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7.xml" ContentType="application/vnd.openxmlformats-officedocument.drawing+xml"/>
  <Override PartName="/xl/activeX/activeX10.xml" ContentType="application/vnd.ms-office.activeX+xml"/>
  <Override PartName="/xl/activeX/activeX10.bin" ContentType="application/vnd.ms-office.activeX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charts/chart16.xml" ContentType="application/vnd.openxmlformats-officedocument.drawingml.chart+xml"/>
  <Override PartName="/xl/drawings/drawing9.xml" ContentType="application/vnd.openxmlformats-officedocument.drawingml.chartshapes+xml"/>
  <Override PartName="/xl/charts/chart17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artina\STA - english\"/>
    </mc:Choice>
  </mc:AlternateContent>
  <bookViews>
    <workbookView xWindow="0" yWindow="48" windowWidth="15312" windowHeight="7992" tabRatio="855" firstSheet="1" activeTab="1"/>
  </bookViews>
  <sheets>
    <sheet name="O projektu" sheetId="10" state="hidden" r:id="rId1"/>
    <sheet name="Normal" sheetId="2" r:id="rId2"/>
    <sheet name="Exponential" sheetId="3" r:id="rId3"/>
    <sheet name="Weibull" sheetId="4" r:id="rId4"/>
    <sheet name="Uniform" sheetId="5" r:id="rId5"/>
    <sheet name="Erlang" sheetId="6" r:id="rId6"/>
    <sheet name="Student" sheetId="7" r:id="rId7"/>
    <sheet name="Chi-square" sheetId="8" r:id="rId8"/>
    <sheet name="Fisher-Snedecor" sheetId="9" r:id="rId9"/>
  </sheets>
  <definedNames>
    <definedName name="MI">Normal!$B$4</definedName>
    <definedName name="Počet">#REF!</definedName>
    <definedName name="SIGMA">Normal!$B$5</definedName>
  </definedNames>
  <calcPr calcId="162913"/>
</workbook>
</file>

<file path=xl/calcChain.xml><?xml version="1.0" encoding="utf-8"?>
<calcChain xmlns="http://schemas.openxmlformats.org/spreadsheetml/2006/main">
  <c r="A7" i="5" l="1"/>
  <c r="Q11" i="9" l="1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Q142" i="9"/>
  <c r="Q143" i="9"/>
  <c r="Q144" i="9"/>
  <c r="Q145" i="9"/>
  <c r="Q146" i="9"/>
  <c r="Q147" i="9"/>
  <c r="Q148" i="9"/>
  <c r="Q149" i="9"/>
  <c r="Q150" i="9"/>
  <c r="Q151" i="9"/>
  <c r="Q152" i="9"/>
  <c r="Q153" i="9"/>
  <c r="Q154" i="9"/>
  <c r="Q155" i="9"/>
  <c r="Q156" i="9"/>
  <c r="Q157" i="9"/>
  <c r="Q158" i="9"/>
  <c r="Q159" i="9"/>
  <c r="Q160" i="9"/>
  <c r="Q161" i="9"/>
  <c r="Q162" i="9"/>
  <c r="Q163" i="9"/>
  <c r="Q164" i="9"/>
  <c r="Q165" i="9"/>
  <c r="Q166" i="9"/>
  <c r="Q167" i="9"/>
  <c r="Q168" i="9"/>
  <c r="Q169" i="9"/>
  <c r="Q170" i="9"/>
  <c r="Q171" i="9"/>
  <c r="Q172" i="9"/>
  <c r="Q173" i="9"/>
  <c r="Q174" i="9"/>
  <c r="Q175" i="9"/>
  <c r="Q176" i="9"/>
  <c r="Q177" i="9"/>
  <c r="Q178" i="9"/>
  <c r="Q179" i="9"/>
  <c r="Q180" i="9"/>
  <c r="Q181" i="9"/>
  <c r="Q182" i="9"/>
  <c r="Q183" i="9"/>
  <c r="Q184" i="9"/>
  <c r="Q185" i="9"/>
  <c r="Q186" i="9"/>
  <c r="Q187" i="9"/>
  <c r="Q188" i="9"/>
  <c r="Q189" i="9"/>
  <c r="Q190" i="9"/>
  <c r="Q191" i="9"/>
  <c r="Q192" i="9"/>
  <c r="Q193" i="9"/>
  <c r="Q194" i="9"/>
  <c r="Q195" i="9"/>
  <c r="Q196" i="9"/>
  <c r="Q197" i="9"/>
  <c r="Q198" i="9"/>
  <c r="Q199" i="9"/>
  <c r="Q200" i="9"/>
  <c r="Q201" i="9"/>
  <c r="Q202" i="9"/>
  <c r="Q203" i="9"/>
  <c r="Q204" i="9"/>
  <c r="Q205" i="9"/>
  <c r="Q206" i="9"/>
  <c r="Q207" i="9"/>
  <c r="Q208" i="9"/>
  <c r="Q209" i="9"/>
  <c r="Q210" i="9"/>
  <c r="Q211" i="9"/>
  <c r="Q212" i="9"/>
  <c r="Q213" i="9"/>
  <c r="Q214" i="9"/>
  <c r="Q215" i="9"/>
  <c r="Q216" i="9"/>
  <c r="Q217" i="9"/>
  <c r="Q218" i="9"/>
  <c r="Q219" i="9"/>
  <c r="Q220" i="9"/>
  <c r="Q221" i="9"/>
  <c r="Q222" i="9"/>
  <c r="Q223" i="9"/>
  <c r="Q224" i="9"/>
  <c r="Q225" i="9"/>
  <c r="Q226" i="9"/>
  <c r="Q227" i="9"/>
  <c r="Q228" i="9"/>
  <c r="Q229" i="9"/>
  <c r="Q230" i="9"/>
  <c r="Q231" i="9"/>
  <c r="Q232" i="9"/>
  <c r="Q233" i="9"/>
  <c r="Q234" i="9"/>
  <c r="Q235" i="9"/>
  <c r="Q236" i="9"/>
  <c r="Q237" i="9"/>
  <c r="Q238" i="9"/>
  <c r="Q239" i="9"/>
  <c r="Q240" i="9"/>
  <c r="Q241" i="9"/>
  <c r="Q242" i="9"/>
  <c r="Q243" i="9"/>
  <c r="Q244" i="9"/>
  <c r="Q245" i="9"/>
  <c r="Q246" i="9"/>
  <c r="Q247" i="9"/>
  <c r="Q248" i="9"/>
  <c r="Q249" i="9"/>
  <c r="Q250" i="9"/>
  <c r="Q251" i="9"/>
  <c r="Q252" i="9"/>
  <c r="Q253" i="9"/>
  <c r="Q254" i="9"/>
  <c r="Q255" i="9"/>
  <c r="Q256" i="9"/>
  <c r="Q257" i="9"/>
  <c r="Q258" i="9"/>
  <c r="Q259" i="9"/>
  <c r="Q260" i="9"/>
  <c r="Q261" i="9"/>
  <c r="Q262" i="9"/>
  <c r="Q263" i="9"/>
  <c r="Q264" i="9"/>
  <c r="Q265" i="9"/>
  <c r="Q266" i="9"/>
  <c r="Q267" i="9"/>
  <c r="Q268" i="9"/>
  <c r="Q269" i="9"/>
  <c r="Q270" i="9"/>
  <c r="Q271" i="9"/>
  <c r="Q272" i="9"/>
  <c r="Q273" i="9"/>
  <c r="Q274" i="9"/>
  <c r="Q275" i="9"/>
  <c r="Q276" i="9"/>
  <c r="Q277" i="9"/>
  <c r="Q278" i="9"/>
  <c r="Q279" i="9"/>
  <c r="Q280" i="9"/>
  <c r="Q281" i="9"/>
  <c r="Q282" i="9"/>
  <c r="Q283" i="9"/>
  <c r="Q284" i="9"/>
  <c r="Q285" i="9"/>
  <c r="Q286" i="9"/>
  <c r="Q287" i="9"/>
  <c r="Q288" i="9"/>
  <c r="Q289" i="9"/>
  <c r="Q290" i="9"/>
  <c r="Q291" i="9"/>
  <c r="Q292" i="9"/>
  <c r="Q293" i="9"/>
  <c r="Q294" i="9"/>
  <c r="Q295" i="9"/>
  <c r="Q296" i="9"/>
  <c r="Q297" i="9"/>
  <c r="Q298" i="9"/>
  <c r="Q299" i="9"/>
  <c r="Q300" i="9"/>
  <c r="Q301" i="9"/>
  <c r="Q302" i="9"/>
  <c r="Q303" i="9"/>
  <c r="Q304" i="9"/>
  <c r="Q305" i="9"/>
  <c r="Q306" i="9"/>
  <c r="Q307" i="9"/>
  <c r="Q308" i="9"/>
  <c r="Q309" i="9"/>
  <c r="Q310" i="9"/>
  <c r="Q311" i="9"/>
  <c r="Q312" i="9"/>
  <c r="Q313" i="9"/>
  <c r="Q314" i="9"/>
  <c r="Q315" i="9"/>
  <c r="Q316" i="9"/>
  <c r="Q317" i="9"/>
  <c r="Q318" i="9"/>
  <c r="Q319" i="9"/>
  <c r="Q320" i="9"/>
  <c r="Q321" i="9"/>
  <c r="Q322" i="9"/>
  <c r="Q323" i="9"/>
  <c r="Q324" i="9"/>
  <c r="Q325" i="9"/>
  <c r="Q326" i="9"/>
  <c r="Q327" i="9"/>
  <c r="Q328" i="9"/>
  <c r="Q329" i="9"/>
  <c r="Q330" i="9"/>
  <c r="Q331" i="9"/>
  <c r="Q332" i="9"/>
  <c r="Q333" i="9"/>
  <c r="Q334" i="9"/>
  <c r="Q335" i="9"/>
  <c r="Q336" i="9"/>
  <c r="Q337" i="9"/>
  <c r="Q338" i="9"/>
  <c r="Q339" i="9"/>
  <c r="Q340" i="9"/>
  <c r="Q341" i="9"/>
  <c r="Q342" i="9"/>
  <c r="Q343" i="9"/>
  <c r="Q344" i="9"/>
  <c r="Q345" i="9"/>
  <c r="Q346" i="9"/>
  <c r="Q347" i="9"/>
  <c r="Q348" i="9"/>
  <c r="Q349" i="9"/>
  <c r="Q350" i="9"/>
  <c r="Q351" i="9"/>
  <c r="Q352" i="9"/>
  <c r="Q353" i="9"/>
  <c r="Q354" i="9"/>
  <c r="Q355" i="9"/>
  <c r="Q356" i="9"/>
  <c r="Q357" i="9"/>
  <c r="Q358" i="9"/>
  <c r="Q359" i="9"/>
  <c r="Q360" i="9"/>
  <c r="Q361" i="9"/>
  <c r="Q362" i="9"/>
  <c r="Q363" i="9"/>
  <c r="Q364" i="9"/>
  <c r="Q365" i="9"/>
  <c r="Q366" i="9"/>
  <c r="Q367" i="9"/>
  <c r="Q368" i="9"/>
  <c r="Q369" i="9"/>
  <c r="Q370" i="9"/>
  <c r="Q371" i="9"/>
  <c r="Q372" i="9"/>
  <c r="Q373" i="9"/>
  <c r="Q374" i="9"/>
  <c r="Q375" i="9"/>
  <c r="Q376" i="9"/>
  <c r="Q377" i="9"/>
  <c r="Q378" i="9"/>
  <c r="Q379" i="9"/>
  <c r="Q380" i="9"/>
  <c r="Q381" i="9"/>
  <c r="Q382" i="9"/>
  <c r="Q383" i="9"/>
  <c r="Q384" i="9"/>
  <c r="Q385" i="9"/>
  <c r="Q386" i="9"/>
  <c r="Q387" i="9"/>
  <c r="Q388" i="9"/>
  <c r="Q389" i="9"/>
  <c r="Q390" i="9"/>
  <c r="Q391" i="9"/>
  <c r="Q392" i="9"/>
  <c r="Q393" i="9"/>
  <c r="Q394" i="9"/>
  <c r="Q395" i="9"/>
  <c r="Q396" i="9"/>
  <c r="Q397" i="9"/>
  <c r="Q398" i="9"/>
  <c r="Q399" i="9"/>
  <c r="Q400" i="9"/>
  <c r="Q401" i="9"/>
  <c r="Q402" i="9"/>
  <c r="Q403" i="9"/>
  <c r="Q404" i="9"/>
  <c r="Q405" i="9"/>
  <c r="Q406" i="9"/>
  <c r="Q407" i="9"/>
  <c r="Q408" i="9"/>
  <c r="Q409" i="9"/>
  <c r="Q10" i="9"/>
  <c r="O10" i="9"/>
  <c r="M10" i="9"/>
  <c r="N10" i="9"/>
  <c r="P12" i="9" l="1"/>
  <c r="P409" i="9"/>
  <c r="P407" i="9"/>
  <c r="P405" i="9"/>
  <c r="P403" i="9"/>
  <c r="P401" i="9"/>
  <c r="P399" i="9"/>
  <c r="P397" i="9"/>
  <c r="P395" i="9"/>
  <c r="P393" i="9"/>
  <c r="P391" i="9"/>
  <c r="P389" i="9"/>
  <c r="P387" i="9"/>
  <c r="P385" i="9"/>
  <c r="P383" i="9"/>
  <c r="P381" i="9"/>
  <c r="P379" i="9"/>
  <c r="P377" i="9"/>
  <c r="P375" i="9"/>
  <c r="P373" i="9"/>
  <c r="P371" i="9"/>
  <c r="P369" i="9"/>
  <c r="P367" i="9"/>
  <c r="P365" i="9"/>
  <c r="P363" i="9"/>
  <c r="P361" i="9"/>
  <c r="P359" i="9"/>
  <c r="P357" i="9"/>
  <c r="P355" i="9"/>
  <c r="P353" i="9"/>
  <c r="P351" i="9"/>
  <c r="P349" i="9"/>
  <c r="P347" i="9"/>
  <c r="P345" i="9"/>
  <c r="P343" i="9"/>
  <c r="P341" i="9"/>
  <c r="P339" i="9"/>
  <c r="P337" i="9"/>
  <c r="P335" i="9"/>
  <c r="P333" i="9"/>
  <c r="P331" i="9"/>
  <c r="P329" i="9"/>
  <c r="P327" i="9"/>
  <c r="P325" i="9"/>
  <c r="P323" i="9"/>
  <c r="P321" i="9"/>
  <c r="P319" i="9"/>
  <c r="P317" i="9"/>
  <c r="P315" i="9"/>
  <c r="P313" i="9"/>
  <c r="P311" i="9"/>
  <c r="P309" i="9"/>
  <c r="P307" i="9"/>
  <c r="P305" i="9"/>
  <c r="P303" i="9"/>
  <c r="P301" i="9"/>
  <c r="P299" i="9"/>
  <c r="P297" i="9"/>
  <c r="P295" i="9"/>
  <c r="P293" i="9"/>
  <c r="P291" i="9"/>
  <c r="P289" i="9"/>
  <c r="P287" i="9"/>
  <c r="P285" i="9"/>
  <c r="P283" i="9"/>
  <c r="P281" i="9"/>
  <c r="P279" i="9"/>
  <c r="P277" i="9"/>
  <c r="P275" i="9"/>
  <c r="P273" i="9"/>
  <c r="P271" i="9"/>
  <c r="P269" i="9"/>
  <c r="P267" i="9"/>
  <c r="P265" i="9"/>
  <c r="P263" i="9"/>
  <c r="P261" i="9"/>
  <c r="P259" i="9"/>
  <c r="P257" i="9"/>
  <c r="P255" i="9"/>
  <c r="P253" i="9"/>
  <c r="P251" i="9"/>
  <c r="P249" i="9"/>
  <c r="P247" i="9"/>
  <c r="P245" i="9"/>
  <c r="P243" i="9"/>
  <c r="P241" i="9"/>
  <c r="P239" i="9"/>
  <c r="P237" i="9"/>
  <c r="P235" i="9"/>
  <c r="P233" i="9"/>
  <c r="P231" i="9"/>
  <c r="P229" i="9"/>
  <c r="P227" i="9"/>
  <c r="P225" i="9"/>
  <c r="P223" i="9"/>
  <c r="P221" i="9"/>
  <c r="P219" i="9"/>
  <c r="P217" i="9"/>
  <c r="P215" i="9"/>
  <c r="P213" i="9"/>
  <c r="P211" i="9"/>
  <c r="P209" i="9"/>
  <c r="P207" i="9"/>
  <c r="P205" i="9"/>
  <c r="P203" i="9"/>
  <c r="P201" i="9"/>
  <c r="P199" i="9"/>
  <c r="P197" i="9"/>
  <c r="P195" i="9"/>
  <c r="P193" i="9"/>
  <c r="P191" i="9"/>
  <c r="P189" i="9"/>
  <c r="P187" i="9"/>
  <c r="P185" i="9"/>
  <c r="P183" i="9"/>
  <c r="P181" i="9"/>
  <c r="P179" i="9"/>
  <c r="P177" i="9"/>
  <c r="P175" i="9"/>
  <c r="P173" i="9"/>
  <c r="P171" i="9"/>
  <c r="P169" i="9"/>
  <c r="P167" i="9"/>
  <c r="P165" i="9"/>
  <c r="P163" i="9"/>
  <c r="P161" i="9"/>
  <c r="P159" i="9"/>
  <c r="P157" i="9"/>
  <c r="P155" i="9"/>
  <c r="P153" i="9"/>
  <c r="P151" i="9"/>
  <c r="P149" i="9"/>
  <c r="P147" i="9"/>
  <c r="P145" i="9"/>
  <c r="P143" i="9"/>
  <c r="P141" i="9"/>
  <c r="P139" i="9"/>
  <c r="P137" i="9"/>
  <c r="P135" i="9"/>
  <c r="P133" i="9"/>
  <c r="P131" i="9"/>
  <c r="P129" i="9"/>
  <c r="P127" i="9"/>
  <c r="P125" i="9"/>
  <c r="P123" i="9"/>
  <c r="P121" i="9"/>
  <c r="P119" i="9"/>
  <c r="P117" i="9"/>
  <c r="P115" i="9"/>
  <c r="P113" i="9"/>
  <c r="P111" i="9"/>
  <c r="P109" i="9"/>
  <c r="P107" i="9"/>
  <c r="P105" i="9"/>
  <c r="P103" i="9"/>
  <c r="P101" i="9"/>
  <c r="P99" i="9"/>
  <c r="P97" i="9"/>
  <c r="P95" i="9"/>
  <c r="P93" i="9"/>
  <c r="P91" i="9"/>
  <c r="P89" i="9"/>
  <c r="P87" i="9"/>
  <c r="P85" i="9"/>
  <c r="P83" i="9"/>
  <c r="P81" i="9"/>
  <c r="P79" i="9"/>
  <c r="P77" i="9"/>
  <c r="P75" i="9"/>
  <c r="P73" i="9"/>
  <c r="P71" i="9"/>
  <c r="P69" i="9"/>
  <c r="P67" i="9"/>
  <c r="P65" i="9"/>
  <c r="P63" i="9"/>
  <c r="P61" i="9"/>
  <c r="P59" i="9"/>
  <c r="P57" i="9"/>
  <c r="P55" i="9"/>
  <c r="P53" i="9"/>
  <c r="P51" i="9"/>
  <c r="P49" i="9"/>
  <c r="P47" i="9"/>
  <c r="P45" i="9"/>
  <c r="P43" i="9"/>
  <c r="P41" i="9"/>
  <c r="P39" i="9"/>
  <c r="P37" i="9"/>
  <c r="P35" i="9"/>
  <c r="P33" i="9"/>
  <c r="P31" i="9"/>
  <c r="P29" i="9"/>
  <c r="P27" i="9"/>
  <c r="P25" i="9"/>
  <c r="P23" i="9"/>
  <c r="P21" i="9"/>
  <c r="P19" i="9"/>
  <c r="P17" i="9"/>
  <c r="P15" i="9"/>
  <c r="P13" i="9"/>
  <c r="P11" i="9"/>
  <c r="P10" i="9"/>
  <c r="P408" i="9"/>
  <c r="P406" i="9"/>
  <c r="P404" i="9"/>
  <c r="P402" i="9"/>
  <c r="P400" i="9"/>
  <c r="P398" i="9"/>
  <c r="P396" i="9"/>
  <c r="P394" i="9"/>
  <c r="P392" i="9"/>
  <c r="P390" i="9"/>
  <c r="P388" i="9"/>
  <c r="P386" i="9"/>
  <c r="P384" i="9"/>
  <c r="P382" i="9"/>
  <c r="P380" i="9"/>
  <c r="P378" i="9"/>
  <c r="P376" i="9"/>
  <c r="P374" i="9"/>
  <c r="P372" i="9"/>
  <c r="P370" i="9"/>
  <c r="P368" i="9"/>
  <c r="P366" i="9"/>
  <c r="P364" i="9"/>
  <c r="P362" i="9"/>
  <c r="P360" i="9"/>
  <c r="P358" i="9"/>
  <c r="P356" i="9"/>
  <c r="P354" i="9"/>
  <c r="P352" i="9"/>
  <c r="P350" i="9"/>
  <c r="P348" i="9"/>
  <c r="P346" i="9"/>
  <c r="P344" i="9"/>
  <c r="P342" i="9"/>
  <c r="P340" i="9"/>
  <c r="P338" i="9"/>
  <c r="P336" i="9"/>
  <c r="P334" i="9"/>
  <c r="P332" i="9"/>
  <c r="P330" i="9"/>
  <c r="P328" i="9"/>
  <c r="P326" i="9"/>
  <c r="P324" i="9"/>
  <c r="P322" i="9"/>
  <c r="P320" i="9"/>
  <c r="P318" i="9"/>
  <c r="P316" i="9"/>
  <c r="P314" i="9"/>
  <c r="P312" i="9"/>
  <c r="P310" i="9"/>
  <c r="P308" i="9"/>
  <c r="P306" i="9"/>
  <c r="P304" i="9"/>
  <c r="P302" i="9"/>
  <c r="P300" i="9"/>
  <c r="P298" i="9"/>
  <c r="P296" i="9"/>
  <c r="P294" i="9"/>
  <c r="P292" i="9"/>
  <c r="P290" i="9"/>
  <c r="P288" i="9"/>
  <c r="P286" i="9"/>
  <c r="P284" i="9"/>
  <c r="P282" i="9"/>
  <c r="P280" i="9"/>
  <c r="P278" i="9"/>
  <c r="P276" i="9"/>
  <c r="P274" i="9"/>
  <c r="P272" i="9"/>
  <c r="P270" i="9"/>
  <c r="P268" i="9"/>
  <c r="P266" i="9"/>
  <c r="P264" i="9"/>
  <c r="P262" i="9"/>
  <c r="P260" i="9"/>
  <c r="P258" i="9"/>
  <c r="P256" i="9"/>
  <c r="P254" i="9"/>
  <c r="P252" i="9"/>
  <c r="P250" i="9"/>
  <c r="P248" i="9"/>
  <c r="P246" i="9"/>
  <c r="P244" i="9"/>
  <c r="P242" i="9"/>
  <c r="P240" i="9"/>
  <c r="P238" i="9"/>
  <c r="P236" i="9"/>
  <c r="P234" i="9"/>
  <c r="P232" i="9"/>
  <c r="P230" i="9"/>
  <c r="P228" i="9"/>
  <c r="P226" i="9"/>
  <c r="P224" i="9"/>
  <c r="P222" i="9"/>
  <c r="P220" i="9"/>
  <c r="P218" i="9"/>
  <c r="P216" i="9"/>
  <c r="P214" i="9"/>
  <c r="P212" i="9"/>
  <c r="P210" i="9"/>
  <c r="P208" i="9"/>
  <c r="P206" i="9"/>
  <c r="P204" i="9"/>
  <c r="P202" i="9"/>
  <c r="P200" i="9"/>
  <c r="P198" i="9"/>
  <c r="P196" i="9"/>
  <c r="P194" i="9"/>
  <c r="P192" i="9"/>
  <c r="P190" i="9"/>
  <c r="P188" i="9"/>
  <c r="P186" i="9"/>
  <c r="P184" i="9"/>
  <c r="P182" i="9"/>
  <c r="P180" i="9"/>
  <c r="P178" i="9"/>
  <c r="P176" i="9"/>
  <c r="P174" i="9"/>
  <c r="P172" i="9"/>
  <c r="P170" i="9"/>
  <c r="P168" i="9"/>
  <c r="P166" i="9"/>
  <c r="P164" i="9"/>
  <c r="P162" i="9"/>
  <c r="P160" i="9"/>
  <c r="P158" i="9"/>
  <c r="P156" i="9"/>
  <c r="P154" i="9"/>
  <c r="P152" i="9"/>
  <c r="P150" i="9"/>
  <c r="P148" i="9"/>
  <c r="P146" i="9"/>
  <c r="P144" i="9"/>
  <c r="P142" i="9"/>
  <c r="P140" i="9"/>
  <c r="P138" i="9"/>
  <c r="P136" i="9"/>
  <c r="P134" i="9"/>
  <c r="P132" i="9"/>
  <c r="P130" i="9"/>
  <c r="P128" i="9"/>
  <c r="P126" i="9"/>
  <c r="P124" i="9"/>
  <c r="P122" i="9"/>
  <c r="P120" i="9"/>
  <c r="P118" i="9"/>
  <c r="P116" i="9"/>
  <c r="P114" i="9"/>
  <c r="P112" i="9"/>
  <c r="P110" i="9"/>
  <c r="P108" i="9"/>
  <c r="P106" i="9"/>
  <c r="P104" i="9"/>
  <c r="P102" i="9"/>
  <c r="P100" i="9"/>
  <c r="P98" i="9"/>
  <c r="P96" i="9"/>
  <c r="P94" i="9"/>
  <c r="P92" i="9"/>
  <c r="P90" i="9"/>
  <c r="P88" i="9"/>
  <c r="P86" i="9"/>
  <c r="P84" i="9"/>
  <c r="P82" i="9"/>
  <c r="P80" i="9"/>
  <c r="P78" i="9"/>
  <c r="P76" i="9"/>
  <c r="P74" i="9"/>
  <c r="P72" i="9"/>
  <c r="P70" i="9"/>
  <c r="P68" i="9"/>
  <c r="P66" i="9"/>
  <c r="P64" i="9"/>
  <c r="P62" i="9"/>
  <c r="P60" i="9"/>
  <c r="P58" i="9"/>
  <c r="P56" i="9"/>
  <c r="P54" i="9"/>
  <c r="P52" i="9"/>
  <c r="P50" i="9"/>
  <c r="P48" i="9"/>
  <c r="P46" i="9"/>
  <c r="P44" i="9"/>
  <c r="P42" i="9"/>
  <c r="P40" i="9"/>
  <c r="P38" i="9"/>
  <c r="P36" i="9"/>
  <c r="P34" i="9"/>
  <c r="P32" i="9"/>
  <c r="P30" i="9"/>
  <c r="P28" i="9"/>
  <c r="P26" i="9"/>
  <c r="P24" i="9"/>
  <c r="P22" i="9"/>
  <c r="P20" i="9"/>
  <c r="P18" i="9"/>
  <c r="P16" i="9"/>
  <c r="P14" i="9"/>
  <c r="B7" i="9" l="1"/>
  <c r="A7" i="9"/>
  <c r="V5" i="8"/>
  <c r="V6" i="8"/>
  <c r="V7" i="8"/>
  <c r="V8" i="8"/>
  <c r="V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V32" i="8"/>
  <c r="V33" i="8"/>
  <c r="V34" i="8"/>
  <c r="V35" i="8"/>
  <c r="V36" i="8"/>
  <c r="V37" i="8"/>
  <c r="V38" i="8"/>
  <c r="V39" i="8"/>
  <c r="V40" i="8"/>
  <c r="V41" i="8"/>
  <c r="V42" i="8"/>
  <c r="V43" i="8"/>
  <c r="V44" i="8"/>
  <c r="V45" i="8"/>
  <c r="V46" i="8"/>
  <c r="V47" i="8"/>
  <c r="V48" i="8"/>
  <c r="V49" i="8"/>
  <c r="V50" i="8"/>
  <c r="V51" i="8"/>
  <c r="V52" i="8"/>
  <c r="V53" i="8"/>
  <c r="V54" i="8"/>
  <c r="V55" i="8"/>
  <c r="V56" i="8"/>
  <c r="V57" i="8"/>
  <c r="V58" i="8"/>
  <c r="V59" i="8"/>
  <c r="V60" i="8"/>
  <c r="V61" i="8"/>
  <c r="V62" i="8"/>
  <c r="V63" i="8"/>
  <c r="V64" i="8"/>
  <c r="V65" i="8"/>
  <c r="V66" i="8"/>
  <c r="V67" i="8"/>
  <c r="V68" i="8"/>
  <c r="V69" i="8"/>
  <c r="V70" i="8"/>
  <c r="V71" i="8"/>
  <c r="V72" i="8"/>
  <c r="V73" i="8"/>
  <c r="V74" i="8"/>
  <c r="V75" i="8"/>
  <c r="V76" i="8"/>
  <c r="V77" i="8"/>
  <c r="V78" i="8"/>
  <c r="V79" i="8"/>
  <c r="V80" i="8"/>
  <c r="V81" i="8"/>
  <c r="V82" i="8"/>
  <c r="V83" i="8"/>
  <c r="V84" i="8"/>
  <c r="V85" i="8"/>
  <c r="V86" i="8"/>
  <c r="V87" i="8"/>
  <c r="V88" i="8"/>
  <c r="V89" i="8"/>
  <c r="V90" i="8"/>
  <c r="V91" i="8"/>
  <c r="V92" i="8"/>
  <c r="V93" i="8"/>
  <c r="V94" i="8"/>
  <c r="V95" i="8"/>
  <c r="V96" i="8"/>
  <c r="V97" i="8"/>
  <c r="V98" i="8"/>
  <c r="V99" i="8"/>
  <c r="V100" i="8"/>
  <c r="V101" i="8"/>
  <c r="V102" i="8"/>
  <c r="V103" i="8"/>
  <c r="V104" i="8"/>
  <c r="V105" i="8"/>
  <c r="V106" i="8"/>
  <c r="V107" i="8"/>
  <c r="V108" i="8"/>
  <c r="V109" i="8"/>
  <c r="V110" i="8"/>
  <c r="V111" i="8"/>
  <c r="V4" i="8"/>
  <c r="U4" i="7"/>
  <c r="V4" i="7"/>
  <c r="O4" i="8"/>
  <c r="O5" i="8" s="1"/>
  <c r="Q6" i="8" s="1"/>
  <c r="O3" i="8"/>
  <c r="A6" i="8"/>
  <c r="B6" i="8"/>
  <c r="S4" i="8"/>
  <c r="R4" i="8"/>
  <c r="T4" i="8" s="1"/>
  <c r="A6" i="7"/>
  <c r="S4" i="7"/>
  <c r="R4" i="7"/>
  <c r="Q5" i="7"/>
  <c r="Q6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" i="7"/>
  <c r="B6" i="7"/>
  <c r="U111" i="8" l="1"/>
  <c r="U109" i="8"/>
  <c r="U107" i="8"/>
  <c r="U105" i="8"/>
  <c r="U103" i="8"/>
  <c r="U101" i="8"/>
  <c r="U99" i="8"/>
  <c r="U97" i="8"/>
  <c r="U95" i="8"/>
  <c r="U93" i="8"/>
  <c r="U91" i="8"/>
  <c r="U89" i="8"/>
  <c r="U87" i="8"/>
  <c r="U85" i="8"/>
  <c r="U83" i="8"/>
  <c r="U81" i="8"/>
  <c r="U79" i="8"/>
  <c r="U77" i="8"/>
  <c r="U75" i="8"/>
  <c r="U73" i="8"/>
  <c r="U71" i="8"/>
  <c r="U69" i="8"/>
  <c r="U67" i="8"/>
  <c r="U65" i="8"/>
  <c r="U63" i="8"/>
  <c r="U61" i="8"/>
  <c r="U59" i="8"/>
  <c r="U57" i="8"/>
  <c r="U55" i="8"/>
  <c r="U53" i="8"/>
  <c r="U51" i="8"/>
  <c r="U49" i="8"/>
  <c r="U47" i="8"/>
  <c r="U45" i="8"/>
  <c r="U43" i="8"/>
  <c r="U41" i="8"/>
  <c r="U39" i="8"/>
  <c r="U37" i="8"/>
  <c r="U35" i="8"/>
  <c r="U33" i="8"/>
  <c r="U31" i="8"/>
  <c r="U29" i="8"/>
  <c r="U27" i="8"/>
  <c r="U25" i="8"/>
  <c r="U23" i="8"/>
  <c r="U21" i="8"/>
  <c r="U19" i="8"/>
  <c r="U17" i="8"/>
  <c r="U15" i="8"/>
  <c r="U13" i="8"/>
  <c r="U11" i="8"/>
  <c r="U9" i="8"/>
  <c r="U7" i="8"/>
  <c r="U5" i="8"/>
  <c r="U4" i="8"/>
  <c r="U110" i="8"/>
  <c r="U108" i="8"/>
  <c r="U106" i="8"/>
  <c r="U104" i="8"/>
  <c r="U102" i="8"/>
  <c r="U100" i="8"/>
  <c r="U98" i="8"/>
  <c r="U96" i="8"/>
  <c r="U94" i="8"/>
  <c r="U92" i="8"/>
  <c r="U90" i="8"/>
  <c r="U88" i="8"/>
  <c r="U86" i="8"/>
  <c r="U84" i="8"/>
  <c r="U82" i="8"/>
  <c r="U80" i="8"/>
  <c r="U78" i="8"/>
  <c r="U76" i="8"/>
  <c r="U74" i="8"/>
  <c r="U72" i="8"/>
  <c r="U70" i="8"/>
  <c r="U68" i="8"/>
  <c r="U66" i="8"/>
  <c r="U64" i="8"/>
  <c r="U62" i="8"/>
  <c r="U60" i="8"/>
  <c r="U58" i="8"/>
  <c r="U56" i="8"/>
  <c r="U54" i="8"/>
  <c r="U52" i="8"/>
  <c r="U50" i="8"/>
  <c r="U48" i="8"/>
  <c r="U46" i="8"/>
  <c r="U44" i="8"/>
  <c r="U42" i="8"/>
  <c r="U40" i="8"/>
  <c r="U38" i="8"/>
  <c r="U36" i="8"/>
  <c r="U34" i="8"/>
  <c r="U32" i="8"/>
  <c r="U30" i="8"/>
  <c r="U28" i="8"/>
  <c r="U26" i="8"/>
  <c r="U24" i="8"/>
  <c r="U22" i="8"/>
  <c r="U20" i="8"/>
  <c r="U18" i="8"/>
  <c r="U16" i="8"/>
  <c r="U14" i="8"/>
  <c r="U12" i="8"/>
  <c r="U10" i="8"/>
  <c r="U8" i="8"/>
  <c r="U6" i="8"/>
  <c r="Q108" i="8"/>
  <c r="Q106" i="8"/>
  <c r="Q104" i="8"/>
  <c r="Q102" i="8"/>
  <c r="Q100" i="8"/>
  <c r="Q98" i="8"/>
  <c r="Q96" i="8"/>
  <c r="Q94" i="8"/>
  <c r="Q92" i="8"/>
  <c r="Q91" i="8"/>
  <c r="Q90" i="8"/>
  <c r="Q89" i="8"/>
  <c r="Q88" i="8"/>
  <c r="Q87" i="8"/>
  <c r="Q86" i="8"/>
  <c r="Q85" i="8"/>
  <c r="Q84" i="8"/>
  <c r="Q83" i="8"/>
  <c r="Q82" i="8"/>
  <c r="Q81" i="8"/>
  <c r="Q80" i="8"/>
  <c r="Q79" i="8"/>
  <c r="Q78" i="8"/>
  <c r="Q77" i="8"/>
  <c r="Q76" i="8"/>
  <c r="Q75" i="8"/>
  <c r="Q74" i="8"/>
  <c r="Q73" i="8"/>
  <c r="Q72" i="8"/>
  <c r="Q71" i="8"/>
  <c r="Q70" i="8"/>
  <c r="Q69" i="8"/>
  <c r="Q68" i="8"/>
  <c r="Q67" i="8"/>
  <c r="Q66" i="8"/>
  <c r="Q65" i="8"/>
  <c r="Q64" i="8"/>
  <c r="Q63" i="8"/>
  <c r="Q62" i="8"/>
  <c r="Q61" i="8"/>
  <c r="Q60" i="8"/>
  <c r="Q59" i="8"/>
  <c r="Q58" i="8"/>
  <c r="Q57" i="8"/>
  <c r="Q56" i="8"/>
  <c r="Q55" i="8"/>
  <c r="Q54" i="8"/>
  <c r="Q53" i="8"/>
  <c r="Q52" i="8"/>
  <c r="Q51" i="8"/>
  <c r="Q50" i="8"/>
  <c r="Q49" i="8"/>
  <c r="Q48" i="8"/>
  <c r="Q47" i="8"/>
  <c r="Q46" i="8"/>
  <c r="Q45" i="8"/>
  <c r="Q110" i="8"/>
  <c r="T111" i="8"/>
  <c r="T109" i="8"/>
  <c r="T107" i="8"/>
  <c r="T105" i="8"/>
  <c r="T103" i="8"/>
  <c r="T101" i="8"/>
  <c r="T99" i="8"/>
  <c r="T97" i="8"/>
  <c r="T95" i="8"/>
  <c r="T93" i="8"/>
  <c r="T91" i="8"/>
  <c r="T89" i="8"/>
  <c r="T87" i="8"/>
  <c r="T85" i="8"/>
  <c r="T83" i="8"/>
  <c r="T81" i="8"/>
  <c r="T79" i="8"/>
  <c r="T77" i="8"/>
  <c r="T75" i="8"/>
  <c r="T73" i="8"/>
  <c r="T71" i="8"/>
  <c r="T69" i="8"/>
  <c r="T67" i="8"/>
  <c r="T65" i="8"/>
  <c r="T63" i="8"/>
  <c r="T61" i="8"/>
  <c r="T59" i="8"/>
  <c r="T57" i="8"/>
  <c r="T55" i="8"/>
  <c r="T53" i="8"/>
  <c r="T51" i="8"/>
  <c r="T49" i="8"/>
  <c r="T47" i="8"/>
  <c r="T45" i="8"/>
  <c r="T43" i="8"/>
  <c r="T41" i="8"/>
  <c r="T39" i="8"/>
  <c r="T37" i="8"/>
  <c r="T35" i="8"/>
  <c r="T33" i="8"/>
  <c r="T31" i="8"/>
  <c r="T29" i="8"/>
  <c r="T27" i="8"/>
  <c r="T25" i="8"/>
  <c r="T23" i="8"/>
  <c r="T21" i="8"/>
  <c r="T19" i="8"/>
  <c r="T17" i="8"/>
  <c r="T15" i="8"/>
  <c r="T13" i="8"/>
  <c r="T11" i="8"/>
  <c r="T9" i="8"/>
  <c r="T7" i="8"/>
  <c r="T5" i="8"/>
  <c r="Q107" i="8"/>
  <c r="Q105" i="8"/>
  <c r="Q103" i="8"/>
  <c r="Q101" i="8"/>
  <c r="Q99" i="8"/>
  <c r="Q97" i="8"/>
  <c r="Q95" i="8"/>
  <c r="Q93" i="8"/>
  <c r="Q111" i="8"/>
  <c r="Q109" i="8"/>
  <c r="T110" i="8"/>
  <c r="T108" i="8"/>
  <c r="T106" i="8"/>
  <c r="T104" i="8"/>
  <c r="T102" i="8"/>
  <c r="T100" i="8"/>
  <c r="T98" i="8"/>
  <c r="T96" i="8"/>
  <c r="T94" i="8"/>
  <c r="T92" i="8"/>
  <c r="T90" i="8"/>
  <c r="T88" i="8"/>
  <c r="T86" i="8"/>
  <c r="T84" i="8"/>
  <c r="T82" i="8"/>
  <c r="T80" i="8"/>
  <c r="T78" i="8"/>
  <c r="T76" i="8"/>
  <c r="T74" i="8"/>
  <c r="T72" i="8"/>
  <c r="T70" i="8"/>
  <c r="T68" i="8"/>
  <c r="T66" i="8"/>
  <c r="T64" i="8"/>
  <c r="T62" i="8"/>
  <c r="T60" i="8"/>
  <c r="T58" i="8"/>
  <c r="T56" i="8"/>
  <c r="T54" i="8"/>
  <c r="T52" i="8"/>
  <c r="T50" i="8"/>
  <c r="T48" i="8"/>
  <c r="T46" i="8"/>
  <c r="T44" i="8"/>
  <c r="T42" i="8"/>
  <c r="T40" i="8"/>
  <c r="T38" i="8"/>
  <c r="T36" i="8"/>
  <c r="T34" i="8"/>
  <c r="T32" i="8"/>
  <c r="T30" i="8"/>
  <c r="T28" i="8"/>
  <c r="T26" i="8"/>
  <c r="T24" i="8"/>
  <c r="T22" i="8"/>
  <c r="T20" i="8"/>
  <c r="T18" i="8"/>
  <c r="T16" i="8"/>
  <c r="T14" i="8"/>
  <c r="T12" i="8"/>
  <c r="T10" i="8"/>
  <c r="T8" i="8"/>
  <c r="T6" i="8"/>
  <c r="Q4" i="8"/>
  <c r="Q43" i="8"/>
  <c r="Q41" i="8"/>
  <c r="Q39" i="8"/>
  <c r="Q37" i="8"/>
  <c r="Q35" i="8"/>
  <c r="Q33" i="8"/>
  <c r="Q31" i="8"/>
  <c r="Q29" i="8"/>
  <c r="Q27" i="8"/>
  <c r="Q25" i="8"/>
  <c r="Q23" i="8"/>
  <c r="Q21" i="8"/>
  <c r="Q19" i="8"/>
  <c r="Q17" i="8"/>
  <c r="Q15" i="8"/>
  <c r="Q13" i="8"/>
  <c r="Q11" i="8"/>
  <c r="Q9" i="8"/>
  <c r="Q7" i="8"/>
  <c r="Q5" i="8"/>
  <c r="Q44" i="8"/>
  <c r="Q42" i="8"/>
  <c r="Q40" i="8"/>
  <c r="Q38" i="8"/>
  <c r="Q36" i="8"/>
  <c r="Q34" i="8"/>
  <c r="Q32" i="8"/>
  <c r="Q30" i="8"/>
  <c r="Q28" i="8"/>
  <c r="Q26" i="8"/>
  <c r="Q24" i="8"/>
  <c r="Q22" i="8"/>
  <c r="Q20" i="8"/>
  <c r="Q18" i="8"/>
  <c r="Q16" i="8"/>
  <c r="Q14" i="8"/>
  <c r="Q12" i="8"/>
  <c r="Q10" i="8"/>
  <c r="Q8" i="8"/>
  <c r="T6" i="7"/>
  <c r="T4" i="7"/>
  <c r="T43" i="7"/>
  <c r="T41" i="7"/>
  <c r="T39" i="7"/>
  <c r="T37" i="7"/>
  <c r="T35" i="7"/>
  <c r="T33" i="7"/>
  <c r="T31" i="7"/>
  <c r="T29" i="7"/>
  <c r="T27" i="7"/>
  <c r="T25" i="7"/>
  <c r="T23" i="7"/>
  <c r="T21" i="7"/>
  <c r="T19" i="7"/>
  <c r="T17" i="7"/>
  <c r="T15" i="7"/>
  <c r="T13" i="7"/>
  <c r="T11" i="7"/>
  <c r="T9" i="7"/>
  <c r="T7" i="7"/>
  <c r="T5" i="7"/>
  <c r="T44" i="7"/>
  <c r="T42" i="7"/>
  <c r="T40" i="7"/>
  <c r="T38" i="7"/>
  <c r="T36" i="7"/>
  <c r="T34" i="7"/>
  <c r="T32" i="7"/>
  <c r="T30" i="7"/>
  <c r="T28" i="7"/>
  <c r="T26" i="7"/>
  <c r="T24" i="7"/>
  <c r="T22" i="7"/>
  <c r="T20" i="7"/>
  <c r="T18" i="7"/>
  <c r="T16" i="7"/>
  <c r="T14" i="7"/>
  <c r="T12" i="7"/>
  <c r="T10" i="7"/>
  <c r="T8" i="7"/>
  <c r="V5" i="7" l="1"/>
  <c r="V6" i="7" s="1"/>
  <c r="V7" i="7" s="1"/>
  <c r="V8" i="7" s="1"/>
  <c r="V9" i="7" s="1"/>
  <c r="V10" i="7" s="1"/>
  <c r="V11" i="7" s="1"/>
  <c r="V12" i="7" s="1"/>
  <c r="V13" i="7" s="1"/>
  <c r="V14" i="7" s="1"/>
  <c r="V15" i="7" s="1"/>
  <c r="V16" i="7" s="1"/>
  <c r="V17" i="7" s="1"/>
  <c r="V18" i="7" s="1"/>
  <c r="V19" i="7" s="1"/>
  <c r="V20" i="7" s="1"/>
  <c r="V21" i="7" s="1"/>
  <c r="V22" i="7" s="1"/>
  <c r="V23" i="7" s="1"/>
  <c r="V24" i="7" s="1"/>
  <c r="V25" i="7" s="1"/>
  <c r="V26" i="7" s="1"/>
  <c r="V27" i="7" s="1"/>
  <c r="V28" i="7" s="1"/>
  <c r="V29" i="7" s="1"/>
  <c r="V30" i="7" s="1"/>
  <c r="V31" i="7" s="1"/>
  <c r="V32" i="7" s="1"/>
  <c r="V33" i="7" s="1"/>
  <c r="V34" i="7" s="1"/>
  <c r="V35" i="7" s="1"/>
  <c r="V36" i="7" s="1"/>
  <c r="V37" i="7" s="1"/>
  <c r="V38" i="7" s="1"/>
  <c r="V39" i="7" s="1"/>
  <c r="V40" i="7" s="1"/>
  <c r="V41" i="7" s="1"/>
  <c r="V42" i="7" s="1"/>
  <c r="V43" i="7" s="1"/>
  <c r="V44" i="7" s="1"/>
  <c r="B5" i="6" l="1"/>
  <c r="B4" i="6"/>
  <c r="B4" i="2"/>
  <c r="B4" i="5"/>
  <c r="B5" i="5" s="1"/>
  <c r="Q13" i="5" s="1"/>
  <c r="B4" i="4"/>
  <c r="B5" i="4"/>
  <c r="B4" i="3"/>
  <c r="B5" i="2"/>
  <c r="Q92" i="3" l="1"/>
  <c r="A6" i="3"/>
  <c r="B6" i="3"/>
  <c r="M10" i="2"/>
  <c r="B7" i="2"/>
  <c r="AN11" i="6"/>
  <c r="AO11" i="6" s="1"/>
  <c r="AP11" i="6" s="1"/>
  <c r="AQ11" i="6" s="1"/>
  <c r="AR11" i="6" s="1"/>
  <c r="AS11" i="6" s="1"/>
  <c r="AT11" i="6" s="1"/>
  <c r="AU11" i="6" s="1"/>
  <c r="AV11" i="6" s="1"/>
  <c r="AW11" i="6" s="1"/>
  <c r="AX11" i="6" s="1"/>
  <c r="AY11" i="6" s="1"/>
  <c r="AZ11" i="6" s="1"/>
  <c r="BA11" i="6" s="1"/>
  <c r="BB11" i="6" s="1"/>
  <c r="BC11" i="6" s="1"/>
  <c r="BD11" i="6" s="1"/>
  <c r="BE11" i="6" s="1"/>
  <c r="BF11" i="6" s="1"/>
  <c r="BG11" i="6" s="1"/>
  <c r="BH11" i="6" s="1"/>
  <c r="AN411" i="6"/>
  <c r="AO411" i="6" s="1"/>
  <c r="AP411" i="6" s="1"/>
  <c r="AQ411" i="6" s="1"/>
  <c r="AR411" i="6" s="1"/>
  <c r="AS411" i="6" s="1"/>
  <c r="AT411" i="6" s="1"/>
  <c r="AU411" i="6" s="1"/>
  <c r="AV411" i="6" s="1"/>
  <c r="AW411" i="6" s="1"/>
  <c r="AX411" i="6" s="1"/>
  <c r="AY411" i="6" s="1"/>
  <c r="AZ411" i="6" s="1"/>
  <c r="BA411" i="6" s="1"/>
  <c r="BB411" i="6" s="1"/>
  <c r="BC411" i="6" s="1"/>
  <c r="BD411" i="6" s="1"/>
  <c r="BE411" i="6" s="1"/>
  <c r="BF411" i="6" s="1"/>
  <c r="BG411" i="6" s="1"/>
  <c r="BH411" i="6" s="1"/>
  <c r="AN409" i="6"/>
  <c r="AO409" i="6" s="1"/>
  <c r="AP409" i="6" s="1"/>
  <c r="AQ409" i="6" s="1"/>
  <c r="AR409" i="6" s="1"/>
  <c r="AS409" i="6" s="1"/>
  <c r="AT409" i="6" s="1"/>
  <c r="AU409" i="6" s="1"/>
  <c r="AV409" i="6" s="1"/>
  <c r="AW409" i="6" s="1"/>
  <c r="AX409" i="6" s="1"/>
  <c r="AY409" i="6" s="1"/>
  <c r="AZ409" i="6" s="1"/>
  <c r="BA409" i="6" s="1"/>
  <c r="BB409" i="6" s="1"/>
  <c r="BC409" i="6" s="1"/>
  <c r="BD409" i="6" s="1"/>
  <c r="BE409" i="6" s="1"/>
  <c r="BF409" i="6" s="1"/>
  <c r="BG409" i="6" s="1"/>
  <c r="BH409" i="6" s="1"/>
  <c r="AN407" i="6"/>
  <c r="AO407" i="6" s="1"/>
  <c r="AP407" i="6" s="1"/>
  <c r="AQ407" i="6" s="1"/>
  <c r="AR407" i="6" s="1"/>
  <c r="AS407" i="6" s="1"/>
  <c r="AT407" i="6" s="1"/>
  <c r="AU407" i="6" s="1"/>
  <c r="AV407" i="6" s="1"/>
  <c r="AW407" i="6" s="1"/>
  <c r="AX407" i="6" s="1"/>
  <c r="AY407" i="6" s="1"/>
  <c r="AZ407" i="6" s="1"/>
  <c r="BA407" i="6" s="1"/>
  <c r="BB407" i="6" s="1"/>
  <c r="BC407" i="6" s="1"/>
  <c r="BD407" i="6" s="1"/>
  <c r="BE407" i="6" s="1"/>
  <c r="BF407" i="6" s="1"/>
  <c r="BG407" i="6" s="1"/>
  <c r="BH407" i="6" s="1"/>
  <c r="AN405" i="6"/>
  <c r="AO405" i="6" s="1"/>
  <c r="AP405" i="6" s="1"/>
  <c r="AQ405" i="6" s="1"/>
  <c r="AR405" i="6" s="1"/>
  <c r="AS405" i="6" s="1"/>
  <c r="AT405" i="6" s="1"/>
  <c r="AU405" i="6" s="1"/>
  <c r="AV405" i="6" s="1"/>
  <c r="AW405" i="6" s="1"/>
  <c r="AX405" i="6" s="1"/>
  <c r="AY405" i="6" s="1"/>
  <c r="AZ405" i="6" s="1"/>
  <c r="BA405" i="6" s="1"/>
  <c r="BB405" i="6" s="1"/>
  <c r="BC405" i="6" s="1"/>
  <c r="BD405" i="6" s="1"/>
  <c r="BE405" i="6" s="1"/>
  <c r="BF405" i="6" s="1"/>
  <c r="BG405" i="6" s="1"/>
  <c r="BH405" i="6" s="1"/>
  <c r="AN403" i="6"/>
  <c r="AO403" i="6" s="1"/>
  <c r="AP403" i="6" s="1"/>
  <c r="AQ403" i="6" s="1"/>
  <c r="AR403" i="6" s="1"/>
  <c r="AS403" i="6" s="1"/>
  <c r="AT403" i="6" s="1"/>
  <c r="AU403" i="6" s="1"/>
  <c r="AV403" i="6" s="1"/>
  <c r="AW403" i="6" s="1"/>
  <c r="AX403" i="6" s="1"/>
  <c r="AY403" i="6" s="1"/>
  <c r="AZ403" i="6" s="1"/>
  <c r="BA403" i="6" s="1"/>
  <c r="BB403" i="6" s="1"/>
  <c r="BC403" i="6" s="1"/>
  <c r="BD403" i="6" s="1"/>
  <c r="BE403" i="6" s="1"/>
  <c r="BF403" i="6" s="1"/>
  <c r="BG403" i="6" s="1"/>
  <c r="BH403" i="6" s="1"/>
  <c r="AN401" i="6"/>
  <c r="AO401" i="6" s="1"/>
  <c r="AP401" i="6" s="1"/>
  <c r="AQ401" i="6" s="1"/>
  <c r="AR401" i="6" s="1"/>
  <c r="AS401" i="6" s="1"/>
  <c r="AT401" i="6" s="1"/>
  <c r="AU401" i="6" s="1"/>
  <c r="AV401" i="6" s="1"/>
  <c r="AW401" i="6" s="1"/>
  <c r="AX401" i="6" s="1"/>
  <c r="AY401" i="6" s="1"/>
  <c r="AZ401" i="6" s="1"/>
  <c r="BA401" i="6" s="1"/>
  <c r="BB401" i="6" s="1"/>
  <c r="BC401" i="6" s="1"/>
  <c r="BD401" i="6" s="1"/>
  <c r="BE401" i="6" s="1"/>
  <c r="BF401" i="6" s="1"/>
  <c r="BG401" i="6" s="1"/>
  <c r="BH401" i="6" s="1"/>
  <c r="AN399" i="6"/>
  <c r="AO399" i="6" s="1"/>
  <c r="AP399" i="6" s="1"/>
  <c r="AQ399" i="6" s="1"/>
  <c r="AR399" i="6" s="1"/>
  <c r="AS399" i="6" s="1"/>
  <c r="AT399" i="6" s="1"/>
  <c r="AU399" i="6" s="1"/>
  <c r="AV399" i="6" s="1"/>
  <c r="AW399" i="6" s="1"/>
  <c r="AX399" i="6" s="1"/>
  <c r="AY399" i="6" s="1"/>
  <c r="AZ399" i="6" s="1"/>
  <c r="BA399" i="6" s="1"/>
  <c r="BB399" i="6" s="1"/>
  <c r="BC399" i="6" s="1"/>
  <c r="BD399" i="6" s="1"/>
  <c r="BE399" i="6" s="1"/>
  <c r="BF399" i="6" s="1"/>
  <c r="BG399" i="6" s="1"/>
  <c r="BH399" i="6" s="1"/>
  <c r="AN397" i="6"/>
  <c r="AO397" i="6" s="1"/>
  <c r="AP397" i="6" s="1"/>
  <c r="AQ397" i="6" s="1"/>
  <c r="AR397" i="6" s="1"/>
  <c r="AS397" i="6" s="1"/>
  <c r="AT397" i="6" s="1"/>
  <c r="AU397" i="6" s="1"/>
  <c r="AV397" i="6" s="1"/>
  <c r="AW397" i="6" s="1"/>
  <c r="AX397" i="6" s="1"/>
  <c r="AY397" i="6" s="1"/>
  <c r="AZ397" i="6" s="1"/>
  <c r="BA397" i="6" s="1"/>
  <c r="BB397" i="6" s="1"/>
  <c r="BC397" i="6" s="1"/>
  <c r="BD397" i="6" s="1"/>
  <c r="BE397" i="6" s="1"/>
  <c r="BF397" i="6" s="1"/>
  <c r="BG397" i="6" s="1"/>
  <c r="BH397" i="6" s="1"/>
  <c r="AN395" i="6"/>
  <c r="AO395" i="6" s="1"/>
  <c r="AP395" i="6" s="1"/>
  <c r="AQ395" i="6" s="1"/>
  <c r="AR395" i="6" s="1"/>
  <c r="AS395" i="6" s="1"/>
  <c r="AT395" i="6" s="1"/>
  <c r="AU395" i="6" s="1"/>
  <c r="AV395" i="6" s="1"/>
  <c r="AW395" i="6" s="1"/>
  <c r="AX395" i="6" s="1"/>
  <c r="AY395" i="6" s="1"/>
  <c r="AZ395" i="6" s="1"/>
  <c r="BA395" i="6" s="1"/>
  <c r="BB395" i="6" s="1"/>
  <c r="BC395" i="6" s="1"/>
  <c r="BD395" i="6" s="1"/>
  <c r="BE395" i="6" s="1"/>
  <c r="BF395" i="6" s="1"/>
  <c r="BG395" i="6" s="1"/>
  <c r="BH395" i="6" s="1"/>
  <c r="AN393" i="6"/>
  <c r="AO393" i="6" s="1"/>
  <c r="AP393" i="6" s="1"/>
  <c r="AQ393" i="6" s="1"/>
  <c r="AR393" i="6" s="1"/>
  <c r="AS393" i="6" s="1"/>
  <c r="AT393" i="6" s="1"/>
  <c r="AU393" i="6" s="1"/>
  <c r="AV393" i="6" s="1"/>
  <c r="AW393" i="6" s="1"/>
  <c r="AX393" i="6" s="1"/>
  <c r="AY393" i="6" s="1"/>
  <c r="AZ393" i="6" s="1"/>
  <c r="BA393" i="6" s="1"/>
  <c r="BB393" i="6" s="1"/>
  <c r="BC393" i="6" s="1"/>
  <c r="BD393" i="6" s="1"/>
  <c r="BE393" i="6" s="1"/>
  <c r="BF393" i="6" s="1"/>
  <c r="BG393" i="6" s="1"/>
  <c r="BH393" i="6" s="1"/>
  <c r="AN391" i="6"/>
  <c r="AO391" i="6" s="1"/>
  <c r="AP391" i="6" s="1"/>
  <c r="AQ391" i="6" s="1"/>
  <c r="AR391" i="6" s="1"/>
  <c r="AS391" i="6" s="1"/>
  <c r="AT391" i="6" s="1"/>
  <c r="AU391" i="6" s="1"/>
  <c r="AV391" i="6" s="1"/>
  <c r="AW391" i="6" s="1"/>
  <c r="AX391" i="6" s="1"/>
  <c r="AY391" i="6" s="1"/>
  <c r="AZ391" i="6" s="1"/>
  <c r="BA391" i="6" s="1"/>
  <c r="BB391" i="6" s="1"/>
  <c r="BC391" i="6" s="1"/>
  <c r="BD391" i="6" s="1"/>
  <c r="BE391" i="6" s="1"/>
  <c r="BF391" i="6" s="1"/>
  <c r="BG391" i="6" s="1"/>
  <c r="BH391" i="6" s="1"/>
  <c r="AN389" i="6"/>
  <c r="AO389" i="6" s="1"/>
  <c r="AP389" i="6" s="1"/>
  <c r="AQ389" i="6" s="1"/>
  <c r="AR389" i="6" s="1"/>
  <c r="AS389" i="6" s="1"/>
  <c r="AT389" i="6" s="1"/>
  <c r="AU389" i="6" s="1"/>
  <c r="AV389" i="6" s="1"/>
  <c r="AW389" i="6" s="1"/>
  <c r="AX389" i="6" s="1"/>
  <c r="AY389" i="6" s="1"/>
  <c r="AZ389" i="6" s="1"/>
  <c r="BA389" i="6" s="1"/>
  <c r="BB389" i="6" s="1"/>
  <c r="BC389" i="6" s="1"/>
  <c r="BD389" i="6" s="1"/>
  <c r="BE389" i="6" s="1"/>
  <c r="BF389" i="6" s="1"/>
  <c r="BG389" i="6" s="1"/>
  <c r="BH389" i="6" s="1"/>
  <c r="AN387" i="6"/>
  <c r="AO387" i="6" s="1"/>
  <c r="AP387" i="6" s="1"/>
  <c r="AQ387" i="6" s="1"/>
  <c r="AR387" i="6" s="1"/>
  <c r="AS387" i="6" s="1"/>
  <c r="AT387" i="6" s="1"/>
  <c r="AU387" i="6" s="1"/>
  <c r="AV387" i="6" s="1"/>
  <c r="AW387" i="6" s="1"/>
  <c r="AX387" i="6" s="1"/>
  <c r="AY387" i="6" s="1"/>
  <c r="AZ387" i="6" s="1"/>
  <c r="BA387" i="6" s="1"/>
  <c r="BB387" i="6" s="1"/>
  <c r="BC387" i="6" s="1"/>
  <c r="BD387" i="6" s="1"/>
  <c r="BE387" i="6" s="1"/>
  <c r="BF387" i="6" s="1"/>
  <c r="BG387" i="6" s="1"/>
  <c r="BH387" i="6" s="1"/>
  <c r="AN385" i="6"/>
  <c r="AO385" i="6" s="1"/>
  <c r="AP385" i="6" s="1"/>
  <c r="AQ385" i="6" s="1"/>
  <c r="AR385" i="6" s="1"/>
  <c r="AS385" i="6" s="1"/>
  <c r="AT385" i="6" s="1"/>
  <c r="AU385" i="6" s="1"/>
  <c r="AV385" i="6" s="1"/>
  <c r="AW385" i="6" s="1"/>
  <c r="AX385" i="6" s="1"/>
  <c r="AY385" i="6" s="1"/>
  <c r="AZ385" i="6" s="1"/>
  <c r="BA385" i="6" s="1"/>
  <c r="BB385" i="6" s="1"/>
  <c r="BC385" i="6" s="1"/>
  <c r="BD385" i="6" s="1"/>
  <c r="BE385" i="6" s="1"/>
  <c r="BF385" i="6" s="1"/>
  <c r="BG385" i="6" s="1"/>
  <c r="BH385" i="6" s="1"/>
  <c r="AN383" i="6"/>
  <c r="AO383" i="6" s="1"/>
  <c r="AP383" i="6" s="1"/>
  <c r="AQ383" i="6" s="1"/>
  <c r="AR383" i="6" s="1"/>
  <c r="AS383" i="6" s="1"/>
  <c r="AT383" i="6" s="1"/>
  <c r="AU383" i="6" s="1"/>
  <c r="AV383" i="6" s="1"/>
  <c r="AW383" i="6" s="1"/>
  <c r="AX383" i="6" s="1"/>
  <c r="AY383" i="6" s="1"/>
  <c r="AZ383" i="6" s="1"/>
  <c r="BA383" i="6" s="1"/>
  <c r="BB383" i="6" s="1"/>
  <c r="BC383" i="6" s="1"/>
  <c r="BD383" i="6" s="1"/>
  <c r="BE383" i="6" s="1"/>
  <c r="BF383" i="6" s="1"/>
  <c r="BG383" i="6" s="1"/>
  <c r="BH383" i="6" s="1"/>
  <c r="AN381" i="6"/>
  <c r="AO381" i="6" s="1"/>
  <c r="AP381" i="6" s="1"/>
  <c r="AQ381" i="6" s="1"/>
  <c r="AR381" i="6" s="1"/>
  <c r="AS381" i="6" s="1"/>
  <c r="AT381" i="6" s="1"/>
  <c r="AU381" i="6" s="1"/>
  <c r="AV381" i="6" s="1"/>
  <c r="AW381" i="6" s="1"/>
  <c r="AX381" i="6" s="1"/>
  <c r="AY381" i="6" s="1"/>
  <c r="AZ381" i="6" s="1"/>
  <c r="BA381" i="6" s="1"/>
  <c r="BB381" i="6" s="1"/>
  <c r="BC381" i="6" s="1"/>
  <c r="BD381" i="6" s="1"/>
  <c r="BE381" i="6" s="1"/>
  <c r="BF381" i="6" s="1"/>
  <c r="BG381" i="6" s="1"/>
  <c r="BH381" i="6" s="1"/>
  <c r="AN379" i="6"/>
  <c r="AO379" i="6" s="1"/>
  <c r="AP379" i="6" s="1"/>
  <c r="AQ379" i="6" s="1"/>
  <c r="AR379" i="6" s="1"/>
  <c r="AS379" i="6" s="1"/>
  <c r="AT379" i="6" s="1"/>
  <c r="AU379" i="6" s="1"/>
  <c r="AV379" i="6" s="1"/>
  <c r="AW379" i="6" s="1"/>
  <c r="AX379" i="6" s="1"/>
  <c r="AY379" i="6" s="1"/>
  <c r="AZ379" i="6" s="1"/>
  <c r="BA379" i="6" s="1"/>
  <c r="BB379" i="6" s="1"/>
  <c r="BC379" i="6" s="1"/>
  <c r="BD379" i="6" s="1"/>
  <c r="BE379" i="6" s="1"/>
  <c r="BF379" i="6" s="1"/>
  <c r="BG379" i="6" s="1"/>
  <c r="BH379" i="6" s="1"/>
  <c r="AN377" i="6"/>
  <c r="AO377" i="6" s="1"/>
  <c r="AP377" i="6" s="1"/>
  <c r="AQ377" i="6" s="1"/>
  <c r="AR377" i="6" s="1"/>
  <c r="AS377" i="6" s="1"/>
  <c r="AT377" i="6" s="1"/>
  <c r="AU377" i="6" s="1"/>
  <c r="AV377" i="6" s="1"/>
  <c r="AW377" i="6" s="1"/>
  <c r="AX377" i="6" s="1"/>
  <c r="AY377" i="6" s="1"/>
  <c r="AZ377" i="6" s="1"/>
  <c r="BA377" i="6" s="1"/>
  <c r="BB377" i="6" s="1"/>
  <c r="BC377" i="6" s="1"/>
  <c r="BD377" i="6" s="1"/>
  <c r="BE377" i="6" s="1"/>
  <c r="BF377" i="6" s="1"/>
  <c r="BG377" i="6" s="1"/>
  <c r="BH377" i="6" s="1"/>
  <c r="AN375" i="6"/>
  <c r="AO375" i="6" s="1"/>
  <c r="AP375" i="6" s="1"/>
  <c r="AQ375" i="6" s="1"/>
  <c r="AR375" i="6" s="1"/>
  <c r="AS375" i="6" s="1"/>
  <c r="AT375" i="6" s="1"/>
  <c r="AU375" i="6" s="1"/>
  <c r="AV375" i="6" s="1"/>
  <c r="AW375" i="6" s="1"/>
  <c r="AX375" i="6" s="1"/>
  <c r="AY375" i="6" s="1"/>
  <c r="AZ375" i="6" s="1"/>
  <c r="BA375" i="6" s="1"/>
  <c r="BB375" i="6" s="1"/>
  <c r="BC375" i="6" s="1"/>
  <c r="BD375" i="6" s="1"/>
  <c r="BE375" i="6" s="1"/>
  <c r="BF375" i="6" s="1"/>
  <c r="BG375" i="6" s="1"/>
  <c r="BH375" i="6" s="1"/>
  <c r="AN373" i="6"/>
  <c r="AO373" i="6" s="1"/>
  <c r="AP373" i="6" s="1"/>
  <c r="AQ373" i="6" s="1"/>
  <c r="AR373" i="6" s="1"/>
  <c r="AS373" i="6" s="1"/>
  <c r="AT373" i="6" s="1"/>
  <c r="AU373" i="6" s="1"/>
  <c r="AV373" i="6" s="1"/>
  <c r="AW373" i="6" s="1"/>
  <c r="AX373" i="6" s="1"/>
  <c r="AY373" i="6" s="1"/>
  <c r="AZ373" i="6" s="1"/>
  <c r="BA373" i="6" s="1"/>
  <c r="BB373" i="6" s="1"/>
  <c r="BC373" i="6" s="1"/>
  <c r="BD373" i="6" s="1"/>
  <c r="BE373" i="6" s="1"/>
  <c r="BF373" i="6" s="1"/>
  <c r="BG373" i="6" s="1"/>
  <c r="BH373" i="6" s="1"/>
  <c r="AN371" i="6"/>
  <c r="AO371" i="6" s="1"/>
  <c r="AP371" i="6" s="1"/>
  <c r="AQ371" i="6" s="1"/>
  <c r="AR371" i="6" s="1"/>
  <c r="AS371" i="6" s="1"/>
  <c r="AT371" i="6" s="1"/>
  <c r="AU371" i="6" s="1"/>
  <c r="AV371" i="6" s="1"/>
  <c r="AW371" i="6" s="1"/>
  <c r="AX371" i="6" s="1"/>
  <c r="AY371" i="6" s="1"/>
  <c r="AZ371" i="6" s="1"/>
  <c r="BA371" i="6" s="1"/>
  <c r="BB371" i="6" s="1"/>
  <c r="BC371" i="6" s="1"/>
  <c r="BD371" i="6" s="1"/>
  <c r="BE371" i="6" s="1"/>
  <c r="BF371" i="6" s="1"/>
  <c r="BG371" i="6" s="1"/>
  <c r="BH371" i="6" s="1"/>
  <c r="AN369" i="6"/>
  <c r="AO369" i="6" s="1"/>
  <c r="AP369" i="6" s="1"/>
  <c r="AQ369" i="6" s="1"/>
  <c r="AR369" i="6" s="1"/>
  <c r="AS369" i="6" s="1"/>
  <c r="AT369" i="6" s="1"/>
  <c r="AU369" i="6" s="1"/>
  <c r="AV369" i="6" s="1"/>
  <c r="AW369" i="6" s="1"/>
  <c r="AX369" i="6" s="1"/>
  <c r="AY369" i="6" s="1"/>
  <c r="AZ369" i="6" s="1"/>
  <c r="BA369" i="6" s="1"/>
  <c r="BB369" i="6" s="1"/>
  <c r="BC369" i="6" s="1"/>
  <c r="BD369" i="6" s="1"/>
  <c r="BE369" i="6" s="1"/>
  <c r="BF369" i="6" s="1"/>
  <c r="BG369" i="6" s="1"/>
  <c r="BH369" i="6" s="1"/>
  <c r="AN367" i="6"/>
  <c r="AO367" i="6" s="1"/>
  <c r="AP367" i="6" s="1"/>
  <c r="AQ367" i="6" s="1"/>
  <c r="AR367" i="6" s="1"/>
  <c r="AS367" i="6" s="1"/>
  <c r="AT367" i="6" s="1"/>
  <c r="AU367" i="6" s="1"/>
  <c r="AV367" i="6" s="1"/>
  <c r="AW367" i="6" s="1"/>
  <c r="AX367" i="6" s="1"/>
  <c r="AY367" i="6" s="1"/>
  <c r="AZ367" i="6" s="1"/>
  <c r="BA367" i="6" s="1"/>
  <c r="BB367" i="6" s="1"/>
  <c r="BC367" i="6" s="1"/>
  <c r="BD367" i="6" s="1"/>
  <c r="BE367" i="6" s="1"/>
  <c r="BF367" i="6" s="1"/>
  <c r="BG367" i="6" s="1"/>
  <c r="BH367" i="6" s="1"/>
  <c r="AN365" i="6"/>
  <c r="AO365" i="6" s="1"/>
  <c r="AP365" i="6" s="1"/>
  <c r="AQ365" i="6" s="1"/>
  <c r="AR365" i="6" s="1"/>
  <c r="AS365" i="6" s="1"/>
  <c r="AT365" i="6" s="1"/>
  <c r="AU365" i="6" s="1"/>
  <c r="AV365" i="6" s="1"/>
  <c r="AW365" i="6" s="1"/>
  <c r="AX365" i="6" s="1"/>
  <c r="AY365" i="6" s="1"/>
  <c r="AZ365" i="6" s="1"/>
  <c r="BA365" i="6" s="1"/>
  <c r="BB365" i="6" s="1"/>
  <c r="BC365" i="6" s="1"/>
  <c r="BD365" i="6" s="1"/>
  <c r="BE365" i="6" s="1"/>
  <c r="BF365" i="6" s="1"/>
  <c r="BG365" i="6" s="1"/>
  <c r="BH365" i="6" s="1"/>
  <c r="AN363" i="6"/>
  <c r="AO363" i="6" s="1"/>
  <c r="AP363" i="6" s="1"/>
  <c r="AQ363" i="6" s="1"/>
  <c r="AR363" i="6" s="1"/>
  <c r="AS363" i="6" s="1"/>
  <c r="AT363" i="6" s="1"/>
  <c r="AU363" i="6" s="1"/>
  <c r="AV363" i="6" s="1"/>
  <c r="AW363" i="6" s="1"/>
  <c r="AX363" i="6" s="1"/>
  <c r="AY363" i="6" s="1"/>
  <c r="AZ363" i="6" s="1"/>
  <c r="BA363" i="6" s="1"/>
  <c r="BB363" i="6" s="1"/>
  <c r="BC363" i="6" s="1"/>
  <c r="BD363" i="6" s="1"/>
  <c r="BE363" i="6" s="1"/>
  <c r="BF363" i="6" s="1"/>
  <c r="BG363" i="6" s="1"/>
  <c r="BH363" i="6" s="1"/>
  <c r="AN361" i="6"/>
  <c r="AO361" i="6" s="1"/>
  <c r="AP361" i="6" s="1"/>
  <c r="AQ361" i="6" s="1"/>
  <c r="AR361" i="6" s="1"/>
  <c r="AS361" i="6" s="1"/>
  <c r="AT361" i="6" s="1"/>
  <c r="AU361" i="6" s="1"/>
  <c r="AV361" i="6" s="1"/>
  <c r="AW361" i="6" s="1"/>
  <c r="AX361" i="6" s="1"/>
  <c r="AY361" i="6" s="1"/>
  <c r="AZ361" i="6" s="1"/>
  <c r="BA361" i="6" s="1"/>
  <c r="BB361" i="6" s="1"/>
  <c r="BC361" i="6" s="1"/>
  <c r="BD361" i="6" s="1"/>
  <c r="BE361" i="6" s="1"/>
  <c r="BF361" i="6" s="1"/>
  <c r="BG361" i="6" s="1"/>
  <c r="BH361" i="6" s="1"/>
  <c r="AN359" i="6"/>
  <c r="AO359" i="6" s="1"/>
  <c r="AP359" i="6" s="1"/>
  <c r="AQ359" i="6" s="1"/>
  <c r="AR359" i="6" s="1"/>
  <c r="AS359" i="6" s="1"/>
  <c r="AT359" i="6" s="1"/>
  <c r="AU359" i="6" s="1"/>
  <c r="AV359" i="6" s="1"/>
  <c r="AW359" i="6" s="1"/>
  <c r="AX359" i="6" s="1"/>
  <c r="AY359" i="6" s="1"/>
  <c r="AZ359" i="6" s="1"/>
  <c r="BA359" i="6" s="1"/>
  <c r="BB359" i="6" s="1"/>
  <c r="BC359" i="6" s="1"/>
  <c r="BD359" i="6" s="1"/>
  <c r="BE359" i="6" s="1"/>
  <c r="BF359" i="6" s="1"/>
  <c r="BG359" i="6" s="1"/>
  <c r="BH359" i="6" s="1"/>
  <c r="AN357" i="6"/>
  <c r="AO357" i="6" s="1"/>
  <c r="AP357" i="6" s="1"/>
  <c r="AQ357" i="6" s="1"/>
  <c r="AR357" i="6" s="1"/>
  <c r="AS357" i="6" s="1"/>
  <c r="AT357" i="6" s="1"/>
  <c r="AU357" i="6" s="1"/>
  <c r="AV357" i="6" s="1"/>
  <c r="AW357" i="6" s="1"/>
  <c r="AX357" i="6" s="1"/>
  <c r="AY357" i="6" s="1"/>
  <c r="AZ357" i="6" s="1"/>
  <c r="BA357" i="6" s="1"/>
  <c r="BB357" i="6" s="1"/>
  <c r="BC357" i="6" s="1"/>
  <c r="BD357" i="6" s="1"/>
  <c r="BE357" i="6" s="1"/>
  <c r="BF357" i="6" s="1"/>
  <c r="BG357" i="6" s="1"/>
  <c r="BH357" i="6" s="1"/>
  <c r="AN355" i="6"/>
  <c r="AO355" i="6" s="1"/>
  <c r="AP355" i="6" s="1"/>
  <c r="AQ355" i="6" s="1"/>
  <c r="AR355" i="6" s="1"/>
  <c r="AS355" i="6" s="1"/>
  <c r="AT355" i="6" s="1"/>
  <c r="AU355" i="6" s="1"/>
  <c r="AV355" i="6" s="1"/>
  <c r="AW355" i="6" s="1"/>
  <c r="AX355" i="6" s="1"/>
  <c r="AY355" i="6" s="1"/>
  <c r="AZ355" i="6" s="1"/>
  <c r="BA355" i="6" s="1"/>
  <c r="BB355" i="6" s="1"/>
  <c r="BC355" i="6" s="1"/>
  <c r="BD355" i="6" s="1"/>
  <c r="BE355" i="6" s="1"/>
  <c r="BF355" i="6" s="1"/>
  <c r="BG355" i="6" s="1"/>
  <c r="BH355" i="6" s="1"/>
  <c r="AN353" i="6"/>
  <c r="AO353" i="6" s="1"/>
  <c r="AP353" i="6" s="1"/>
  <c r="AQ353" i="6" s="1"/>
  <c r="AR353" i="6" s="1"/>
  <c r="AS353" i="6" s="1"/>
  <c r="AT353" i="6" s="1"/>
  <c r="AU353" i="6" s="1"/>
  <c r="AV353" i="6" s="1"/>
  <c r="AW353" i="6" s="1"/>
  <c r="AX353" i="6" s="1"/>
  <c r="AY353" i="6" s="1"/>
  <c r="AZ353" i="6" s="1"/>
  <c r="BA353" i="6" s="1"/>
  <c r="BB353" i="6" s="1"/>
  <c r="BC353" i="6" s="1"/>
  <c r="BD353" i="6" s="1"/>
  <c r="BE353" i="6" s="1"/>
  <c r="BF353" i="6" s="1"/>
  <c r="BG353" i="6" s="1"/>
  <c r="BH353" i="6" s="1"/>
  <c r="AN351" i="6"/>
  <c r="AO351" i="6" s="1"/>
  <c r="AP351" i="6" s="1"/>
  <c r="AQ351" i="6" s="1"/>
  <c r="AR351" i="6" s="1"/>
  <c r="AS351" i="6" s="1"/>
  <c r="AT351" i="6" s="1"/>
  <c r="AU351" i="6" s="1"/>
  <c r="AV351" i="6" s="1"/>
  <c r="AW351" i="6" s="1"/>
  <c r="AX351" i="6" s="1"/>
  <c r="AY351" i="6" s="1"/>
  <c r="AZ351" i="6" s="1"/>
  <c r="BA351" i="6" s="1"/>
  <c r="BB351" i="6" s="1"/>
  <c r="BC351" i="6" s="1"/>
  <c r="BD351" i="6" s="1"/>
  <c r="BE351" i="6" s="1"/>
  <c r="BF351" i="6" s="1"/>
  <c r="BG351" i="6" s="1"/>
  <c r="BH351" i="6" s="1"/>
  <c r="AN349" i="6"/>
  <c r="AO349" i="6" s="1"/>
  <c r="AP349" i="6" s="1"/>
  <c r="AQ349" i="6" s="1"/>
  <c r="AR349" i="6" s="1"/>
  <c r="AS349" i="6" s="1"/>
  <c r="AT349" i="6" s="1"/>
  <c r="AU349" i="6" s="1"/>
  <c r="AV349" i="6" s="1"/>
  <c r="AW349" i="6" s="1"/>
  <c r="AX349" i="6" s="1"/>
  <c r="AY349" i="6" s="1"/>
  <c r="AZ349" i="6" s="1"/>
  <c r="BA349" i="6" s="1"/>
  <c r="BB349" i="6" s="1"/>
  <c r="BC349" i="6" s="1"/>
  <c r="BD349" i="6" s="1"/>
  <c r="BE349" i="6" s="1"/>
  <c r="BF349" i="6" s="1"/>
  <c r="BG349" i="6" s="1"/>
  <c r="BH349" i="6" s="1"/>
  <c r="AN347" i="6"/>
  <c r="AO347" i="6" s="1"/>
  <c r="AP347" i="6" s="1"/>
  <c r="AQ347" i="6" s="1"/>
  <c r="AR347" i="6" s="1"/>
  <c r="AS347" i="6" s="1"/>
  <c r="AT347" i="6" s="1"/>
  <c r="AU347" i="6" s="1"/>
  <c r="AV347" i="6" s="1"/>
  <c r="AW347" i="6" s="1"/>
  <c r="AX347" i="6" s="1"/>
  <c r="AY347" i="6" s="1"/>
  <c r="AZ347" i="6" s="1"/>
  <c r="BA347" i="6" s="1"/>
  <c r="BB347" i="6" s="1"/>
  <c r="BC347" i="6" s="1"/>
  <c r="BD347" i="6" s="1"/>
  <c r="BE347" i="6" s="1"/>
  <c r="BF347" i="6" s="1"/>
  <c r="BG347" i="6" s="1"/>
  <c r="BH347" i="6" s="1"/>
  <c r="AN345" i="6"/>
  <c r="AO345" i="6" s="1"/>
  <c r="AP345" i="6" s="1"/>
  <c r="AQ345" i="6" s="1"/>
  <c r="AR345" i="6" s="1"/>
  <c r="AS345" i="6" s="1"/>
  <c r="AT345" i="6" s="1"/>
  <c r="AU345" i="6" s="1"/>
  <c r="AV345" i="6" s="1"/>
  <c r="AW345" i="6" s="1"/>
  <c r="AX345" i="6" s="1"/>
  <c r="AY345" i="6" s="1"/>
  <c r="AZ345" i="6" s="1"/>
  <c r="BA345" i="6" s="1"/>
  <c r="BB345" i="6" s="1"/>
  <c r="BC345" i="6" s="1"/>
  <c r="BD345" i="6" s="1"/>
  <c r="BE345" i="6" s="1"/>
  <c r="BF345" i="6" s="1"/>
  <c r="BG345" i="6" s="1"/>
  <c r="BH345" i="6" s="1"/>
  <c r="AN343" i="6"/>
  <c r="AO343" i="6" s="1"/>
  <c r="AP343" i="6" s="1"/>
  <c r="AQ343" i="6" s="1"/>
  <c r="AR343" i="6" s="1"/>
  <c r="AS343" i="6" s="1"/>
  <c r="AT343" i="6" s="1"/>
  <c r="AU343" i="6" s="1"/>
  <c r="AV343" i="6" s="1"/>
  <c r="AW343" i="6" s="1"/>
  <c r="AX343" i="6" s="1"/>
  <c r="AY343" i="6" s="1"/>
  <c r="AZ343" i="6" s="1"/>
  <c r="BA343" i="6" s="1"/>
  <c r="BB343" i="6" s="1"/>
  <c r="BC343" i="6" s="1"/>
  <c r="BD343" i="6" s="1"/>
  <c r="BE343" i="6" s="1"/>
  <c r="BF343" i="6" s="1"/>
  <c r="BG343" i="6" s="1"/>
  <c r="BH343" i="6" s="1"/>
  <c r="AN341" i="6"/>
  <c r="AO341" i="6" s="1"/>
  <c r="AP341" i="6" s="1"/>
  <c r="AQ341" i="6" s="1"/>
  <c r="AR341" i="6" s="1"/>
  <c r="AS341" i="6" s="1"/>
  <c r="AT341" i="6" s="1"/>
  <c r="AU341" i="6" s="1"/>
  <c r="AV341" i="6" s="1"/>
  <c r="AW341" i="6" s="1"/>
  <c r="AX341" i="6" s="1"/>
  <c r="AY341" i="6" s="1"/>
  <c r="AZ341" i="6" s="1"/>
  <c r="BA341" i="6" s="1"/>
  <c r="BB341" i="6" s="1"/>
  <c r="BC341" i="6" s="1"/>
  <c r="BD341" i="6" s="1"/>
  <c r="BE341" i="6" s="1"/>
  <c r="BF341" i="6" s="1"/>
  <c r="BG341" i="6" s="1"/>
  <c r="BH341" i="6" s="1"/>
  <c r="AN339" i="6"/>
  <c r="AO339" i="6" s="1"/>
  <c r="AP339" i="6" s="1"/>
  <c r="AQ339" i="6" s="1"/>
  <c r="AR339" i="6" s="1"/>
  <c r="AS339" i="6" s="1"/>
  <c r="AT339" i="6" s="1"/>
  <c r="AU339" i="6" s="1"/>
  <c r="AV339" i="6" s="1"/>
  <c r="AW339" i="6" s="1"/>
  <c r="AX339" i="6" s="1"/>
  <c r="AY339" i="6" s="1"/>
  <c r="AZ339" i="6" s="1"/>
  <c r="BA339" i="6" s="1"/>
  <c r="BB339" i="6" s="1"/>
  <c r="BC339" i="6" s="1"/>
  <c r="BD339" i="6" s="1"/>
  <c r="BE339" i="6" s="1"/>
  <c r="BF339" i="6" s="1"/>
  <c r="BG339" i="6" s="1"/>
  <c r="BH339" i="6" s="1"/>
  <c r="AN337" i="6"/>
  <c r="AO337" i="6" s="1"/>
  <c r="AP337" i="6" s="1"/>
  <c r="AQ337" i="6" s="1"/>
  <c r="AR337" i="6" s="1"/>
  <c r="AS337" i="6" s="1"/>
  <c r="AT337" i="6" s="1"/>
  <c r="AU337" i="6" s="1"/>
  <c r="AV337" i="6" s="1"/>
  <c r="AW337" i="6" s="1"/>
  <c r="AX337" i="6" s="1"/>
  <c r="AY337" i="6" s="1"/>
  <c r="AZ337" i="6" s="1"/>
  <c r="BA337" i="6" s="1"/>
  <c r="BB337" i="6" s="1"/>
  <c r="BC337" i="6" s="1"/>
  <c r="BD337" i="6" s="1"/>
  <c r="BE337" i="6" s="1"/>
  <c r="BF337" i="6" s="1"/>
  <c r="BG337" i="6" s="1"/>
  <c r="BH337" i="6" s="1"/>
  <c r="AN335" i="6"/>
  <c r="AO335" i="6" s="1"/>
  <c r="AP335" i="6" s="1"/>
  <c r="AQ335" i="6" s="1"/>
  <c r="AR335" i="6" s="1"/>
  <c r="AS335" i="6" s="1"/>
  <c r="AT335" i="6" s="1"/>
  <c r="AU335" i="6" s="1"/>
  <c r="AV335" i="6" s="1"/>
  <c r="AW335" i="6" s="1"/>
  <c r="AX335" i="6" s="1"/>
  <c r="AY335" i="6" s="1"/>
  <c r="AZ335" i="6" s="1"/>
  <c r="BA335" i="6" s="1"/>
  <c r="BB335" i="6" s="1"/>
  <c r="BC335" i="6" s="1"/>
  <c r="BD335" i="6" s="1"/>
  <c r="BE335" i="6" s="1"/>
  <c r="BF335" i="6" s="1"/>
  <c r="BG335" i="6" s="1"/>
  <c r="BH335" i="6" s="1"/>
  <c r="AN333" i="6"/>
  <c r="AO333" i="6" s="1"/>
  <c r="AP333" i="6" s="1"/>
  <c r="AQ333" i="6" s="1"/>
  <c r="AR333" i="6" s="1"/>
  <c r="AS333" i="6" s="1"/>
  <c r="AT333" i="6" s="1"/>
  <c r="AU333" i="6" s="1"/>
  <c r="AV333" i="6" s="1"/>
  <c r="AW333" i="6" s="1"/>
  <c r="AX333" i="6" s="1"/>
  <c r="AY333" i="6" s="1"/>
  <c r="AZ333" i="6" s="1"/>
  <c r="BA333" i="6" s="1"/>
  <c r="BB333" i="6" s="1"/>
  <c r="BC333" i="6" s="1"/>
  <c r="BD333" i="6" s="1"/>
  <c r="BE333" i="6" s="1"/>
  <c r="BF333" i="6" s="1"/>
  <c r="BG333" i="6" s="1"/>
  <c r="BH333" i="6" s="1"/>
  <c r="AN331" i="6"/>
  <c r="AO331" i="6" s="1"/>
  <c r="AP331" i="6" s="1"/>
  <c r="AQ331" i="6" s="1"/>
  <c r="AR331" i="6" s="1"/>
  <c r="AS331" i="6" s="1"/>
  <c r="AT331" i="6" s="1"/>
  <c r="AU331" i="6" s="1"/>
  <c r="AV331" i="6" s="1"/>
  <c r="AW331" i="6" s="1"/>
  <c r="AX331" i="6" s="1"/>
  <c r="AY331" i="6" s="1"/>
  <c r="AZ331" i="6" s="1"/>
  <c r="BA331" i="6" s="1"/>
  <c r="BB331" i="6" s="1"/>
  <c r="BC331" i="6" s="1"/>
  <c r="BD331" i="6" s="1"/>
  <c r="BE331" i="6" s="1"/>
  <c r="BF331" i="6" s="1"/>
  <c r="BG331" i="6" s="1"/>
  <c r="BH331" i="6" s="1"/>
  <c r="AN329" i="6"/>
  <c r="AO329" i="6" s="1"/>
  <c r="AP329" i="6" s="1"/>
  <c r="AQ329" i="6" s="1"/>
  <c r="AR329" i="6" s="1"/>
  <c r="AS329" i="6" s="1"/>
  <c r="AT329" i="6" s="1"/>
  <c r="AU329" i="6" s="1"/>
  <c r="AV329" i="6" s="1"/>
  <c r="AW329" i="6" s="1"/>
  <c r="AX329" i="6" s="1"/>
  <c r="AY329" i="6" s="1"/>
  <c r="AZ329" i="6" s="1"/>
  <c r="BA329" i="6" s="1"/>
  <c r="BB329" i="6" s="1"/>
  <c r="BC329" i="6" s="1"/>
  <c r="BD329" i="6" s="1"/>
  <c r="BE329" i="6" s="1"/>
  <c r="BF329" i="6" s="1"/>
  <c r="BG329" i="6" s="1"/>
  <c r="BH329" i="6" s="1"/>
  <c r="AN327" i="6"/>
  <c r="AO327" i="6" s="1"/>
  <c r="AP327" i="6" s="1"/>
  <c r="AQ327" i="6" s="1"/>
  <c r="AR327" i="6" s="1"/>
  <c r="AS327" i="6" s="1"/>
  <c r="AT327" i="6" s="1"/>
  <c r="AU327" i="6" s="1"/>
  <c r="AV327" i="6" s="1"/>
  <c r="AW327" i="6" s="1"/>
  <c r="AX327" i="6" s="1"/>
  <c r="AY327" i="6" s="1"/>
  <c r="AZ327" i="6" s="1"/>
  <c r="BA327" i="6" s="1"/>
  <c r="BB327" i="6" s="1"/>
  <c r="BC327" i="6" s="1"/>
  <c r="BD327" i="6" s="1"/>
  <c r="BE327" i="6" s="1"/>
  <c r="BF327" i="6" s="1"/>
  <c r="BG327" i="6" s="1"/>
  <c r="BH327" i="6" s="1"/>
  <c r="AN325" i="6"/>
  <c r="AO325" i="6" s="1"/>
  <c r="AP325" i="6" s="1"/>
  <c r="AQ325" i="6" s="1"/>
  <c r="AR325" i="6" s="1"/>
  <c r="AS325" i="6" s="1"/>
  <c r="AT325" i="6" s="1"/>
  <c r="AU325" i="6" s="1"/>
  <c r="AV325" i="6" s="1"/>
  <c r="AW325" i="6" s="1"/>
  <c r="AX325" i="6" s="1"/>
  <c r="AY325" i="6" s="1"/>
  <c r="AZ325" i="6" s="1"/>
  <c r="BA325" i="6" s="1"/>
  <c r="BB325" i="6" s="1"/>
  <c r="BC325" i="6" s="1"/>
  <c r="BD325" i="6" s="1"/>
  <c r="BE325" i="6" s="1"/>
  <c r="BF325" i="6" s="1"/>
  <c r="BG325" i="6" s="1"/>
  <c r="BH325" i="6" s="1"/>
  <c r="AN323" i="6"/>
  <c r="AO323" i="6" s="1"/>
  <c r="AP323" i="6" s="1"/>
  <c r="AQ323" i="6" s="1"/>
  <c r="AR323" i="6" s="1"/>
  <c r="AS323" i="6" s="1"/>
  <c r="AT323" i="6" s="1"/>
  <c r="AU323" i="6" s="1"/>
  <c r="AV323" i="6" s="1"/>
  <c r="AW323" i="6" s="1"/>
  <c r="AX323" i="6" s="1"/>
  <c r="AY323" i="6" s="1"/>
  <c r="AZ323" i="6" s="1"/>
  <c r="BA323" i="6" s="1"/>
  <c r="BB323" i="6" s="1"/>
  <c r="BC323" i="6" s="1"/>
  <c r="BD323" i="6" s="1"/>
  <c r="BE323" i="6" s="1"/>
  <c r="BF323" i="6" s="1"/>
  <c r="BG323" i="6" s="1"/>
  <c r="BH323" i="6" s="1"/>
  <c r="AN321" i="6"/>
  <c r="AO321" i="6" s="1"/>
  <c r="AP321" i="6" s="1"/>
  <c r="AQ321" i="6" s="1"/>
  <c r="AR321" i="6" s="1"/>
  <c r="AS321" i="6" s="1"/>
  <c r="AT321" i="6" s="1"/>
  <c r="AU321" i="6" s="1"/>
  <c r="AV321" i="6" s="1"/>
  <c r="AW321" i="6" s="1"/>
  <c r="AX321" i="6" s="1"/>
  <c r="AY321" i="6" s="1"/>
  <c r="AZ321" i="6" s="1"/>
  <c r="BA321" i="6" s="1"/>
  <c r="BB321" i="6" s="1"/>
  <c r="BC321" i="6" s="1"/>
  <c r="BD321" i="6" s="1"/>
  <c r="BE321" i="6" s="1"/>
  <c r="BF321" i="6" s="1"/>
  <c r="BG321" i="6" s="1"/>
  <c r="BH321" i="6" s="1"/>
  <c r="AN319" i="6"/>
  <c r="AO319" i="6" s="1"/>
  <c r="AP319" i="6" s="1"/>
  <c r="AQ319" i="6" s="1"/>
  <c r="AR319" i="6" s="1"/>
  <c r="AS319" i="6" s="1"/>
  <c r="AT319" i="6" s="1"/>
  <c r="AU319" i="6" s="1"/>
  <c r="AV319" i="6" s="1"/>
  <c r="AW319" i="6" s="1"/>
  <c r="AX319" i="6" s="1"/>
  <c r="AY319" i="6" s="1"/>
  <c r="AZ319" i="6" s="1"/>
  <c r="BA319" i="6" s="1"/>
  <c r="BB319" i="6" s="1"/>
  <c r="BC319" i="6" s="1"/>
  <c r="BD319" i="6" s="1"/>
  <c r="BE319" i="6" s="1"/>
  <c r="BF319" i="6" s="1"/>
  <c r="BG319" i="6" s="1"/>
  <c r="BH319" i="6" s="1"/>
  <c r="AN317" i="6"/>
  <c r="AO317" i="6" s="1"/>
  <c r="AP317" i="6" s="1"/>
  <c r="AQ317" i="6" s="1"/>
  <c r="AR317" i="6" s="1"/>
  <c r="AS317" i="6" s="1"/>
  <c r="AT317" i="6" s="1"/>
  <c r="AU317" i="6" s="1"/>
  <c r="AV317" i="6" s="1"/>
  <c r="AW317" i="6" s="1"/>
  <c r="AX317" i="6" s="1"/>
  <c r="AY317" i="6" s="1"/>
  <c r="AZ317" i="6" s="1"/>
  <c r="BA317" i="6" s="1"/>
  <c r="BB317" i="6" s="1"/>
  <c r="BC317" i="6" s="1"/>
  <c r="BD317" i="6" s="1"/>
  <c r="BE317" i="6" s="1"/>
  <c r="BF317" i="6" s="1"/>
  <c r="BG317" i="6" s="1"/>
  <c r="BH317" i="6" s="1"/>
  <c r="AN315" i="6"/>
  <c r="AO315" i="6" s="1"/>
  <c r="AP315" i="6" s="1"/>
  <c r="AQ315" i="6" s="1"/>
  <c r="AR315" i="6" s="1"/>
  <c r="AS315" i="6" s="1"/>
  <c r="AT315" i="6" s="1"/>
  <c r="AU315" i="6" s="1"/>
  <c r="AV315" i="6" s="1"/>
  <c r="AW315" i="6" s="1"/>
  <c r="AX315" i="6" s="1"/>
  <c r="AY315" i="6" s="1"/>
  <c r="AZ315" i="6" s="1"/>
  <c r="BA315" i="6" s="1"/>
  <c r="BB315" i="6" s="1"/>
  <c r="BC315" i="6" s="1"/>
  <c r="BD315" i="6" s="1"/>
  <c r="BE315" i="6" s="1"/>
  <c r="BF315" i="6" s="1"/>
  <c r="BG315" i="6" s="1"/>
  <c r="BH315" i="6" s="1"/>
  <c r="AN313" i="6"/>
  <c r="AO313" i="6" s="1"/>
  <c r="AP313" i="6" s="1"/>
  <c r="AQ313" i="6" s="1"/>
  <c r="AR313" i="6" s="1"/>
  <c r="AS313" i="6" s="1"/>
  <c r="AT313" i="6" s="1"/>
  <c r="AU313" i="6" s="1"/>
  <c r="AV313" i="6" s="1"/>
  <c r="AW313" i="6" s="1"/>
  <c r="AX313" i="6" s="1"/>
  <c r="AY313" i="6" s="1"/>
  <c r="AZ313" i="6" s="1"/>
  <c r="BA313" i="6" s="1"/>
  <c r="BB313" i="6" s="1"/>
  <c r="BC313" i="6" s="1"/>
  <c r="BD313" i="6" s="1"/>
  <c r="BE313" i="6" s="1"/>
  <c r="BF313" i="6" s="1"/>
  <c r="BG313" i="6" s="1"/>
  <c r="BH313" i="6" s="1"/>
  <c r="AN311" i="6"/>
  <c r="AO311" i="6" s="1"/>
  <c r="AP311" i="6" s="1"/>
  <c r="AQ311" i="6" s="1"/>
  <c r="AR311" i="6" s="1"/>
  <c r="AS311" i="6" s="1"/>
  <c r="AT311" i="6" s="1"/>
  <c r="AU311" i="6" s="1"/>
  <c r="AV311" i="6" s="1"/>
  <c r="AW311" i="6" s="1"/>
  <c r="AX311" i="6" s="1"/>
  <c r="AY311" i="6" s="1"/>
  <c r="AZ311" i="6" s="1"/>
  <c r="BA311" i="6" s="1"/>
  <c r="BB311" i="6" s="1"/>
  <c r="BC311" i="6" s="1"/>
  <c r="BD311" i="6" s="1"/>
  <c r="BE311" i="6" s="1"/>
  <c r="BF311" i="6" s="1"/>
  <c r="BG311" i="6" s="1"/>
  <c r="BH311" i="6" s="1"/>
  <c r="AN309" i="6"/>
  <c r="AO309" i="6" s="1"/>
  <c r="AP309" i="6" s="1"/>
  <c r="AQ309" i="6" s="1"/>
  <c r="AR309" i="6" s="1"/>
  <c r="AS309" i="6" s="1"/>
  <c r="AT309" i="6" s="1"/>
  <c r="AU309" i="6" s="1"/>
  <c r="AV309" i="6" s="1"/>
  <c r="AW309" i="6" s="1"/>
  <c r="AX309" i="6" s="1"/>
  <c r="AY309" i="6" s="1"/>
  <c r="AZ309" i="6" s="1"/>
  <c r="BA309" i="6" s="1"/>
  <c r="BB309" i="6" s="1"/>
  <c r="BC309" i="6" s="1"/>
  <c r="BD309" i="6" s="1"/>
  <c r="BE309" i="6" s="1"/>
  <c r="BF309" i="6" s="1"/>
  <c r="BG309" i="6" s="1"/>
  <c r="BH309" i="6" s="1"/>
  <c r="AN307" i="6"/>
  <c r="AO307" i="6" s="1"/>
  <c r="AP307" i="6" s="1"/>
  <c r="AQ307" i="6" s="1"/>
  <c r="AR307" i="6" s="1"/>
  <c r="AS307" i="6" s="1"/>
  <c r="AT307" i="6" s="1"/>
  <c r="AU307" i="6" s="1"/>
  <c r="AV307" i="6" s="1"/>
  <c r="AW307" i="6" s="1"/>
  <c r="AX307" i="6" s="1"/>
  <c r="AY307" i="6" s="1"/>
  <c r="AZ307" i="6" s="1"/>
  <c r="BA307" i="6" s="1"/>
  <c r="BB307" i="6" s="1"/>
  <c r="BC307" i="6" s="1"/>
  <c r="BD307" i="6" s="1"/>
  <c r="BE307" i="6" s="1"/>
  <c r="BF307" i="6" s="1"/>
  <c r="BG307" i="6" s="1"/>
  <c r="BH307" i="6" s="1"/>
  <c r="AN305" i="6"/>
  <c r="AO305" i="6" s="1"/>
  <c r="AP305" i="6" s="1"/>
  <c r="AQ305" i="6" s="1"/>
  <c r="AR305" i="6" s="1"/>
  <c r="AS305" i="6" s="1"/>
  <c r="AT305" i="6" s="1"/>
  <c r="AU305" i="6" s="1"/>
  <c r="AV305" i="6" s="1"/>
  <c r="AW305" i="6" s="1"/>
  <c r="AX305" i="6" s="1"/>
  <c r="AY305" i="6" s="1"/>
  <c r="AZ305" i="6" s="1"/>
  <c r="BA305" i="6" s="1"/>
  <c r="BB305" i="6" s="1"/>
  <c r="BC305" i="6" s="1"/>
  <c r="BD305" i="6" s="1"/>
  <c r="BE305" i="6" s="1"/>
  <c r="BF305" i="6" s="1"/>
  <c r="BG305" i="6" s="1"/>
  <c r="BH305" i="6" s="1"/>
  <c r="AN303" i="6"/>
  <c r="AO303" i="6" s="1"/>
  <c r="AP303" i="6" s="1"/>
  <c r="AQ303" i="6" s="1"/>
  <c r="AR303" i="6" s="1"/>
  <c r="AS303" i="6" s="1"/>
  <c r="AT303" i="6" s="1"/>
  <c r="AU303" i="6" s="1"/>
  <c r="AV303" i="6" s="1"/>
  <c r="AW303" i="6" s="1"/>
  <c r="AX303" i="6" s="1"/>
  <c r="AY303" i="6" s="1"/>
  <c r="AZ303" i="6" s="1"/>
  <c r="BA303" i="6" s="1"/>
  <c r="BB303" i="6" s="1"/>
  <c r="BC303" i="6" s="1"/>
  <c r="BD303" i="6" s="1"/>
  <c r="BE303" i="6" s="1"/>
  <c r="BF303" i="6" s="1"/>
  <c r="BG303" i="6" s="1"/>
  <c r="BH303" i="6" s="1"/>
  <c r="AN13" i="6"/>
  <c r="AO13" i="6" s="1"/>
  <c r="AP13" i="6" s="1"/>
  <c r="AQ13" i="6" s="1"/>
  <c r="AR13" i="6" s="1"/>
  <c r="AS13" i="6" s="1"/>
  <c r="AT13" i="6" s="1"/>
  <c r="AU13" i="6" s="1"/>
  <c r="AV13" i="6" s="1"/>
  <c r="AW13" i="6" s="1"/>
  <c r="AX13" i="6" s="1"/>
  <c r="AY13" i="6" s="1"/>
  <c r="AZ13" i="6" s="1"/>
  <c r="BA13" i="6" s="1"/>
  <c r="BB13" i="6" s="1"/>
  <c r="BC13" i="6" s="1"/>
  <c r="BD13" i="6" s="1"/>
  <c r="BE13" i="6" s="1"/>
  <c r="BF13" i="6" s="1"/>
  <c r="BG13" i="6" s="1"/>
  <c r="BH13" i="6" s="1"/>
  <c r="AN15" i="6"/>
  <c r="AO15" i="6" s="1"/>
  <c r="AP15" i="6" s="1"/>
  <c r="AQ15" i="6" s="1"/>
  <c r="AR15" i="6" s="1"/>
  <c r="AS15" i="6" s="1"/>
  <c r="AT15" i="6" s="1"/>
  <c r="AU15" i="6" s="1"/>
  <c r="AV15" i="6" s="1"/>
  <c r="AW15" i="6" s="1"/>
  <c r="AX15" i="6" s="1"/>
  <c r="AY15" i="6" s="1"/>
  <c r="AZ15" i="6" s="1"/>
  <c r="BA15" i="6" s="1"/>
  <c r="BB15" i="6" s="1"/>
  <c r="BC15" i="6" s="1"/>
  <c r="BD15" i="6" s="1"/>
  <c r="BE15" i="6" s="1"/>
  <c r="BF15" i="6" s="1"/>
  <c r="BG15" i="6" s="1"/>
  <c r="BH15" i="6" s="1"/>
  <c r="AN17" i="6"/>
  <c r="AO17" i="6" s="1"/>
  <c r="AP17" i="6" s="1"/>
  <c r="AQ17" i="6" s="1"/>
  <c r="AR17" i="6" s="1"/>
  <c r="AS17" i="6" s="1"/>
  <c r="AT17" i="6" s="1"/>
  <c r="AU17" i="6" s="1"/>
  <c r="AV17" i="6" s="1"/>
  <c r="AW17" i="6" s="1"/>
  <c r="AX17" i="6" s="1"/>
  <c r="AY17" i="6" s="1"/>
  <c r="AZ17" i="6" s="1"/>
  <c r="BA17" i="6" s="1"/>
  <c r="BB17" i="6" s="1"/>
  <c r="BC17" i="6" s="1"/>
  <c r="BD17" i="6" s="1"/>
  <c r="BE17" i="6" s="1"/>
  <c r="BF17" i="6" s="1"/>
  <c r="BG17" i="6" s="1"/>
  <c r="BH17" i="6" s="1"/>
  <c r="AN19" i="6"/>
  <c r="AO19" i="6" s="1"/>
  <c r="AP19" i="6" s="1"/>
  <c r="AQ19" i="6" s="1"/>
  <c r="AR19" i="6" s="1"/>
  <c r="AS19" i="6" s="1"/>
  <c r="AT19" i="6" s="1"/>
  <c r="AU19" i="6" s="1"/>
  <c r="AV19" i="6" s="1"/>
  <c r="AW19" i="6" s="1"/>
  <c r="AX19" i="6" s="1"/>
  <c r="AY19" i="6" s="1"/>
  <c r="AZ19" i="6" s="1"/>
  <c r="BA19" i="6" s="1"/>
  <c r="BB19" i="6" s="1"/>
  <c r="BC19" i="6" s="1"/>
  <c r="BD19" i="6" s="1"/>
  <c r="BE19" i="6" s="1"/>
  <c r="BF19" i="6" s="1"/>
  <c r="BG19" i="6" s="1"/>
  <c r="BH19" i="6" s="1"/>
  <c r="AN21" i="6"/>
  <c r="AO21" i="6" s="1"/>
  <c r="AP21" i="6" s="1"/>
  <c r="AQ21" i="6" s="1"/>
  <c r="AR21" i="6" s="1"/>
  <c r="AS21" i="6" s="1"/>
  <c r="AT21" i="6" s="1"/>
  <c r="AU21" i="6" s="1"/>
  <c r="AV21" i="6" s="1"/>
  <c r="AW21" i="6" s="1"/>
  <c r="AX21" i="6" s="1"/>
  <c r="AY21" i="6" s="1"/>
  <c r="AZ21" i="6" s="1"/>
  <c r="BA21" i="6" s="1"/>
  <c r="BB21" i="6" s="1"/>
  <c r="BC21" i="6" s="1"/>
  <c r="BD21" i="6" s="1"/>
  <c r="BE21" i="6" s="1"/>
  <c r="BF21" i="6" s="1"/>
  <c r="BG21" i="6" s="1"/>
  <c r="BH21" i="6" s="1"/>
  <c r="AN23" i="6"/>
  <c r="AO23" i="6" s="1"/>
  <c r="AP23" i="6" s="1"/>
  <c r="AQ23" i="6" s="1"/>
  <c r="AR23" i="6" s="1"/>
  <c r="AS23" i="6" s="1"/>
  <c r="AT23" i="6" s="1"/>
  <c r="AU23" i="6" s="1"/>
  <c r="AV23" i="6" s="1"/>
  <c r="AW23" i="6" s="1"/>
  <c r="AX23" i="6" s="1"/>
  <c r="AY23" i="6" s="1"/>
  <c r="AZ23" i="6" s="1"/>
  <c r="BA23" i="6" s="1"/>
  <c r="BB23" i="6" s="1"/>
  <c r="BC23" i="6" s="1"/>
  <c r="BD23" i="6" s="1"/>
  <c r="BE23" i="6" s="1"/>
  <c r="BF23" i="6" s="1"/>
  <c r="BG23" i="6" s="1"/>
  <c r="BH23" i="6" s="1"/>
  <c r="AN25" i="6"/>
  <c r="AO25" i="6" s="1"/>
  <c r="AP25" i="6" s="1"/>
  <c r="AQ25" i="6" s="1"/>
  <c r="AR25" i="6" s="1"/>
  <c r="AS25" i="6" s="1"/>
  <c r="AT25" i="6" s="1"/>
  <c r="AU25" i="6" s="1"/>
  <c r="AV25" i="6" s="1"/>
  <c r="AW25" i="6" s="1"/>
  <c r="AX25" i="6" s="1"/>
  <c r="AY25" i="6" s="1"/>
  <c r="AZ25" i="6" s="1"/>
  <c r="BA25" i="6" s="1"/>
  <c r="BB25" i="6" s="1"/>
  <c r="BC25" i="6" s="1"/>
  <c r="BD25" i="6" s="1"/>
  <c r="BE25" i="6" s="1"/>
  <c r="BF25" i="6" s="1"/>
  <c r="BG25" i="6" s="1"/>
  <c r="BH25" i="6" s="1"/>
  <c r="AN27" i="6"/>
  <c r="AO27" i="6" s="1"/>
  <c r="AP27" i="6" s="1"/>
  <c r="AQ27" i="6" s="1"/>
  <c r="AR27" i="6" s="1"/>
  <c r="AS27" i="6" s="1"/>
  <c r="AT27" i="6" s="1"/>
  <c r="AU27" i="6" s="1"/>
  <c r="AV27" i="6" s="1"/>
  <c r="AW27" i="6" s="1"/>
  <c r="AX27" i="6" s="1"/>
  <c r="AY27" i="6" s="1"/>
  <c r="AZ27" i="6" s="1"/>
  <c r="BA27" i="6" s="1"/>
  <c r="BB27" i="6" s="1"/>
  <c r="BC27" i="6" s="1"/>
  <c r="BD27" i="6" s="1"/>
  <c r="BE27" i="6" s="1"/>
  <c r="BF27" i="6" s="1"/>
  <c r="BG27" i="6" s="1"/>
  <c r="BH27" i="6" s="1"/>
  <c r="AN29" i="6"/>
  <c r="AO29" i="6" s="1"/>
  <c r="AP29" i="6" s="1"/>
  <c r="AQ29" i="6" s="1"/>
  <c r="AR29" i="6" s="1"/>
  <c r="AS29" i="6" s="1"/>
  <c r="AT29" i="6" s="1"/>
  <c r="AU29" i="6" s="1"/>
  <c r="AV29" i="6" s="1"/>
  <c r="AW29" i="6" s="1"/>
  <c r="AX29" i="6" s="1"/>
  <c r="AY29" i="6" s="1"/>
  <c r="AZ29" i="6" s="1"/>
  <c r="BA29" i="6" s="1"/>
  <c r="BB29" i="6" s="1"/>
  <c r="BC29" i="6" s="1"/>
  <c r="BD29" i="6" s="1"/>
  <c r="BE29" i="6" s="1"/>
  <c r="BF29" i="6" s="1"/>
  <c r="BG29" i="6" s="1"/>
  <c r="BH29" i="6" s="1"/>
  <c r="AN31" i="6"/>
  <c r="AO31" i="6" s="1"/>
  <c r="AP31" i="6" s="1"/>
  <c r="AQ31" i="6" s="1"/>
  <c r="AR31" i="6" s="1"/>
  <c r="AS31" i="6" s="1"/>
  <c r="AT31" i="6" s="1"/>
  <c r="AU31" i="6" s="1"/>
  <c r="AV31" i="6" s="1"/>
  <c r="AW31" i="6" s="1"/>
  <c r="AX31" i="6" s="1"/>
  <c r="AY31" i="6" s="1"/>
  <c r="AZ31" i="6" s="1"/>
  <c r="BA31" i="6" s="1"/>
  <c r="BB31" i="6" s="1"/>
  <c r="BC31" i="6" s="1"/>
  <c r="BD31" i="6" s="1"/>
  <c r="BE31" i="6" s="1"/>
  <c r="BF31" i="6" s="1"/>
  <c r="BG31" i="6" s="1"/>
  <c r="BH31" i="6" s="1"/>
  <c r="AN33" i="6"/>
  <c r="AO33" i="6" s="1"/>
  <c r="AP33" i="6" s="1"/>
  <c r="AQ33" i="6" s="1"/>
  <c r="AR33" i="6" s="1"/>
  <c r="AS33" i="6" s="1"/>
  <c r="AT33" i="6" s="1"/>
  <c r="AU33" i="6" s="1"/>
  <c r="AV33" i="6" s="1"/>
  <c r="AW33" i="6" s="1"/>
  <c r="AX33" i="6" s="1"/>
  <c r="AY33" i="6" s="1"/>
  <c r="AZ33" i="6" s="1"/>
  <c r="BA33" i="6" s="1"/>
  <c r="BB33" i="6" s="1"/>
  <c r="BC33" i="6" s="1"/>
  <c r="BD33" i="6" s="1"/>
  <c r="BE33" i="6" s="1"/>
  <c r="BF33" i="6" s="1"/>
  <c r="BG33" i="6" s="1"/>
  <c r="BH33" i="6" s="1"/>
  <c r="AN35" i="6"/>
  <c r="AO35" i="6" s="1"/>
  <c r="AP35" i="6" s="1"/>
  <c r="AQ35" i="6" s="1"/>
  <c r="AR35" i="6" s="1"/>
  <c r="AS35" i="6" s="1"/>
  <c r="AT35" i="6" s="1"/>
  <c r="AU35" i="6" s="1"/>
  <c r="AV35" i="6" s="1"/>
  <c r="AW35" i="6" s="1"/>
  <c r="AX35" i="6" s="1"/>
  <c r="AY35" i="6" s="1"/>
  <c r="AZ35" i="6" s="1"/>
  <c r="BA35" i="6" s="1"/>
  <c r="BB35" i="6" s="1"/>
  <c r="BC35" i="6" s="1"/>
  <c r="BD35" i="6" s="1"/>
  <c r="BE35" i="6" s="1"/>
  <c r="BF35" i="6" s="1"/>
  <c r="BG35" i="6" s="1"/>
  <c r="BH35" i="6" s="1"/>
  <c r="AN37" i="6"/>
  <c r="AO37" i="6" s="1"/>
  <c r="AP37" i="6" s="1"/>
  <c r="AQ37" i="6" s="1"/>
  <c r="AR37" i="6" s="1"/>
  <c r="AS37" i="6" s="1"/>
  <c r="AT37" i="6" s="1"/>
  <c r="AU37" i="6" s="1"/>
  <c r="AV37" i="6" s="1"/>
  <c r="AW37" i="6" s="1"/>
  <c r="AX37" i="6" s="1"/>
  <c r="AY37" i="6" s="1"/>
  <c r="AZ37" i="6" s="1"/>
  <c r="BA37" i="6" s="1"/>
  <c r="BB37" i="6" s="1"/>
  <c r="BC37" i="6" s="1"/>
  <c r="BD37" i="6" s="1"/>
  <c r="BE37" i="6" s="1"/>
  <c r="BF37" i="6" s="1"/>
  <c r="BG37" i="6" s="1"/>
  <c r="BH37" i="6" s="1"/>
  <c r="AN39" i="6"/>
  <c r="AO39" i="6" s="1"/>
  <c r="AP39" i="6" s="1"/>
  <c r="AQ39" i="6" s="1"/>
  <c r="AR39" i="6" s="1"/>
  <c r="AS39" i="6" s="1"/>
  <c r="AT39" i="6" s="1"/>
  <c r="AU39" i="6" s="1"/>
  <c r="AV39" i="6" s="1"/>
  <c r="AW39" i="6" s="1"/>
  <c r="AX39" i="6" s="1"/>
  <c r="AY39" i="6" s="1"/>
  <c r="AZ39" i="6" s="1"/>
  <c r="BA39" i="6" s="1"/>
  <c r="BB39" i="6" s="1"/>
  <c r="BC39" i="6" s="1"/>
  <c r="BD39" i="6" s="1"/>
  <c r="BE39" i="6" s="1"/>
  <c r="BF39" i="6" s="1"/>
  <c r="BG39" i="6" s="1"/>
  <c r="BH39" i="6" s="1"/>
  <c r="AN41" i="6"/>
  <c r="AO41" i="6" s="1"/>
  <c r="AP41" i="6" s="1"/>
  <c r="AQ41" i="6" s="1"/>
  <c r="AR41" i="6" s="1"/>
  <c r="AS41" i="6" s="1"/>
  <c r="AT41" i="6" s="1"/>
  <c r="AU41" i="6" s="1"/>
  <c r="AV41" i="6" s="1"/>
  <c r="AW41" i="6" s="1"/>
  <c r="AX41" i="6" s="1"/>
  <c r="AY41" i="6" s="1"/>
  <c r="AZ41" i="6" s="1"/>
  <c r="BA41" i="6" s="1"/>
  <c r="BB41" i="6" s="1"/>
  <c r="BC41" i="6" s="1"/>
  <c r="BD41" i="6" s="1"/>
  <c r="BE41" i="6" s="1"/>
  <c r="BF41" i="6" s="1"/>
  <c r="BG41" i="6" s="1"/>
  <c r="BH41" i="6" s="1"/>
  <c r="AN43" i="6"/>
  <c r="AO43" i="6" s="1"/>
  <c r="AP43" i="6" s="1"/>
  <c r="AQ43" i="6" s="1"/>
  <c r="AR43" i="6" s="1"/>
  <c r="AS43" i="6" s="1"/>
  <c r="AT43" i="6" s="1"/>
  <c r="AU43" i="6" s="1"/>
  <c r="AV43" i="6" s="1"/>
  <c r="AW43" i="6" s="1"/>
  <c r="AX43" i="6" s="1"/>
  <c r="AY43" i="6" s="1"/>
  <c r="AZ43" i="6" s="1"/>
  <c r="BA43" i="6" s="1"/>
  <c r="BB43" i="6" s="1"/>
  <c r="BC43" i="6" s="1"/>
  <c r="BD43" i="6" s="1"/>
  <c r="BE43" i="6" s="1"/>
  <c r="BF43" i="6" s="1"/>
  <c r="BG43" i="6" s="1"/>
  <c r="BH43" i="6" s="1"/>
  <c r="AN45" i="6"/>
  <c r="AO45" i="6" s="1"/>
  <c r="AP45" i="6" s="1"/>
  <c r="AQ45" i="6" s="1"/>
  <c r="AR45" i="6" s="1"/>
  <c r="AS45" i="6" s="1"/>
  <c r="AT45" i="6" s="1"/>
  <c r="AU45" i="6" s="1"/>
  <c r="AV45" i="6" s="1"/>
  <c r="AW45" i="6" s="1"/>
  <c r="AX45" i="6" s="1"/>
  <c r="AY45" i="6" s="1"/>
  <c r="AZ45" i="6" s="1"/>
  <c r="BA45" i="6" s="1"/>
  <c r="BB45" i="6" s="1"/>
  <c r="BC45" i="6" s="1"/>
  <c r="BD45" i="6" s="1"/>
  <c r="BE45" i="6" s="1"/>
  <c r="BF45" i="6" s="1"/>
  <c r="BG45" i="6" s="1"/>
  <c r="BH45" i="6" s="1"/>
  <c r="AN47" i="6"/>
  <c r="AO47" i="6" s="1"/>
  <c r="AP47" i="6" s="1"/>
  <c r="AQ47" i="6" s="1"/>
  <c r="AR47" i="6" s="1"/>
  <c r="AS47" i="6" s="1"/>
  <c r="AT47" i="6" s="1"/>
  <c r="AU47" i="6" s="1"/>
  <c r="AV47" i="6" s="1"/>
  <c r="AW47" i="6" s="1"/>
  <c r="AX47" i="6" s="1"/>
  <c r="AY47" i="6" s="1"/>
  <c r="AZ47" i="6" s="1"/>
  <c r="BA47" i="6" s="1"/>
  <c r="BB47" i="6" s="1"/>
  <c r="BC47" i="6" s="1"/>
  <c r="BD47" i="6" s="1"/>
  <c r="BE47" i="6" s="1"/>
  <c r="BF47" i="6" s="1"/>
  <c r="BG47" i="6" s="1"/>
  <c r="BH47" i="6" s="1"/>
  <c r="AN49" i="6"/>
  <c r="AO49" i="6" s="1"/>
  <c r="AP49" i="6" s="1"/>
  <c r="AQ49" i="6" s="1"/>
  <c r="AR49" i="6" s="1"/>
  <c r="AS49" i="6" s="1"/>
  <c r="AT49" i="6" s="1"/>
  <c r="AU49" i="6" s="1"/>
  <c r="AV49" i="6" s="1"/>
  <c r="AW49" i="6" s="1"/>
  <c r="AX49" i="6" s="1"/>
  <c r="AY49" i="6" s="1"/>
  <c r="AZ49" i="6" s="1"/>
  <c r="BA49" i="6" s="1"/>
  <c r="BB49" i="6" s="1"/>
  <c r="BC49" i="6" s="1"/>
  <c r="BD49" i="6" s="1"/>
  <c r="BE49" i="6" s="1"/>
  <c r="BF49" i="6" s="1"/>
  <c r="BG49" i="6" s="1"/>
  <c r="BH49" i="6" s="1"/>
  <c r="AN51" i="6"/>
  <c r="AO51" i="6" s="1"/>
  <c r="AP51" i="6" s="1"/>
  <c r="AQ51" i="6" s="1"/>
  <c r="AR51" i="6" s="1"/>
  <c r="AS51" i="6" s="1"/>
  <c r="AT51" i="6" s="1"/>
  <c r="AU51" i="6" s="1"/>
  <c r="AV51" i="6" s="1"/>
  <c r="AW51" i="6" s="1"/>
  <c r="AX51" i="6" s="1"/>
  <c r="AY51" i="6" s="1"/>
  <c r="AZ51" i="6" s="1"/>
  <c r="BA51" i="6" s="1"/>
  <c r="BB51" i="6" s="1"/>
  <c r="BC51" i="6" s="1"/>
  <c r="BD51" i="6" s="1"/>
  <c r="BE51" i="6" s="1"/>
  <c r="BF51" i="6" s="1"/>
  <c r="BG51" i="6" s="1"/>
  <c r="BH51" i="6" s="1"/>
  <c r="AN53" i="6"/>
  <c r="AO53" i="6" s="1"/>
  <c r="AP53" i="6" s="1"/>
  <c r="AQ53" i="6" s="1"/>
  <c r="AR53" i="6" s="1"/>
  <c r="AS53" i="6" s="1"/>
  <c r="AT53" i="6" s="1"/>
  <c r="AU53" i="6" s="1"/>
  <c r="AV53" i="6" s="1"/>
  <c r="AW53" i="6" s="1"/>
  <c r="AX53" i="6" s="1"/>
  <c r="AY53" i="6" s="1"/>
  <c r="AZ53" i="6" s="1"/>
  <c r="BA53" i="6" s="1"/>
  <c r="BB53" i="6" s="1"/>
  <c r="BC53" i="6" s="1"/>
  <c r="BD53" i="6" s="1"/>
  <c r="BE53" i="6" s="1"/>
  <c r="BF53" i="6" s="1"/>
  <c r="BG53" i="6" s="1"/>
  <c r="BH53" i="6" s="1"/>
  <c r="AN55" i="6"/>
  <c r="AO55" i="6" s="1"/>
  <c r="AP55" i="6" s="1"/>
  <c r="AQ55" i="6" s="1"/>
  <c r="AR55" i="6" s="1"/>
  <c r="AS55" i="6" s="1"/>
  <c r="AT55" i="6" s="1"/>
  <c r="AU55" i="6" s="1"/>
  <c r="AV55" i="6" s="1"/>
  <c r="AW55" i="6" s="1"/>
  <c r="AX55" i="6" s="1"/>
  <c r="AY55" i="6" s="1"/>
  <c r="AZ55" i="6" s="1"/>
  <c r="BA55" i="6" s="1"/>
  <c r="BB55" i="6" s="1"/>
  <c r="BC55" i="6" s="1"/>
  <c r="BD55" i="6" s="1"/>
  <c r="BE55" i="6" s="1"/>
  <c r="BF55" i="6" s="1"/>
  <c r="BG55" i="6" s="1"/>
  <c r="BH55" i="6" s="1"/>
  <c r="AN57" i="6"/>
  <c r="AO57" i="6" s="1"/>
  <c r="AP57" i="6" s="1"/>
  <c r="AQ57" i="6" s="1"/>
  <c r="AR57" i="6" s="1"/>
  <c r="AS57" i="6" s="1"/>
  <c r="AT57" i="6" s="1"/>
  <c r="AU57" i="6" s="1"/>
  <c r="AV57" i="6" s="1"/>
  <c r="AW57" i="6" s="1"/>
  <c r="AX57" i="6" s="1"/>
  <c r="AY57" i="6" s="1"/>
  <c r="AZ57" i="6" s="1"/>
  <c r="BA57" i="6" s="1"/>
  <c r="BB57" i="6" s="1"/>
  <c r="BC57" i="6" s="1"/>
  <c r="BD57" i="6" s="1"/>
  <c r="BE57" i="6" s="1"/>
  <c r="BF57" i="6" s="1"/>
  <c r="BG57" i="6" s="1"/>
  <c r="BH57" i="6" s="1"/>
  <c r="AN59" i="6"/>
  <c r="AO59" i="6" s="1"/>
  <c r="AP59" i="6" s="1"/>
  <c r="AQ59" i="6" s="1"/>
  <c r="AR59" i="6" s="1"/>
  <c r="AS59" i="6" s="1"/>
  <c r="AT59" i="6" s="1"/>
  <c r="AU59" i="6" s="1"/>
  <c r="AV59" i="6" s="1"/>
  <c r="AW59" i="6" s="1"/>
  <c r="AX59" i="6" s="1"/>
  <c r="AY59" i="6" s="1"/>
  <c r="AZ59" i="6" s="1"/>
  <c r="BA59" i="6" s="1"/>
  <c r="BB59" i="6" s="1"/>
  <c r="BC59" i="6" s="1"/>
  <c r="BD59" i="6" s="1"/>
  <c r="BE59" i="6" s="1"/>
  <c r="BF59" i="6" s="1"/>
  <c r="BG59" i="6" s="1"/>
  <c r="BH59" i="6" s="1"/>
  <c r="AN12" i="6"/>
  <c r="AO12" i="6" s="1"/>
  <c r="AP12" i="6" s="1"/>
  <c r="AQ12" i="6" s="1"/>
  <c r="AR12" i="6" s="1"/>
  <c r="AS12" i="6" s="1"/>
  <c r="AT12" i="6" s="1"/>
  <c r="AU12" i="6" s="1"/>
  <c r="AV12" i="6" s="1"/>
  <c r="AW12" i="6" s="1"/>
  <c r="AX12" i="6" s="1"/>
  <c r="AY12" i="6" s="1"/>
  <c r="AZ12" i="6" s="1"/>
  <c r="BA12" i="6" s="1"/>
  <c r="BB12" i="6" s="1"/>
  <c r="BC12" i="6" s="1"/>
  <c r="BD12" i="6" s="1"/>
  <c r="BE12" i="6" s="1"/>
  <c r="BF12" i="6" s="1"/>
  <c r="BG12" i="6" s="1"/>
  <c r="BH12" i="6" s="1"/>
  <c r="AN14" i="6"/>
  <c r="AO14" i="6" s="1"/>
  <c r="AP14" i="6" s="1"/>
  <c r="AQ14" i="6" s="1"/>
  <c r="AR14" i="6" s="1"/>
  <c r="AS14" i="6" s="1"/>
  <c r="AT14" i="6" s="1"/>
  <c r="AU14" i="6" s="1"/>
  <c r="AV14" i="6" s="1"/>
  <c r="AW14" i="6" s="1"/>
  <c r="AX14" i="6" s="1"/>
  <c r="AY14" i="6" s="1"/>
  <c r="AZ14" i="6" s="1"/>
  <c r="BA14" i="6" s="1"/>
  <c r="BB14" i="6" s="1"/>
  <c r="BC14" i="6" s="1"/>
  <c r="BD14" i="6" s="1"/>
  <c r="BE14" i="6" s="1"/>
  <c r="BF14" i="6" s="1"/>
  <c r="BG14" i="6" s="1"/>
  <c r="BH14" i="6" s="1"/>
  <c r="AN16" i="6"/>
  <c r="AO16" i="6" s="1"/>
  <c r="AP16" i="6" s="1"/>
  <c r="AQ16" i="6" s="1"/>
  <c r="AR16" i="6" s="1"/>
  <c r="AS16" i="6" s="1"/>
  <c r="AT16" i="6" s="1"/>
  <c r="AU16" i="6" s="1"/>
  <c r="AV16" i="6" s="1"/>
  <c r="AW16" i="6" s="1"/>
  <c r="AX16" i="6" s="1"/>
  <c r="AY16" i="6" s="1"/>
  <c r="AZ16" i="6" s="1"/>
  <c r="BA16" i="6" s="1"/>
  <c r="BB16" i="6" s="1"/>
  <c r="BC16" i="6" s="1"/>
  <c r="BD16" i="6" s="1"/>
  <c r="BE16" i="6" s="1"/>
  <c r="BF16" i="6" s="1"/>
  <c r="BG16" i="6" s="1"/>
  <c r="BH16" i="6" s="1"/>
  <c r="AN18" i="6"/>
  <c r="AO18" i="6" s="1"/>
  <c r="AP18" i="6" s="1"/>
  <c r="AQ18" i="6" s="1"/>
  <c r="AR18" i="6" s="1"/>
  <c r="AS18" i="6" s="1"/>
  <c r="AT18" i="6" s="1"/>
  <c r="AU18" i="6" s="1"/>
  <c r="AV18" i="6" s="1"/>
  <c r="AW18" i="6" s="1"/>
  <c r="AX18" i="6" s="1"/>
  <c r="AY18" i="6" s="1"/>
  <c r="AZ18" i="6" s="1"/>
  <c r="BA18" i="6" s="1"/>
  <c r="BB18" i="6" s="1"/>
  <c r="BC18" i="6" s="1"/>
  <c r="BD18" i="6" s="1"/>
  <c r="BE18" i="6" s="1"/>
  <c r="BF18" i="6" s="1"/>
  <c r="BG18" i="6" s="1"/>
  <c r="BH18" i="6" s="1"/>
  <c r="AN20" i="6"/>
  <c r="AO20" i="6" s="1"/>
  <c r="AP20" i="6" s="1"/>
  <c r="AQ20" i="6" s="1"/>
  <c r="AR20" i="6" s="1"/>
  <c r="AS20" i="6" s="1"/>
  <c r="AT20" i="6" s="1"/>
  <c r="AU20" i="6" s="1"/>
  <c r="AV20" i="6" s="1"/>
  <c r="AW20" i="6" s="1"/>
  <c r="AX20" i="6" s="1"/>
  <c r="AY20" i="6" s="1"/>
  <c r="AZ20" i="6" s="1"/>
  <c r="BA20" i="6" s="1"/>
  <c r="BB20" i="6" s="1"/>
  <c r="BC20" i="6" s="1"/>
  <c r="BD20" i="6" s="1"/>
  <c r="BE20" i="6" s="1"/>
  <c r="BF20" i="6" s="1"/>
  <c r="BG20" i="6" s="1"/>
  <c r="BH20" i="6" s="1"/>
  <c r="AN22" i="6"/>
  <c r="AO22" i="6" s="1"/>
  <c r="AP22" i="6" s="1"/>
  <c r="AQ22" i="6" s="1"/>
  <c r="AR22" i="6" s="1"/>
  <c r="AS22" i="6" s="1"/>
  <c r="AT22" i="6" s="1"/>
  <c r="AU22" i="6" s="1"/>
  <c r="AV22" i="6" s="1"/>
  <c r="AW22" i="6" s="1"/>
  <c r="AX22" i="6" s="1"/>
  <c r="AY22" i="6" s="1"/>
  <c r="AZ22" i="6" s="1"/>
  <c r="BA22" i="6" s="1"/>
  <c r="BB22" i="6" s="1"/>
  <c r="BC22" i="6" s="1"/>
  <c r="BD22" i="6" s="1"/>
  <c r="BE22" i="6" s="1"/>
  <c r="BF22" i="6" s="1"/>
  <c r="BG22" i="6" s="1"/>
  <c r="BH22" i="6" s="1"/>
  <c r="AN24" i="6"/>
  <c r="AO24" i="6" s="1"/>
  <c r="AP24" i="6" s="1"/>
  <c r="AQ24" i="6" s="1"/>
  <c r="AR24" i="6" s="1"/>
  <c r="AS24" i="6" s="1"/>
  <c r="AT24" i="6" s="1"/>
  <c r="AU24" i="6" s="1"/>
  <c r="AV24" i="6" s="1"/>
  <c r="AW24" i="6" s="1"/>
  <c r="AX24" i="6" s="1"/>
  <c r="AY24" i="6" s="1"/>
  <c r="AZ24" i="6" s="1"/>
  <c r="BA24" i="6" s="1"/>
  <c r="BB24" i="6" s="1"/>
  <c r="BC24" i="6" s="1"/>
  <c r="BD24" i="6" s="1"/>
  <c r="BE24" i="6" s="1"/>
  <c r="BF24" i="6" s="1"/>
  <c r="BG24" i="6" s="1"/>
  <c r="BH24" i="6" s="1"/>
  <c r="AN26" i="6"/>
  <c r="AO26" i="6" s="1"/>
  <c r="AP26" i="6" s="1"/>
  <c r="AQ26" i="6" s="1"/>
  <c r="AR26" i="6" s="1"/>
  <c r="AS26" i="6" s="1"/>
  <c r="AT26" i="6" s="1"/>
  <c r="AU26" i="6" s="1"/>
  <c r="AV26" i="6" s="1"/>
  <c r="AW26" i="6" s="1"/>
  <c r="AX26" i="6" s="1"/>
  <c r="AY26" i="6" s="1"/>
  <c r="AZ26" i="6" s="1"/>
  <c r="BA26" i="6" s="1"/>
  <c r="BB26" i="6" s="1"/>
  <c r="BC26" i="6" s="1"/>
  <c r="BD26" i="6" s="1"/>
  <c r="BE26" i="6" s="1"/>
  <c r="BF26" i="6" s="1"/>
  <c r="BG26" i="6" s="1"/>
  <c r="BH26" i="6" s="1"/>
  <c r="AN28" i="6"/>
  <c r="AO28" i="6" s="1"/>
  <c r="AP28" i="6" s="1"/>
  <c r="AQ28" i="6" s="1"/>
  <c r="AR28" i="6" s="1"/>
  <c r="AS28" i="6" s="1"/>
  <c r="AT28" i="6" s="1"/>
  <c r="AU28" i="6" s="1"/>
  <c r="AV28" i="6" s="1"/>
  <c r="AW28" i="6" s="1"/>
  <c r="AX28" i="6" s="1"/>
  <c r="AY28" i="6" s="1"/>
  <c r="AZ28" i="6" s="1"/>
  <c r="BA28" i="6" s="1"/>
  <c r="BB28" i="6" s="1"/>
  <c r="BC28" i="6" s="1"/>
  <c r="BD28" i="6" s="1"/>
  <c r="BE28" i="6" s="1"/>
  <c r="BF28" i="6" s="1"/>
  <c r="BG28" i="6" s="1"/>
  <c r="BH28" i="6" s="1"/>
  <c r="AN30" i="6"/>
  <c r="AO30" i="6" s="1"/>
  <c r="AP30" i="6" s="1"/>
  <c r="AQ30" i="6" s="1"/>
  <c r="AR30" i="6" s="1"/>
  <c r="AS30" i="6" s="1"/>
  <c r="AT30" i="6" s="1"/>
  <c r="AU30" i="6" s="1"/>
  <c r="AV30" i="6" s="1"/>
  <c r="AW30" i="6" s="1"/>
  <c r="AX30" i="6" s="1"/>
  <c r="AY30" i="6" s="1"/>
  <c r="AZ30" i="6" s="1"/>
  <c r="BA30" i="6" s="1"/>
  <c r="BB30" i="6" s="1"/>
  <c r="BC30" i="6" s="1"/>
  <c r="BD30" i="6" s="1"/>
  <c r="BE30" i="6" s="1"/>
  <c r="BF30" i="6" s="1"/>
  <c r="BG30" i="6" s="1"/>
  <c r="BH30" i="6" s="1"/>
  <c r="AN32" i="6"/>
  <c r="AO32" i="6" s="1"/>
  <c r="AP32" i="6" s="1"/>
  <c r="AQ32" i="6" s="1"/>
  <c r="AR32" i="6" s="1"/>
  <c r="AS32" i="6" s="1"/>
  <c r="AT32" i="6" s="1"/>
  <c r="AU32" i="6" s="1"/>
  <c r="AV32" i="6" s="1"/>
  <c r="AW32" i="6" s="1"/>
  <c r="AX32" i="6" s="1"/>
  <c r="AY32" i="6" s="1"/>
  <c r="AZ32" i="6" s="1"/>
  <c r="BA32" i="6" s="1"/>
  <c r="BB32" i="6" s="1"/>
  <c r="BC32" i="6" s="1"/>
  <c r="BD32" i="6" s="1"/>
  <c r="BE32" i="6" s="1"/>
  <c r="BF32" i="6" s="1"/>
  <c r="BG32" i="6" s="1"/>
  <c r="BH32" i="6" s="1"/>
  <c r="AN34" i="6"/>
  <c r="AO34" i="6" s="1"/>
  <c r="AP34" i="6" s="1"/>
  <c r="AQ34" i="6" s="1"/>
  <c r="AR34" i="6" s="1"/>
  <c r="AS34" i="6" s="1"/>
  <c r="AT34" i="6" s="1"/>
  <c r="AU34" i="6" s="1"/>
  <c r="AV34" i="6" s="1"/>
  <c r="AW34" i="6" s="1"/>
  <c r="AX34" i="6" s="1"/>
  <c r="AY34" i="6" s="1"/>
  <c r="AZ34" i="6" s="1"/>
  <c r="BA34" i="6" s="1"/>
  <c r="BB34" i="6" s="1"/>
  <c r="BC34" i="6" s="1"/>
  <c r="BD34" i="6" s="1"/>
  <c r="BE34" i="6" s="1"/>
  <c r="BF34" i="6" s="1"/>
  <c r="BG34" i="6" s="1"/>
  <c r="BH34" i="6" s="1"/>
  <c r="AN36" i="6"/>
  <c r="AO36" i="6" s="1"/>
  <c r="AP36" i="6" s="1"/>
  <c r="AQ36" i="6" s="1"/>
  <c r="AR36" i="6" s="1"/>
  <c r="AS36" i="6" s="1"/>
  <c r="AT36" i="6" s="1"/>
  <c r="AU36" i="6" s="1"/>
  <c r="AV36" i="6" s="1"/>
  <c r="AW36" i="6" s="1"/>
  <c r="AX36" i="6" s="1"/>
  <c r="AY36" i="6" s="1"/>
  <c r="AZ36" i="6" s="1"/>
  <c r="BA36" i="6" s="1"/>
  <c r="BB36" i="6" s="1"/>
  <c r="BC36" i="6" s="1"/>
  <c r="BD36" i="6" s="1"/>
  <c r="BE36" i="6" s="1"/>
  <c r="BF36" i="6" s="1"/>
  <c r="BG36" i="6" s="1"/>
  <c r="BH36" i="6" s="1"/>
  <c r="AN38" i="6"/>
  <c r="AO38" i="6" s="1"/>
  <c r="AP38" i="6" s="1"/>
  <c r="AQ38" i="6" s="1"/>
  <c r="AR38" i="6" s="1"/>
  <c r="AS38" i="6" s="1"/>
  <c r="AT38" i="6" s="1"/>
  <c r="AU38" i="6" s="1"/>
  <c r="AV38" i="6" s="1"/>
  <c r="AW38" i="6" s="1"/>
  <c r="AX38" i="6" s="1"/>
  <c r="AY38" i="6" s="1"/>
  <c r="AZ38" i="6" s="1"/>
  <c r="BA38" i="6" s="1"/>
  <c r="BB38" i="6" s="1"/>
  <c r="BC38" i="6" s="1"/>
  <c r="BD38" i="6" s="1"/>
  <c r="BE38" i="6" s="1"/>
  <c r="BF38" i="6" s="1"/>
  <c r="BG38" i="6" s="1"/>
  <c r="BH38" i="6" s="1"/>
  <c r="AN40" i="6"/>
  <c r="AO40" i="6" s="1"/>
  <c r="AP40" i="6" s="1"/>
  <c r="AQ40" i="6" s="1"/>
  <c r="AR40" i="6" s="1"/>
  <c r="AS40" i="6" s="1"/>
  <c r="AT40" i="6" s="1"/>
  <c r="AU40" i="6" s="1"/>
  <c r="AV40" i="6" s="1"/>
  <c r="AW40" i="6" s="1"/>
  <c r="AX40" i="6" s="1"/>
  <c r="AY40" i="6" s="1"/>
  <c r="AZ40" i="6" s="1"/>
  <c r="BA40" i="6" s="1"/>
  <c r="BB40" i="6" s="1"/>
  <c r="BC40" i="6" s="1"/>
  <c r="BD40" i="6" s="1"/>
  <c r="BE40" i="6" s="1"/>
  <c r="BF40" i="6" s="1"/>
  <c r="BG40" i="6" s="1"/>
  <c r="BH40" i="6" s="1"/>
  <c r="AN42" i="6"/>
  <c r="AO42" i="6" s="1"/>
  <c r="AP42" i="6" s="1"/>
  <c r="AQ42" i="6" s="1"/>
  <c r="AR42" i="6" s="1"/>
  <c r="AS42" i="6" s="1"/>
  <c r="AT42" i="6" s="1"/>
  <c r="AU42" i="6" s="1"/>
  <c r="AV42" i="6" s="1"/>
  <c r="AW42" i="6" s="1"/>
  <c r="AX42" i="6" s="1"/>
  <c r="AY42" i="6" s="1"/>
  <c r="AZ42" i="6" s="1"/>
  <c r="BA42" i="6" s="1"/>
  <c r="BB42" i="6" s="1"/>
  <c r="BC42" i="6" s="1"/>
  <c r="BD42" i="6" s="1"/>
  <c r="BE42" i="6" s="1"/>
  <c r="BF42" i="6" s="1"/>
  <c r="BG42" i="6" s="1"/>
  <c r="BH42" i="6" s="1"/>
  <c r="AN44" i="6"/>
  <c r="AO44" i="6" s="1"/>
  <c r="AP44" i="6" s="1"/>
  <c r="AQ44" i="6" s="1"/>
  <c r="AR44" i="6" s="1"/>
  <c r="AS44" i="6" s="1"/>
  <c r="AT44" i="6" s="1"/>
  <c r="AU44" i="6" s="1"/>
  <c r="AV44" i="6" s="1"/>
  <c r="AW44" i="6" s="1"/>
  <c r="AX44" i="6" s="1"/>
  <c r="AY44" i="6" s="1"/>
  <c r="AZ44" i="6" s="1"/>
  <c r="BA44" i="6" s="1"/>
  <c r="BB44" i="6" s="1"/>
  <c r="BC44" i="6" s="1"/>
  <c r="BD44" i="6" s="1"/>
  <c r="BE44" i="6" s="1"/>
  <c r="BF44" i="6" s="1"/>
  <c r="BG44" i="6" s="1"/>
  <c r="BH44" i="6" s="1"/>
  <c r="AN46" i="6"/>
  <c r="AO46" i="6" s="1"/>
  <c r="AP46" i="6" s="1"/>
  <c r="AQ46" i="6" s="1"/>
  <c r="AR46" i="6" s="1"/>
  <c r="AS46" i="6" s="1"/>
  <c r="AT46" i="6" s="1"/>
  <c r="AU46" i="6" s="1"/>
  <c r="AV46" i="6" s="1"/>
  <c r="AW46" i="6" s="1"/>
  <c r="AX46" i="6" s="1"/>
  <c r="AY46" i="6" s="1"/>
  <c r="AZ46" i="6" s="1"/>
  <c r="BA46" i="6" s="1"/>
  <c r="BB46" i="6" s="1"/>
  <c r="BC46" i="6" s="1"/>
  <c r="BD46" i="6" s="1"/>
  <c r="BE46" i="6" s="1"/>
  <c r="BF46" i="6" s="1"/>
  <c r="BG46" i="6" s="1"/>
  <c r="BH46" i="6" s="1"/>
  <c r="AN48" i="6"/>
  <c r="AO48" i="6" s="1"/>
  <c r="AP48" i="6" s="1"/>
  <c r="AQ48" i="6" s="1"/>
  <c r="AR48" i="6" s="1"/>
  <c r="AS48" i="6" s="1"/>
  <c r="AT48" i="6" s="1"/>
  <c r="AU48" i="6" s="1"/>
  <c r="AV48" i="6" s="1"/>
  <c r="AW48" i="6" s="1"/>
  <c r="AX48" i="6" s="1"/>
  <c r="AY48" i="6" s="1"/>
  <c r="AZ48" i="6" s="1"/>
  <c r="BA48" i="6" s="1"/>
  <c r="BB48" i="6" s="1"/>
  <c r="BC48" i="6" s="1"/>
  <c r="BD48" i="6" s="1"/>
  <c r="BE48" i="6" s="1"/>
  <c r="BF48" i="6" s="1"/>
  <c r="BG48" i="6" s="1"/>
  <c r="BH48" i="6" s="1"/>
  <c r="AN50" i="6"/>
  <c r="AO50" i="6" s="1"/>
  <c r="AP50" i="6" s="1"/>
  <c r="AQ50" i="6" s="1"/>
  <c r="AR50" i="6" s="1"/>
  <c r="AS50" i="6" s="1"/>
  <c r="AT50" i="6" s="1"/>
  <c r="AU50" i="6" s="1"/>
  <c r="AV50" i="6" s="1"/>
  <c r="AW50" i="6" s="1"/>
  <c r="AX50" i="6" s="1"/>
  <c r="AY50" i="6" s="1"/>
  <c r="AZ50" i="6" s="1"/>
  <c r="BA50" i="6" s="1"/>
  <c r="BB50" i="6" s="1"/>
  <c r="BC50" i="6" s="1"/>
  <c r="BD50" i="6" s="1"/>
  <c r="BE50" i="6" s="1"/>
  <c r="BF50" i="6" s="1"/>
  <c r="BG50" i="6" s="1"/>
  <c r="BH50" i="6" s="1"/>
  <c r="AN52" i="6"/>
  <c r="AO52" i="6" s="1"/>
  <c r="AP52" i="6" s="1"/>
  <c r="AQ52" i="6" s="1"/>
  <c r="AR52" i="6" s="1"/>
  <c r="AS52" i="6" s="1"/>
  <c r="AT52" i="6" s="1"/>
  <c r="AU52" i="6" s="1"/>
  <c r="AV52" i="6" s="1"/>
  <c r="AW52" i="6" s="1"/>
  <c r="AX52" i="6" s="1"/>
  <c r="AY52" i="6" s="1"/>
  <c r="AZ52" i="6" s="1"/>
  <c r="BA52" i="6" s="1"/>
  <c r="BB52" i="6" s="1"/>
  <c r="BC52" i="6" s="1"/>
  <c r="BD52" i="6" s="1"/>
  <c r="BE52" i="6" s="1"/>
  <c r="BF52" i="6" s="1"/>
  <c r="BG52" i="6" s="1"/>
  <c r="BH52" i="6" s="1"/>
  <c r="AN54" i="6"/>
  <c r="AO54" i="6" s="1"/>
  <c r="AP54" i="6" s="1"/>
  <c r="AQ54" i="6" s="1"/>
  <c r="AR54" i="6" s="1"/>
  <c r="AS54" i="6" s="1"/>
  <c r="AT54" i="6" s="1"/>
  <c r="AU54" i="6" s="1"/>
  <c r="AV54" i="6" s="1"/>
  <c r="AW54" i="6" s="1"/>
  <c r="AX54" i="6" s="1"/>
  <c r="AY54" i="6" s="1"/>
  <c r="AZ54" i="6" s="1"/>
  <c r="BA54" i="6" s="1"/>
  <c r="BB54" i="6" s="1"/>
  <c r="BC54" i="6" s="1"/>
  <c r="BD54" i="6" s="1"/>
  <c r="BE54" i="6" s="1"/>
  <c r="BF54" i="6" s="1"/>
  <c r="BG54" i="6" s="1"/>
  <c r="BH54" i="6" s="1"/>
  <c r="AN56" i="6"/>
  <c r="AO56" i="6" s="1"/>
  <c r="AP56" i="6" s="1"/>
  <c r="AQ56" i="6" s="1"/>
  <c r="AR56" i="6" s="1"/>
  <c r="AS56" i="6" s="1"/>
  <c r="AT56" i="6" s="1"/>
  <c r="AU56" i="6" s="1"/>
  <c r="AV56" i="6" s="1"/>
  <c r="AW56" i="6" s="1"/>
  <c r="AX56" i="6" s="1"/>
  <c r="AY56" i="6" s="1"/>
  <c r="AZ56" i="6" s="1"/>
  <c r="BA56" i="6" s="1"/>
  <c r="BB56" i="6" s="1"/>
  <c r="BC56" i="6" s="1"/>
  <c r="BD56" i="6" s="1"/>
  <c r="BE56" i="6" s="1"/>
  <c r="BF56" i="6" s="1"/>
  <c r="BG56" i="6" s="1"/>
  <c r="BH56" i="6" s="1"/>
  <c r="AN58" i="6"/>
  <c r="AO58" i="6" s="1"/>
  <c r="AP58" i="6" s="1"/>
  <c r="AQ58" i="6" s="1"/>
  <c r="AR58" i="6" s="1"/>
  <c r="AS58" i="6" s="1"/>
  <c r="AT58" i="6" s="1"/>
  <c r="AU58" i="6" s="1"/>
  <c r="AV58" i="6" s="1"/>
  <c r="AW58" i="6" s="1"/>
  <c r="AX58" i="6" s="1"/>
  <c r="AY58" i="6" s="1"/>
  <c r="AZ58" i="6" s="1"/>
  <c r="BA58" i="6" s="1"/>
  <c r="BB58" i="6" s="1"/>
  <c r="BC58" i="6" s="1"/>
  <c r="BD58" i="6" s="1"/>
  <c r="BE58" i="6" s="1"/>
  <c r="BF58" i="6" s="1"/>
  <c r="BG58" i="6" s="1"/>
  <c r="BH58" i="6" s="1"/>
  <c r="AN61" i="6"/>
  <c r="AO61" i="6" s="1"/>
  <c r="AP61" i="6" s="1"/>
  <c r="AQ61" i="6" s="1"/>
  <c r="AR61" i="6" s="1"/>
  <c r="AS61" i="6" s="1"/>
  <c r="AT61" i="6" s="1"/>
  <c r="AU61" i="6" s="1"/>
  <c r="AV61" i="6" s="1"/>
  <c r="AW61" i="6" s="1"/>
  <c r="AX61" i="6" s="1"/>
  <c r="AY61" i="6" s="1"/>
  <c r="AZ61" i="6" s="1"/>
  <c r="BA61" i="6" s="1"/>
  <c r="BB61" i="6" s="1"/>
  <c r="BC61" i="6" s="1"/>
  <c r="BD61" i="6" s="1"/>
  <c r="BE61" i="6" s="1"/>
  <c r="BF61" i="6" s="1"/>
  <c r="BG61" i="6" s="1"/>
  <c r="BH61" i="6" s="1"/>
  <c r="AN63" i="6"/>
  <c r="AO63" i="6" s="1"/>
  <c r="AP63" i="6" s="1"/>
  <c r="AQ63" i="6" s="1"/>
  <c r="AR63" i="6" s="1"/>
  <c r="AS63" i="6" s="1"/>
  <c r="AT63" i="6" s="1"/>
  <c r="AU63" i="6" s="1"/>
  <c r="AV63" i="6" s="1"/>
  <c r="AW63" i="6" s="1"/>
  <c r="AX63" i="6" s="1"/>
  <c r="AY63" i="6" s="1"/>
  <c r="AZ63" i="6" s="1"/>
  <c r="BA63" i="6" s="1"/>
  <c r="BB63" i="6" s="1"/>
  <c r="BC63" i="6" s="1"/>
  <c r="BD63" i="6" s="1"/>
  <c r="BE63" i="6" s="1"/>
  <c r="BF63" i="6" s="1"/>
  <c r="BG63" i="6" s="1"/>
  <c r="BH63" i="6" s="1"/>
  <c r="AN65" i="6"/>
  <c r="AO65" i="6" s="1"/>
  <c r="AP65" i="6" s="1"/>
  <c r="AQ65" i="6" s="1"/>
  <c r="AR65" i="6" s="1"/>
  <c r="AS65" i="6" s="1"/>
  <c r="AT65" i="6" s="1"/>
  <c r="AU65" i="6" s="1"/>
  <c r="AV65" i="6" s="1"/>
  <c r="AW65" i="6" s="1"/>
  <c r="AX65" i="6" s="1"/>
  <c r="AY65" i="6" s="1"/>
  <c r="AZ65" i="6" s="1"/>
  <c r="BA65" i="6" s="1"/>
  <c r="BB65" i="6" s="1"/>
  <c r="BC65" i="6" s="1"/>
  <c r="BD65" i="6" s="1"/>
  <c r="BE65" i="6" s="1"/>
  <c r="BF65" i="6" s="1"/>
  <c r="BG65" i="6" s="1"/>
  <c r="BH65" i="6" s="1"/>
  <c r="AN67" i="6"/>
  <c r="AO67" i="6" s="1"/>
  <c r="AP67" i="6" s="1"/>
  <c r="AQ67" i="6" s="1"/>
  <c r="AR67" i="6" s="1"/>
  <c r="AS67" i="6" s="1"/>
  <c r="AT67" i="6" s="1"/>
  <c r="AU67" i="6" s="1"/>
  <c r="AV67" i="6" s="1"/>
  <c r="AW67" i="6" s="1"/>
  <c r="AX67" i="6" s="1"/>
  <c r="AY67" i="6" s="1"/>
  <c r="AZ67" i="6" s="1"/>
  <c r="BA67" i="6" s="1"/>
  <c r="BB67" i="6" s="1"/>
  <c r="BC67" i="6" s="1"/>
  <c r="BD67" i="6" s="1"/>
  <c r="BE67" i="6" s="1"/>
  <c r="BF67" i="6" s="1"/>
  <c r="BG67" i="6" s="1"/>
  <c r="BH67" i="6" s="1"/>
  <c r="AN69" i="6"/>
  <c r="AO69" i="6" s="1"/>
  <c r="AP69" i="6" s="1"/>
  <c r="AQ69" i="6" s="1"/>
  <c r="AR69" i="6" s="1"/>
  <c r="AS69" i="6" s="1"/>
  <c r="AT69" i="6" s="1"/>
  <c r="AU69" i="6" s="1"/>
  <c r="AV69" i="6" s="1"/>
  <c r="AW69" i="6" s="1"/>
  <c r="AX69" i="6" s="1"/>
  <c r="AY69" i="6" s="1"/>
  <c r="AZ69" i="6" s="1"/>
  <c r="BA69" i="6" s="1"/>
  <c r="BB69" i="6" s="1"/>
  <c r="BC69" i="6" s="1"/>
  <c r="BD69" i="6" s="1"/>
  <c r="BE69" i="6" s="1"/>
  <c r="BF69" i="6" s="1"/>
  <c r="BG69" i="6" s="1"/>
  <c r="BH69" i="6" s="1"/>
  <c r="AN71" i="6"/>
  <c r="AO71" i="6" s="1"/>
  <c r="AP71" i="6" s="1"/>
  <c r="AQ71" i="6" s="1"/>
  <c r="AR71" i="6" s="1"/>
  <c r="AS71" i="6" s="1"/>
  <c r="AT71" i="6" s="1"/>
  <c r="AU71" i="6" s="1"/>
  <c r="AV71" i="6" s="1"/>
  <c r="AW71" i="6" s="1"/>
  <c r="AX71" i="6" s="1"/>
  <c r="AY71" i="6" s="1"/>
  <c r="AZ71" i="6" s="1"/>
  <c r="BA71" i="6" s="1"/>
  <c r="BB71" i="6" s="1"/>
  <c r="BC71" i="6" s="1"/>
  <c r="BD71" i="6" s="1"/>
  <c r="BE71" i="6" s="1"/>
  <c r="BF71" i="6" s="1"/>
  <c r="BG71" i="6" s="1"/>
  <c r="BH71" i="6" s="1"/>
  <c r="AN73" i="6"/>
  <c r="AO73" i="6" s="1"/>
  <c r="AP73" i="6" s="1"/>
  <c r="AQ73" i="6" s="1"/>
  <c r="AR73" i="6" s="1"/>
  <c r="AS73" i="6" s="1"/>
  <c r="AT73" i="6" s="1"/>
  <c r="AU73" i="6" s="1"/>
  <c r="AV73" i="6" s="1"/>
  <c r="AW73" i="6" s="1"/>
  <c r="AX73" i="6" s="1"/>
  <c r="AY73" i="6" s="1"/>
  <c r="AZ73" i="6" s="1"/>
  <c r="BA73" i="6" s="1"/>
  <c r="BB73" i="6" s="1"/>
  <c r="BC73" i="6" s="1"/>
  <c r="BD73" i="6" s="1"/>
  <c r="BE73" i="6" s="1"/>
  <c r="BF73" i="6" s="1"/>
  <c r="BG73" i="6" s="1"/>
  <c r="BH73" i="6" s="1"/>
  <c r="AN75" i="6"/>
  <c r="AO75" i="6" s="1"/>
  <c r="AP75" i="6" s="1"/>
  <c r="AQ75" i="6" s="1"/>
  <c r="AR75" i="6" s="1"/>
  <c r="AS75" i="6" s="1"/>
  <c r="AT75" i="6" s="1"/>
  <c r="AU75" i="6" s="1"/>
  <c r="AV75" i="6" s="1"/>
  <c r="AW75" i="6" s="1"/>
  <c r="AX75" i="6" s="1"/>
  <c r="AY75" i="6" s="1"/>
  <c r="AZ75" i="6" s="1"/>
  <c r="BA75" i="6" s="1"/>
  <c r="BB75" i="6" s="1"/>
  <c r="BC75" i="6" s="1"/>
  <c r="BD75" i="6" s="1"/>
  <c r="BE75" i="6" s="1"/>
  <c r="BF75" i="6" s="1"/>
  <c r="BG75" i="6" s="1"/>
  <c r="BH75" i="6" s="1"/>
  <c r="AN77" i="6"/>
  <c r="AO77" i="6" s="1"/>
  <c r="AP77" i="6" s="1"/>
  <c r="AQ77" i="6" s="1"/>
  <c r="AR77" i="6" s="1"/>
  <c r="AS77" i="6" s="1"/>
  <c r="AT77" i="6" s="1"/>
  <c r="AU77" i="6" s="1"/>
  <c r="AV77" i="6" s="1"/>
  <c r="AW77" i="6" s="1"/>
  <c r="AX77" i="6" s="1"/>
  <c r="AY77" i="6" s="1"/>
  <c r="AZ77" i="6" s="1"/>
  <c r="BA77" i="6" s="1"/>
  <c r="BB77" i="6" s="1"/>
  <c r="BC77" i="6" s="1"/>
  <c r="BD77" i="6" s="1"/>
  <c r="BE77" i="6" s="1"/>
  <c r="BF77" i="6" s="1"/>
  <c r="BG77" i="6" s="1"/>
  <c r="BH77" i="6" s="1"/>
  <c r="AN79" i="6"/>
  <c r="AO79" i="6" s="1"/>
  <c r="AP79" i="6" s="1"/>
  <c r="AQ79" i="6" s="1"/>
  <c r="AR79" i="6" s="1"/>
  <c r="AS79" i="6" s="1"/>
  <c r="AT79" i="6" s="1"/>
  <c r="AU79" i="6" s="1"/>
  <c r="AV79" i="6" s="1"/>
  <c r="AW79" i="6" s="1"/>
  <c r="AX79" i="6" s="1"/>
  <c r="AY79" i="6" s="1"/>
  <c r="AZ79" i="6" s="1"/>
  <c r="BA79" i="6" s="1"/>
  <c r="BB79" i="6" s="1"/>
  <c r="BC79" i="6" s="1"/>
  <c r="BD79" i="6" s="1"/>
  <c r="BE79" i="6" s="1"/>
  <c r="BF79" i="6" s="1"/>
  <c r="BG79" i="6" s="1"/>
  <c r="BH79" i="6" s="1"/>
  <c r="AN81" i="6"/>
  <c r="AO81" i="6" s="1"/>
  <c r="AP81" i="6" s="1"/>
  <c r="AQ81" i="6" s="1"/>
  <c r="AR81" i="6" s="1"/>
  <c r="AS81" i="6" s="1"/>
  <c r="AT81" i="6" s="1"/>
  <c r="AU81" i="6" s="1"/>
  <c r="AV81" i="6" s="1"/>
  <c r="AW81" i="6" s="1"/>
  <c r="AX81" i="6" s="1"/>
  <c r="AY81" i="6" s="1"/>
  <c r="AZ81" i="6" s="1"/>
  <c r="BA81" i="6" s="1"/>
  <c r="BB81" i="6" s="1"/>
  <c r="BC81" i="6" s="1"/>
  <c r="BD81" i="6" s="1"/>
  <c r="BE81" i="6" s="1"/>
  <c r="BF81" i="6" s="1"/>
  <c r="BG81" i="6" s="1"/>
  <c r="BH81" i="6" s="1"/>
  <c r="AN83" i="6"/>
  <c r="AO83" i="6" s="1"/>
  <c r="AP83" i="6" s="1"/>
  <c r="AQ83" i="6" s="1"/>
  <c r="AR83" i="6" s="1"/>
  <c r="AS83" i="6" s="1"/>
  <c r="AT83" i="6" s="1"/>
  <c r="AU83" i="6" s="1"/>
  <c r="AV83" i="6" s="1"/>
  <c r="AW83" i="6" s="1"/>
  <c r="AX83" i="6" s="1"/>
  <c r="AY83" i="6" s="1"/>
  <c r="AZ83" i="6" s="1"/>
  <c r="BA83" i="6" s="1"/>
  <c r="BB83" i="6" s="1"/>
  <c r="BC83" i="6" s="1"/>
  <c r="BD83" i="6" s="1"/>
  <c r="BE83" i="6" s="1"/>
  <c r="BF83" i="6" s="1"/>
  <c r="BG83" i="6" s="1"/>
  <c r="BH83" i="6" s="1"/>
  <c r="AN85" i="6"/>
  <c r="AO85" i="6" s="1"/>
  <c r="AP85" i="6" s="1"/>
  <c r="AQ85" i="6" s="1"/>
  <c r="AR85" i="6" s="1"/>
  <c r="AS85" i="6" s="1"/>
  <c r="AT85" i="6" s="1"/>
  <c r="AU85" i="6" s="1"/>
  <c r="AV85" i="6" s="1"/>
  <c r="AW85" i="6" s="1"/>
  <c r="AX85" i="6" s="1"/>
  <c r="AY85" i="6" s="1"/>
  <c r="AZ85" i="6" s="1"/>
  <c r="BA85" i="6" s="1"/>
  <c r="BB85" i="6" s="1"/>
  <c r="BC85" i="6" s="1"/>
  <c r="BD85" i="6" s="1"/>
  <c r="BE85" i="6" s="1"/>
  <c r="BF85" i="6" s="1"/>
  <c r="BG85" i="6" s="1"/>
  <c r="BH85" i="6" s="1"/>
  <c r="AN87" i="6"/>
  <c r="AO87" i="6" s="1"/>
  <c r="AP87" i="6" s="1"/>
  <c r="AQ87" i="6" s="1"/>
  <c r="AR87" i="6" s="1"/>
  <c r="AS87" i="6" s="1"/>
  <c r="AT87" i="6" s="1"/>
  <c r="AU87" i="6" s="1"/>
  <c r="AV87" i="6" s="1"/>
  <c r="AW87" i="6" s="1"/>
  <c r="AX87" i="6" s="1"/>
  <c r="AY87" i="6" s="1"/>
  <c r="AZ87" i="6" s="1"/>
  <c r="BA87" i="6" s="1"/>
  <c r="BB87" i="6" s="1"/>
  <c r="BC87" i="6" s="1"/>
  <c r="BD87" i="6" s="1"/>
  <c r="BE87" i="6" s="1"/>
  <c r="BF87" i="6" s="1"/>
  <c r="BG87" i="6" s="1"/>
  <c r="BH87" i="6" s="1"/>
  <c r="AN89" i="6"/>
  <c r="AO89" i="6" s="1"/>
  <c r="AP89" i="6" s="1"/>
  <c r="AQ89" i="6" s="1"/>
  <c r="AR89" i="6" s="1"/>
  <c r="AS89" i="6" s="1"/>
  <c r="AT89" i="6" s="1"/>
  <c r="AU89" i="6" s="1"/>
  <c r="AV89" i="6" s="1"/>
  <c r="AW89" i="6" s="1"/>
  <c r="AX89" i="6" s="1"/>
  <c r="AY89" i="6" s="1"/>
  <c r="AZ89" i="6" s="1"/>
  <c r="BA89" i="6" s="1"/>
  <c r="BB89" i="6" s="1"/>
  <c r="BC89" i="6" s="1"/>
  <c r="BD89" i="6" s="1"/>
  <c r="BE89" i="6" s="1"/>
  <c r="BF89" i="6" s="1"/>
  <c r="BG89" i="6" s="1"/>
  <c r="BH89" i="6" s="1"/>
  <c r="AN91" i="6"/>
  <c r="AO91" i="6" s="1"/>
  <c r="AP91" i="6" s="1"/>
  <c r="AQ91" i="6" s="1"/>
  <c r="AR91" i="6" s="1"/>
  <c r="AS91" i="6" s="1"/>
  <c r="AT91" i="6" s="1"/>
  <c r="AU91" i="6" s="1"/>
  <c r="AV91" i="6" s="1"/>
  <c r="AW91" i="6" s="1"/>
  <c r="AX91" i="6" s="1"/>
  <c r="AY91" i="6" s="1"/>
  <c r="AZ91" i="6" s="1"/>
  <c r="BA91" i="6" s="1"/>
  <c r="BB91" i="6" s="1"/>
  <c r="BC91" i="6" s="1"/>
  <c r="BD91" i="6" s="1"/>
  <c r="BE91" i="6" s="1"/>
  <c r="BF91" i="6" s="1"/>
  <c r="BG91" i="6" s="1"/>
  <c r="BH91" i="6" s="1"/>
  <c r="AN93" i="6"/>
  <c r="AO93" i="6" s="1"/>
  <c r="AP93" i="6" s="1"/>
  <c r="AQ93" i="6" s="1"/>
  <c r="AR93" i="6" s="1"/>
  <c r="AS93" i="6" s="1"/>
  <c r="AT93" i="6" s="1"/>
  <c r="AU93" i="6" s="1"/>
  <c r="AV93" i="6" s="1"/>
  <c r="AW93" i="6" s="1"/>
  <c r="AX93" i="6" s="1"/>
  <c r="AY93" i="6" s="1"/>
  <c r="AZ93" i="6" s="1"/>
  <c r="BA93" i="6" s="1"/>
  <c r="BB93" i="6" s="1"/>
  <c r="BC93" i="6" s="1"/>
  <c r="BD93" i="6" s="1"/>
  <c r="BE93" i="6" s="1"/>
  <c r="BF93" i="6" s="1"/>
  <c r="BG93" i="6" s="1"/>
  <c r="BH93" i="6" s="1"/>
  <c r="AN95" i="6"/>
  <c r="AO95" i="6" s="1"/>
  <c r="AP95" i="6" s="1"/>
  <c r="AQ95" i="6" s="1"/>
  <c r="AR95" i="6" s="1"/>
  <c r="AS95" i="6" s="1"/>
  <c r="AT95" i="6" s="1"/>
  <c r="AU95" i="6" s="1"/>
  <c r="AV95" i="6" s="1"/>
  <c r="AW95" i="6" s="1"/>
  <c r="AX95" i="6" s="1"/>
  <c r="AY95" i="6" s="1"/>
  <c r="AZ95" i="6" s="1"/>
  <c r="BA95" i="6" s="1"/>
  <c r="BB95" i="6" s="1"/>
  <c r="BC95" i="6" s="1"/>
  <c r="BD95" i="6" s="1"/>
  <c r="BE95" i="6" s="1"/>
  <c r="BF95" i="6" s="1"/>
  <c r="BG95" i="6" s="1"/>
  <c r="BH95" i="6" s="1"/>
  <c r="AN97" i="6"/>
  <c r="AO97" i="6" s="1"/>
  <c r="AP97" i="6" s="1"/>
  <c r="AQ97" i="6" s="1"/>
  <c r="AR97" i="6" s="1"/>
  <c r="AS97" i="6" s="1"/>
  <c r="AT97" i="6" s="1"/>
  <c r="AU97" i="6" s="1"/>
  <c r="AV97" i="6" s="1"/>
  <c r="AW97" i="6" s="1"/>
  <c r="AX97" i="6" s="1"/>
  <c r="AY97" i="6" s="1"/>
  <c r="AZ97" i="6" s="1"/>
  <c r="BA97" i="6" s="1"/>
  <c r="BB97" i="6" s="1"/>
  <c r="BC97" i="6" s="1"/>
  <c r="BD97" i="6" s="1"/>
  <c r="BE97" i="6" s="1"/>
  <c r="BF97" i="6" s="1"/>
  <c r="BG97" i="6" s="1"/>
  <c r="BH97" i="6" s="1"/>
  <c r="AN99" i="6"/>
  <c r="AO99" i="6" s="1"/>
  <c r="AP99" i="6" s="1"/>
  <c r="AQ99" i="6" s="1"/>
  <c r="AR99" i="6" s="1"/>
  <c r="AS99" i="6" s="1"/>
  <c r="AT99" i="6" s="1"/>
  <c r="AU99" i="6" s="1"/>
  <c r="AV99" i="6" s="1"/>
  <c r="AW99" i="6" s="1"/>
  <c r="AX99" i="6" s="1"/>
  <c r="AY99" i="6" s="1"/>
  <c r="AZ99" i="6" s="1"/>
  <c r="BA99" i="6" s="1"/>
  <c r="BB99" i="6" s="1"/>
  <c r="BC99" i="6" s="1"/>
  <c r="BD99" i="6" s="1"/>
  <c r="BE99" i="6" s="1"/>
  <c r="BF99" i="6" s="1"/>
  <c r="BG99" i="6" s="1"/>
  <c r="BH99" i="6" s="1"/>
  <c r="AN101" i="6"/>
  <c r="AO101" i="6" s="1"/>
  <c r="AP101" i="6" s="1"/>
  <c r="AQ101" i="6" s="1"/>
  <c r="AR101" i="6" s="1"/>
  <c r="AS101" i="6" s="1"/>
  <c r="AT101" i="6" s="1"/>
  <c r="AU101" i="6" s="1"/>
  <c r="AV101" i="6" s="1"/>
  <c r="AW101" i="6" s="1"/>
  <c r="AX101" i="6" s="1"/>
  <c r="AY101" i="6" s="1"/>
  <c r="AZ101" i="6" s="1"/>
  <c r="BA101" i="6" s="1"/>
  <c r="BB101" i="6" s="1"/>
  <c r="BC101" i="6" s="1"/>
  <c r="BD101" i="6" s="1"/>
  <c r="BE101" i="6" s="1"/>
  <c r="BF101" i="6" s="1"/>
  <c r="BG101" i="6" s="1"/>
  <c r="BH101" i="6" s="1"/>
  <c r="AN103" i="6"/>
  <c r="AO103" i="6" s="1"/>
  <c r="AP103" i="6" s="1"/>
  <c r="AQ103" i="6" s="1"/>
  <c r="AR103" i="6" s="1"/>
  <c r="AS103" i="6" s="1"/>
  <c r="AT103" i="6" s="1"/>
  <c r="AU103" i="6" s="1"/>
  <c r="AV103" i="6" s="1"/>
  <c r="AW103" i="6" s="1"/>
  <c r="AX103" i="6" s="1"/>
  <c r="AY103" i="6" s="1"/>
  <c r="AZ103" i="6" s="1"/>
  <c r="BA103" i="6" s="1"/>
  <c r="BB103" i="6" s="1"/>
  <c r="BC103" i="6" s="1"/>
  <c r="BD103" i="6" s="1"/>
  <c r="BE103" i="6" s="1"/>
  <c r="BF103" i="6" s="1"/>
  <c r="BG103" i="6" s="1"/>
  <c r="BH103" i="6" s="1"/>
  <c r="AN105" i="6"/>
  <c r="AO105" i="6" s="1"/>
  <c r="AP105" i="6" s="1"/>
  <c r="AQ105" i="6" s="1"/>
  <c r="AR105" i="6" s="1"/>
  <c r="AS105" i="6" s="1"/>
  <c r="AT105" i="6" s="1"/>
  <c r="AU105" i="6" s="1"/>
  <c r="AV105" i="6" s="1"/>
  <c r="AW105" i="6" s="1"/>
  <c r="AX105" i="6" s="1"/>
  <c r="AY105" i="6" s="1"/>
  <c r="AZ105" i="6" s="1"/>
  <c r="BA105" i="6" s="1"/>
  <c r="BB105" i="6" s="1"/>
  <c r="BC105" i="6" s="1"/>
  <c r="BD105" i="6" s="1"/>
  <c r="BE105" i="6" s="1"/>
  <c r="BF105" i="6" s="1"/>
  <c r="BG105" i="6" s="1"/>
  <c r="BH105" i="6" s="1"/>
  <c r="AN107" i="6"/>
  <c r="AO107" i="6" s="1"/>
  <c r="AP107" i="6" s="1"/>
  <c r="AQ107" i="6" s="1"/>
  <c r="AR107" i="6" s="1"/>
  <c r="AS107" i="6" s="1"/>
  <c r="AT107" i="6" s="1"/>
  <c r="AU107" i="6" s="1"/>
  <c r="AV107" i="6" s="1"/>
  <c r="AW107" i="6" s="1"/>
  <c r="AX107" i="6" s="1"/>
  <c r="AY107" i="6" s="1"/>
  <c r="AZ107" i="6" s="1"/>
  <c r="BA107" i="6" s="1"/>
  <c r="BB107" i="6" s="1"/>
  <c r="BC107" i="6" s="1"/>
  <c r="BD107" i="6" s="1"/>
  <c r="BE107" i="6" s="1"/>
  <c r="BF107" i="6" s="1"/>
  <c r="BG107" i="6" s="1"/>
  <c r="BH107" i="6" s="1"/>
  <c r="AN60" i="6"/>
  <c r="AO60" i="6" s="1"/>
  <c r="AP60" i="6" s="1"/>
  <c r="AQ60" i="6" s="1"/>
  <c r="AR60" i="6" s="1"/>
  <c r="AS60" i="6" s="1"/>
  <c r="AT60" i="6" s="1"/>
  <c r="AU60" i="6" s="1"/>
  <c r="AV60" i="6" s="1"/>
  <c r="AW60" i="6" s="1"/>
  <c r="AX60" i="6" s="1"/>
  <c r="AY60" i="6" s="1"/>
  <c r="AZ60" i="6" s="1"/>
  <c r="BA60" i="6" s="1"/>
  <c r="BB60" i="6" s="1"/>
  <c r="BC60" i="6" s="1"/>
  <c r="BD60" i="6" s="1"/>
  <c r="BE60" i="6" s="1"/>
  <c r="BF60" i="6" s="1"/>
  <c r="BG60" i="6" s="1"/>
  <c r="BH60" i="6" s="1"/>
  <c r="AN62" i="6"/>
  <c r="AO62" i="6" s="1"/>
  <c r="AP62" i="6" s="1"/>
  <c r="AQ62" i="6" s="1"/>
  <c r="AR62" i="6" s="1"/>
  <c r="AS62" i="6" s="1"/>
  <c r="AT62" i="6" s="1"/>
  <c r="AU62" i="6" s="1"/>
  <c r="AV62" i="6" s="1"/>
  <c r="AW62" i="6" s="1"/>
  <c r="AX62" i="6" s="1"/>
  <c r="AY62" i="6" s="1"/>
  <c r="AZ62" i="6" s="1"/>
  <c r="BA62" i="6" s="1"/>
  <c r="BB62" i="6" s="1"/>
  <c r="BC62" i="6" s="1"/>
  <c r="BD62" i="6" s="1"/>
  <c r="BE62" i="6" s="1"/>
  <c r="BF62" i="6" s="1"/>
  <c r="BG62" i="6" s="1"/>
  <c r="BH62" i="6" s="1"/>
  <c r="AN64" i="6"/>
  <c r="AO64" i="6" s="1"/>
  <c r="AP64" i="6" s="1"/>
  <c r="AQ64" i="6" s="1"/>
  <c r="AR64" i="6" s="1"/>
  <c r="AS64" i="6" s="1"/>
  <c r="AT64" i="6" s="1"/>
  <c r="AU64" i="6" s="1"/>
  <c r="AV64" i="6" s="1"/>
  <c r="AW64" i="6" s="1"/>
  <c r="AX64" i="6" s="1"/>
  <c r="AY64" i="6" s="1"/>
  <c r="AZ64" i="6" s="1"/>
  <c r="BA64" i="6" s="1"/>
  <c r="BB64" i="6" s="1"/>
  <c r="BC64" i="6" s="1"/>
  <c r="BD64" i="6" s="1"/>
  <c r="BE64" i="6" s="1"/>
  <c r="BF64" i="6" s="1"/>
  <c r="BG64" i="6" s="1"/>
  <c r="BH64" i="6" s="1"/>
  <c r="AN66" i="6"/>
  <c r="AO66" i="6" s="1"/>
  <c r="AP66" i="6" s="1"/>
  <c r="AQ66" i="6" s="1"/>
  <c r="AR66" i="6" s="1"/>
  <c r="AS66" i="6" s="1"/>
  <c r="AT66" i="6" s="1"/>
  <c r="AU66" i="6" s="1"/>
  <c r="AV66" i="6" s="1"/>
  <c r="AW66" i="6" s="1"/>
  <c r="AX66" i="6" s="1"/>
  <c r="AY66" i="6" s="1"/>
  <c r="AZ66" i="6" s="1"/>
  <c r="BA66" i="6" s="1"/>
  <c r="BB66" i="6" s="1"/>
  <c r="BC66" i="6" s="1"/>
  <c r="BD66" i="6" s="1"/>
  <c r="BE66" i="6" s="1"/>
  <c r="BF66" i="6" s="1"/>
  <c r="BG66" i="6" s="1"/>
  <c r="BH66" i="6" s="1"/>
  <c r="AN68" i="6"/>
  <c r="AO68" i="6" s="1"/>
  <c r="AP68" i="6" s="1"/>
  <c r="AQ68" i="6" s="1"/>
  <c r="AR68" i="6" s="1"/>
  <c r="AS68" i="6" s="1"/>
  <c r="AT68" i="6" s="1"/>
  <c r="AU68" i="6" s="1"/>
  <c r="AV68" i="6" s="1"/>
  <c r="AW68" i="6" s="1"/>
  <c r="AX68" i="6" s="1"/>
  <c r="AY68" i="6" s="1"/>
  <c r="AZ68" i="6" s="1"/>
  <c r="BA68" i="6" s="1"/>
  <c r="BB68" i="6" s="1"/>
  <c r="BC68" i="6" s="1"/>
  <c r="BD68" i="6" s="1"/>
  <c r="BE68" i="6" s="1"/>
  <c r="BF68" i="6" s="1"/>
  <c r="BG68" i="6" s="1"/>
  <c r="BH68" i="6" s="1"/>
  <c r="AN70" i="6"/>
  <c r="AO70" i="6" s="1"/>
  <c r="AP70" i="6" s="1"/>
  <c r="AQ70" i="6" s="1"/>
  <c r="AR70" i="6" s="1"/>
  <c r="AS70" i="6" s="1"/>
  <c r="AT70" i="6" s="1"/>
  <c r="AU70" i="6" s="1"/>
  <c r="AV70" i="6" s="1"/>
  <c r="AW70" i="6" s="1"/>
  <c r="AX70" i="6" s="1"/>
  <c r="AY70" i="6" s="1"/>
  <c r="AZ70" i="6" s="1"/>
  <c r="BA70" i="6" s="1"/>
  <c r="BB70" i="6" s="1"/>
  <c r="BC70" i="6" s="1"/>
  <c r="BD70" i="6" s="1"/>
  <c r="BE70" i="6" s="1"/>
  <c r="BF70" i="6" s="1"/>
  <c r="BG70" i="6" s="1"/>
  <c r="BH70" i="6" s="1"/>
  <c r="AN72" i="6"/>
  <c r="AO72" i="6" s="1"/>
  <c r="AP72" i="6" s="1"/>
  <c r="AQ72" i="6" s="1"/>
  <c r="AR72" i="6" s="1"/>
  <c r="AS72" i="6" s="1"/>
  <c r="AT72" i="6" s="1"/>
  <c r="AU72" i="6" s="1"/>
  <c r="AV72" i="6" s="1"/>
  <c r="AW72" i="6" s="1"/>
  <c r="AX72" i="6" s="1"/>
  <c r="AY72" i="6" s="1"/>
  <c r="AZ72" i="6" s="1"/>
  <c r="BA72" i="6" s="1"/>
  <c r="BB72" i="6" s="1"/>
  <c r="BC72" i="6" s="1"/>
  <c r="BD72" i="6" s="1"/>
  <c r="BE72" i="6" s="1"/>
  <c r="BF72" i="6" s="1"/>
  <c r="BG72" i="6" s="1"/>
  <c r="BH72" i="6" s="1"/>
  <c r="AN74" i="6"/>
  <c r="AO74" i="6" s="1"/>
  <c r="AP74" i="6" s="1"/>
  <c r="AQ74" i="6" s="1"/>
  <c r="AR74" i="6" s="1"/>
  <c r="AS74" i="6" s="1"/>
  <c r="AT74" i="6" s="1"/>
  <c r="AU74" i="6" s="1"/>
  <c r="AV74" i="6" s="1"/>
  <c r="AW74" i="6" s="1"/>
  <c r="AX74" i="6" s="1"/>
  <c r="AY74" i="6" s="1"/>
  <c r="AZ74" i="6" s="1"/>
  <c r="BA74" i="6" s="1"/>
  <c r="BB74" i="6" s="1"/>
  <c r="BC74" i="6" s="1"/>
  <c r="BD74" i="6" s="1"/>
  <c r="BE74" i="6" s="1"/>
  <c r="BF74" i="6" s="1"/>
  <c r="BG74" i="6" s="1"/>
  <c r="BH74" i="6" s="1"/>
  <c r="AN76" i="6"/>
  <c r="AO76" i="6" s="1"/>
  <c r="AP76" i="6" s="1"/>
  <c r="AQ76" i="6" s="1"/>
  <c r="AR76" i="6" s="1"/>
  <c r="AS76" i="6" s="1"/>
  <c r="AT76" i="6" s="1"/>
  <c r="AU76" i="6" s="1"/>
  <c r="AV76" i="6" s="1"/>
  <c r="AW76" i="6" s="1"/>
  <c r="AX76" i="6" s="1"/>
  <c r="AY76" i="6" s="1"/>
  <c r="AZ76" i="6" s="1"/>
  <c r="BA76" i="6" s="1"/>
  <c r="BB76" i="6" s="1"/>
  <c r="BC76" i="6" s="1"/>
  <c r="BD76" i="6" s="1"/>
  <c r="BE76" i="6" s="1"/>
  <c r="BF76" i="6" s="1"/>
  <c r="BG76" i="6" s="1"/>
  <c r="BH76" i="6" s="1"/>
  <c r="AN78" i="6"/>
  <c r="AO78" i="6" s="1"/>
  <c r="AP78" i="6" s="1"/>
  <c r="AQ78" i="6" s="1"/>
  <c r="AR78" i="6" s="1"/>
  <c r="AS78" i="6" s="1"/>
  <c r="AT78" i="6" s="1"/>
  <c r="AU78" i="6" s="1"/>
  <c r="AV78" i="6" s="1"/>
  <c r="AW78" i="6" s="1"/>
  <c r="AX78" i="6" s="1"/>
  <c r="AY78" i="6" s="1"/>
  <c r="AZ78" i="6" s="1"/>
  <c r="BA78" i="6" s="1"/>
  <c r="BB78" i="6" s="1"/>
  <c r="BC78" i="6" s="1"/>
  <c r="BD78" i="6" s="1"/>
  <c r="BE78" i="6" s="1"/>
  <c r="BF78" i="6" s="1"/>
  <c r="BG78" i="6" s="1"/>
  <c r="BH78" i="6" s="1"/>
  <c r="AN80" i="6"/>
  <c r="AO80" i="6" s="1"/>
  <c r="AP80" i="6" s="1"/>
  <c r="AQ80" i="6" s="1"/>
  <c r="AR80" i="6" s="1"/>
  <c r="AS80" i="6" s="1"/>
  <c r="AT80" i="6" s="1"/>
  <c r="AU80" i="6" s="1"/>
  <c r="AV80" i="6" s="1"/>
  <c r="AW80" i="6" s="1"/>
  <c r="AX80" i="6" s="1"/>
  <c r="AY80" i="6" s="1"/>
  <c r="AZ80" i="6" s="1"/>
  <c r="BA80" i="6" s="1"/>
  <c r="BB80" i="6" s="1"/>
  <c r="BC80" i="6" s="1"/>
  <c r="BD80" i="6" s="1"/>
  <c r="BE80" i="6" s="1"/>
  <c r="BF80" i="6" s="1"/>
  <c r="BG80" i="6" s="1"/>
  <c r="BH80" i="6" s="1"/>
  <c r="AN82" i="6"/>
  <c r="AO82" i="6" s="1"/>
  <c r="AP82" i="6" s="1"/>
  <c r="AQ82" i="6" s="1"/>
  <c r="AR82" i="6" s="1"/>
  <c r="AS82" i="6" s="1"/>
  <c r="AT82" i="6" s="1"/>
  <c r="AU82" i="6" s="1"/>
  <c r="AV82" i="6" s="1"/>
  <c r="AW82" i="6" s="1"/>
  <c r="AX82" i="6" s="1"/>
  <c r="AY82" i="6" s="1"/>
  <c r="AZ82" i="6" s="1"/>
  <c r="BA82" i="6" s="1"/>
  <c r="BB82" i="6" s="1"/>
  <c r="BC82" i="6" s="1"/>
  <c r="BD82" i="6" s="1"/>
  <c r="BE82" i="6" s="1"/>
  <c r="BF82" i="6" s="1"/>
  <c r="BG82" i="6" s="1"/>
  <c r="BH82" i="6" s="1"/>
  <c r="AN84" i="6"/>
  <c r="AO84" i="6" s="1"/>
  <c r="AP84" i="6" s="1"/>
  <c r="AQ84" i="6" s="1"/>
  <c r="AR84" i="6" s="1"/>
  <c r="AS84" i="6" s="1"/>
  <c r="AT84" i="6" s="1"/>
  <c r="AU84" i="6" s="1"/>
  <c r="AV84" i="6" s="1"/>
  <c r="AW84" i="6" s="1"/>
  <c r="AX84" i="6" s="1"/>
  <c r="AY84" i="6" s="1"/>
  <c r="AZ84" i="6" s="1"/>
  <c r="BA84" i="6" s="1"/>
  <c r="BB84" i="6" s="1"/>
  <c r="BC84" i="6" s="1"/>
  <c r="BD84" i="6" s="1"/>
  <c r="BE84" i="6" s="1"/>
  <c r="BF84" i="6" s="1"/>
  <c r="BG84" i="6" s="1"/>
  <c r="BH84" i="6" s="1"/>
  <c r="AN86" i="6"/>
  <c r="AO86" i="6" s="1"/>
  <c r="AP86" i="6" s="1"/>
  <c r="AQ86" i="6" s="1"/>
  <c r="AR86" i="6" s="1"/>
  <c r="AS86" i="6" s="1"/>
  <c r="AT86" i="6" s="1"/>
  <c r="AU86" i="6" s="1"/>
  <c r="AV86" i="6" s="1"/>
  <c r="AW86" i="6" s="1"/>
  <c r="AX86" i="6" s="1"/>
  <c r="AY86" i="6" s="1"/>
  <c r="AZ86" i="6" s="1"/>
  <c r="BA86" i="6" s="1"/>
  <c r="BB86" i="6" s="1"/>
  <c r="BC86" i="6" s="1"/>
  <c r="BD86" i="6" s="1"/>
  <c r="BE86" i="6" s="1"/>
  <c r="BF86" i="6" s="1"/>
  <c r="BG86" i="6" s="1"/>
  <c r="BH86" i="6" s="1"/>
  <c r="AN88" i="6"/>
  <c r="AO88" i="6" s="1"/>
  <c r="AP88" i="6" s="1"/>
  <c r="AQ88" i="6" s="1"/>
  <c r="AR88" i="6" s="1"/>
  <c r="AS88" i="6" s="1"/>
  <c r="AT88" i="6" s="1"/>
  <c r="AU88" i="6" s="1"/>
  <c r="AV88" i="6" s="1"/>
  <c r="AW88" i="6" s="1"/>
  <c r="AX88" i="6" s="1"/>
  <c r="AY88" i="6" s="1"/>
  <c r="AZ88" i="6" s="1"/>
  <c r="BA88" i="6" s="1"/>
  <c r="BB88" i="6" s="1"/>
  <c r="BC88" i="6" s="1"/>
  <c r="BD88" i="6" s="1"/>
  <c r="BE88" i="6" s="1"/>
  <c r="BF88" i="6" s="1"/>
  <c r="BG88" i="6" s="1"/>
  <c r="BH88" i="6" s="1"/>
  <c r="AN90" i="6"/>
  <c r="AO90" i="6" s="1"/>
  <c r="AP90" i="6" s="1"/>
  <c r="AQ90" i="6" s="1"/>
  <c r="AR90" i="6" s="1"/>
  <c r="AS90" i="6" s="1"/>
  <c r="AT90" i="6" s="1"/>
  <c r="AU90" i="6" s="1"/>
  <c r="AV90" i="6" s="1"/>
  <c r="AW90" i="6" s="1"/>
  <c r="AX90" i="6" s="1"/>
  <c r="AY90" i="6" s="1"/>
  <c r="AZ90" i="6" s="1"/>
  <c r="BA90" i="6" s="1"/>
  <c r="BB90" i="6" s="1"/>
  <c r="BC90" i="6" s="1"/>
  <c r="BD90" i="6" s="1"/>
  <c r="BE90" i="6" s="1"/>
  <c r="BF90" i="6" s="1"/>
  <c r="BG90" i="6" s="1"/>
  <c r="BH90" i="6" s="1"/>
  <c r="AN92" i="6"/>
  <c r="AO92" i="6" s="1"/>
  <c r="AP92" i="6" s="1"/>
  <c r="AQ92" i="6" s="1"/>
  <c r="AR92" i="6" s="1"/>
  <c r="AS92" i="6" s="1"/>
  <c r="AT92" i="6" s="1"/>
  <c r="AU92" i="6" s="1"/>
  <c r="AV92" i="6" s="1"/>
  <c r="AW92" i="6" s="1"/>
  <c r="AX92" i="6" s="1"/>
  <c r="AY92" i="6" s="1"/>
  <c r="AZ92" i="6" s="1"/>
  <c r="BA92" i="6" s="1"/>
  <c r="BB92" i="6" s="1"/>
  <c r="BC92" i="6" s="1"/>
  <c r="BD92" i="6" s="1"/>
  <c r="BE92" i="6" s="1"/>
  <c r="BF92" i="6" s="1"/>
  <c r="BG92" i="6" s="1"/>
  <c r="BH92" i="6" s="1"/>
  <c r="AN94" i="6"/>
  <c r="AO94" i="6" s="1"/>
  <c r="AP94" i="6" s="1"/>
  <c r="AQ94" i="6" s="1"/>
  <c r="AR94" i="6" s="1"/>
  <c r="AS94" i="6" s="1"/>
  <c r="AT94" i="6" s="1"/>
  <c r="AU94" i="6" s="1"/>
  <c r="AV94" i="6" s="1"/>
  <c r="AW94" i="6" s="1"/>
  <c r="AX94" i="6" s="1"/>
  <c r="AY94" i="6" s="1"/>
  <c r="AZ94" i="6" s="1"/>
  <c r="BA94" i="6" s="1"/>
  <c r="BB94" i="6" s="1"/>
  <c r="BC94" i="6" s="1"/>
  <c r="BD94" i="6" s="1"/>
  <c r="BE94" i="6" s="1"/>
  <c r="BF94" i="6" s="1"/>
  <c r="BG94" i="6" s="1"/>
  <c r="BH94" i="6" s="1"/>
  <c r="AN96" i="6"/>
  <c r="AO96" i="6" s="1"/>
  <c r="AP96" i="6" s="1"/>
  <c r="AQ96" i="6" s="1"/>
  <c r="AR96" i="6" s="1"/>
  <c r="AS96" i="6" s="1"/>
  <c r="AT96" i="6" s="1"/>
  <c r="AU96" i="6" s="1"/>
  <c r="AV96" i="6" s="1"/>
  <c r="AW96" i="6" s="1"/>
  <c r="AX96" i="6" s="1"/>
  <c r="AY96" i="6" s="1"/>
  <c r="AZ96" i="6" s="1"/>
  <c r="BA96" i="6" s="1"/>
  <c r="BB96" i="6" s="1"/>
  <c r="BC96" i="6" s="1"/>
  <c r="BD96" i="6" s="1"/>
  <c r="BE96" i="6" s="1"/>
  <c r="BF96" i="6" s="1"/>
  <c r="BG96" i="6" s="1"/>
  <c r="BH96" i="6" s="1"/>
  <c r="AN98" i="6"/>
  <c r="AO98" i="6" s="1"/>
  <c r="AP98" i="6" s="1"/>
  <c r="AQ98" i="6" s="1"/>
  <c r="AR98" i="6" s="1"/>
  <c r="AS98" i="6" s="1"/>
  <c r="AT98" i="6" s="1"/>
  <c r="AU98" i="6" s="1"/>
  <c r="AV98" i="6" s="1"/>
  <c r="AW98" i="6" s="1"/>
  <c r="AX98" i="6" s="1"/>
  <c r="AY98" i="6" s="1"/>
  <c r="AZ98" i="6" s="1"/>
  <c r="BA98" i="6" s="1"/>
  <c r="BB98" i="6" s="1"/>
  <c r="BC98" i="6" s="1"/>
  <c r="BD98" i="6" s="1"/>
  <c r="BE98" i="6" s="1"/>
  <c r="BF98" i="6" s="1"/>
  <c r="BG98" i="6" s="1"/>
  <c r="BH98" i="6" s="1"/>
  <c r="AN100" i="6"/>
  <c r="AO100" i="6" s="1"/>
  <c r="AP100" i="6" s="1"/>
  <c r="AQ100" i="6" s="1"/>
  <c r="AR100" i="6" s="1"/>
  <c r="AS100" i="6" s="1"/>
  <c r="AT100" i="6" s="1"/>
  <c r="AU100" i="6" s="1"/>
  <c r="AV100" i="6" s="1"/>
  <c r="AW100" i="6" s="1"/>
  <c r="AX100" i="6" s="1"/>
  <c r="AY100" i="6" s="1"/>
  <c r="AZ100" i="6" s="1"/>
  <c r="BA100" i="6" s="1"/>
  <c r="BB100" i="6" s="1"/>
  <c r="BC100" i="6" s="1"/>
  <c r="BD100" i="6" s="1"/>
  <c r="BE100" i="6" s="1"/>
  <c r="BF100" i="6" s="1"/>
  <c r="BG100" i="6" s="1"/>
  <c r="BH100" i="6" s="1"/>
  <c r="AN102" i="6"/>
  <c r="AO102" i="6" s="1"/>
  <c r="AP102" i="6" s="1"/>
  <c r="AQ102" i="6" s="1"/>
  <c r="AR102" i="6" s="1"/>
  <c r="AS102" i="6" s="1"/>
  <c r="AT102" i="6" s="1"/>
  <c r="AU102" i="6" s="1"/>
  <c r="AV102" i="6" s="1"/>
  <c r="AW102" i="6" s="1"/>
  <c r="AX102" i="6" s="1"/>
  <c r="AY102" i="6" s="1"/>
  <c r="AZ102" i="6" s="1"/>
  <c r="BA102" i="6" s="1"/>
  <c r="BB102" i="6" s="1"/>
  <c r="BC102" i="6" s="1"/>
  <c r="BD102" i="6" s="1"/>
  <c r="BE102" i="6" s="1"/>
  <c r="BF102" i="6" s="1"/>
  <c r="BG102" i="6" s="1"/>
  <c r="BH102" i="6" s="1"/>
  <c r="AN104" i="6"/>
  <c r="AO104" i="6" s="1"/>
  <c r="AP104" i="6" s="1"/>
  <c r="AQ104" i="6" s="1"/>
  <c r="AR104" i="6" s="1"/>
  <c r="AS104" i="6" s="1"/>
  <c r="AT104" i="6" s="1"/>
  <c r="AU104" i="6" s="1"/>
  <c r="AV104" i="6" s="1"/>
  <c r="AW104" i="6" s="1"/>
  <c r="AX104" i="6" s="1"/>
  <c r="AY104" i="6" s="1"/>
  <c r="AZ104" i="6" s="1"/>
  <c r="BA104" i="6" s="1"/>
  <c r="BB104" i="6" s="1"/>
  <c r="BC104" i="6" s="1"/>
  <c r="BD104" i="6" s="1"/>
  <c r="BE104" i="6" s="1"/>
  <c r="BF104" i="6" s="1"/>
  <c r="BG104" i="6" s="1"/>
  <c r="BH104" i="6" s="1"/>
  <c r="AN106" i="6"/>
  <c r="AO106" i="6" s="1"/>
  <c r="AP106" i="6" s="1"/>
  <c r="AQ106" i="6" s="1"/>
  <c r="AR106" i="6" s="1"/>
  <c r="AS106" i="6" s="1"/>
  <c r="AT106" i="6" s="1"/>
  <c r="AU106" i="6" s="1"/>
  <c r="AV106" i="6" s="1"/>
  <c r="AW106" i="6" s="1"/>
  <c r="AX106" i="6" s="1"/>
  <c r="AY106" i="6" s="1"/>
  <c r="AZ106" i="6" s="1"/>
  <c r="BA106" i="6" s="1"/>
  <c r="BB106" i="6" s="1"/>
  <c r="BC106" i="6" s="1"/>
  <c r="BD106" i="6" s="1"/>
  <c r="BE106" i="6" s="1"/>
  <c r="BF106" i="6" s="1"/>
  <c r="BG106" i="6" s="1"/>
  <c r="BH106" i="6" s="1"/>
  <c r="AN108" i="6"/>
  <c r="AO108" i="6" s="1"/>
  <c r="AP108" i="6" s="1"/>
  <c r="AQ108" i="6" s="1"/>
  <c r="AR108" i="6" s="1"/>
  <c r="AS108" i="6" s="1"/>
  <c r="AT108" i="6" s="1"/>
  <c r="AU108" i="6" s="1"/>
  <c r="AV108" i="6" s="1"/>
  <c r="AW108" i="6" s="1"/>
  <c r="AX108" i="6" s="1"/>
  <c r="AY108" i="6" s="1"/>
  <c r="AZ108" i="6" s="1"/>
  <c r="BA108" i="6" s="1"/>
  <c r="BB108" i="6" s="1"/>
  <c r="BC108" i="6" s="1"/>
  <c r="BD108" i="6" s="1"/>
  <c r="BE108" i="6" s="1"/>
  <c r="BF108" i="6" s="1"/>
  <c r="BG108" i="6" s="1"/>
  <c r="BH108" i="6" s="1"/>
  <c r="AN109" i="6"/>
  <c r="AO109" i="6" s="1"/>
  <c r="AP109" i="6" s="1"/>
  <c r="AQ109" i="6" s="1"/>
  <c r="AR109" i="6" s="1"/>
  <c r="AS109" i="6" s="1"/>
  <c r="AT109" i="6" s="1"/>
  <c r="AU109" i="6" s="1"/>
  <c r="AV109" i="6" s="1"/>
  <c r="AW109" i="6" s="1"/>
  <c r="AX109" i="6" s="1"/>
  <c r="AY109" i="6" s="1"/>
  <c r="AZ109" i="6" s="1"/>
  <c r="BA109" i="6" s="1"/>
  <c r="BB109" i="6" s="1"/>
  <c r="BC109" i="6" s="1"/>
  <c r="BD109" i="6" s="1"/>
  <c r="BE109" i="6" s="1"/>
  <c r="BF109" i="6" s="1"/>
  <c r="BG109" i="6" s="1"/>
  <c r="BH109" i="6" s="1"/>
  <c r="AN111" i="6"/>
  <c r="AO111" i="6" s="1"/>
  <c r="AP111" i="6" s="1"/>
  <c r="AQ111" i="6" s="1"/>
  <c r="AR111" i="6" s="1"/>
  <c r="AS111" i="6" s="1"/>
  <c r="AT111" i="6" s="1"/>
  <c r="AU111" i="6" s="1"/>
  <c r="AV111" i="6" s="1"/>
  <c r="AW111" i="6" s="1"/>
  <c r="AX111" i="6" s="1"/>
  <c r="AY111" i="6" s="1"/>
  <c r="AZ111" i="6" s="1"/>
  <c r="BA111" i="6" s="1"/>
  <c r="BB111" i="6" s="1"/>
  <c r="BC111" i="6" s="1"/>
  <c r="BD111" i="6" s="1"/>
  <c r="BE111" i="6" s="1"/>
  <c r="BF111" i="6" s="1"/>
  <c r="BG111" i="6" s="1"/>
  <c r="BH111" i="6" s="1"/>
  <c r="AN113" i="6"/>
  <c r="AO113" i="6" s="1"/>
  <c r="AP113" i="6" s="1"/>
  <c r="AQ113" i="6" s="1"/>
  <c r="AR113" i="6" s="1"/>
  <c r="AS113" i="6" s="1"/>
  <c r="AT113" i="6" s="1"/>
  <c r="AU113" i="6" s="1"/>
  <c r="AV113" i="6" s="1"/>
  <c r="AW113" i="6" s="1"/>
  <c r="AX113" i="6" s="1"/>
  <c r="AY113" i="6" s="1"/>
  <c r="AZ113" i="6" s="1"/>
  <c r="BA113" i="6" s="1"/>
  <c r="BB113" i="6" s="1"/>
  <c r="BC113" i="6" s="1"/>
  <c r="BD113" i="6" s="1"/>
  <c r="BE113" i="6" s="1"/>
  <c r="BF113" i="6" s="1"/>
  <c r="BG113" i="6" s="1"/>
  <c r="BH113" i="6" s="1"/>
  <c r="AN115" i="6"/>
  <c r="AO115" i="6" s="1"/>
  <c r="AP115" i="6" s="1"/>
  <c r="AQ115" i="6" s="1"/>
  <c r="AR115" i="6" s="1"/>
  <c r="AS115" i="6" s="1"/>
  <c r="AT115" i="6" s="1"/>
  <c r="AU115" i="6" s="1"/>
  <c r="AV115" i="6" s="1"/>
  <c r="AW115" i="6" s="1"/>
  <c r="AX115" i="6" s="1"/>
  <c r="AY115" i="6" s="1"/>
  <c r="AZ115" i="6" s="1"/>
  <c r="BA115" i="6" s="1"/>
  <c r="BB115" i="6" s="1"/>
  <c r="BC115" i="6" s="1"/>
  <c r="BD115" i="6" s="1"/>
  <c r="BE115" i="6" s="1"/>
  <c r="BF115" i="6" s="1"/>
  <c r="BG115" i="6" s="1"/>
  <c r="BH115" i="6" s="1"/>
  <c r="AN117" i="6"/>
  <c r="AO117" i="6" s="1"/>
  <c r="AP117" i="6" s="1"/>
  <c r="AQ117" i="6" s="1"/>
  <c r="AR117" i="6" s="1"/>
  <c r="AS117" i="6" s="1"/>
  <c r="AT117" i="6" s="1"/>
  <c r="AU117" i="6" s="1"/>
  <c r="AV117" i="6" s="1"/>
  <c r="AW117" i="6" s="1"/>
  <c r="AX117" i="6" s="1"/>
  <c r="AY117" i="6" s="1"/>
  <c r="AZ117" i="6" s="1"/>
  <c r="BA117" i="6" s="1"/>
  <c r="BB117" i="6" s="1"/>
  <c r="BC117" i="6" s="1"/>
  <c r="BD117" i="6" s="1"/>
  <c r="BE117" i="6" s="1"/>
  <c r="BF117" i="6" s="1"/>
  <c r="BG117" i="6" s="1"/>
  <c r="BH117" i="6" s="1"/>
  <c r="AN119" i="6"/>
  <c r="AO119" i="6" s="1"/>
  <c r="AP119" i="6" s="1"/>
  <c r="AQ119" i="6" s="1"/>
  <c r="AR119" i="6" s="1"/>
  <c r="AS119" i="6" s="1"/>
  <c r="AT119" i="6" s="1"/>
  <c r="AU119" i="6" s="1"/>
  <c r="AV119" i="6" s="1"/>
  <c r="AW119" i="6" s="1"/>
  <c r="AX119" i="6" s="1"/>
  <c r="AY119" i="6" s="1"/>
  <c r="AZ119" i="6" s="1"/>
  <c r="BA119" i="6" s="1"/>
  <c r="BB119" i="6" s="1"/>
  <c r="BC119" i="6" s="1"/>
  <c r="BD119" i="6" s="1"/>
  <c r="BE119" i="6" s="1"/>
  <c r="BF119" i="6" s="1"/>
  <c r="BG119" i="6" s="1"/>
  <c r="BH119" i="6" s="1"/>
  <c r="AN121" i="6"/>
  <c r="AO121" i="6" s="1"/>
  <c r="AP121" i="6" s="1"/>
  <c r="AQ121" i="6" s="1"/>
  <c r="AR121" i="6" s="1"/>
  <c r="AS121" i="6" s="1"/>
  <c r="AT121" i="6" s="1"/>
  <c r="AU121" i="6" s="1"/>
  <c r="AV121" i="6" s="1"/>
  <c r="AW121" i="6" s="1"/>
  <c r="AX121" i="6" s="1"/>
  <c r="AY121" i="6" s="1"/>
  <c r="AZ121" i="6" s="1"/>
  <c r="BA121" i="6" s="1"/>
  <c r="BB121" i="6" s="1"/>
  <c r="BC121" i="6" s="1"/>
  <c r="BD121" i="6" s="1"/>
  <c r="BE121" i="6" s="1"/>
  <c r="BF121" i="6" s="1"/>
  <c r="BG121" i="6" s="1"/>
  <c r="BH121" i="6" s="1"/>
  <c r="AN123" i="6"/>
  <c r="AO123" i="6" s="1"/>
  <c r="AP123" i="6" s="1"/>
  <c r="AQ123" i="6" s="1"/>
  <c r="AR123" i="6" s="1"/>
  <c r="AS123" i="6" s="1"/>
  <c r="AT123" i="6" s="1"/>
  <c r="AU123" i="6" s="1"/>
  <c r="AV123" i="6" s="1"/>
  <c r="AW123" i="6" s="1"/>
  <c r="AX123" i="6" s="1"/>
  <c r="AY123" i="6" s="1"/>
  <c r="AZ123" i="6" s="1"/>
  <c r="BA123" i="6" s="1"/>
  <c r="BB123" i="6" s="1"/>
  <c r="BC123" i="6" s="1"/>
  <c r="BD123" i="6" s="1"/>
  <c r="BE123" i="6" s="1"/>
  <c r="BF123" i="6" s="1"/>
  <c r="BG123" i="6" s="1"/>
  <c r="BH123" i="6" s="1"/>
  <c r="AN125" i="6"/>
  <c r="AO125" i="6" s="1"/>
  <c r="AP125" i="6" s="1"/>
  <c r="AQ125" i="6" s="1"/>
  <c r="AR125" i="6" s="1"/>
  <c r="AS125" i="6" s="1"/>
  <c r="AT125" i="6" s="1"/>
  <c r="AU125" i="6" s="1"/>
  <c r="AV125" i="6" s="1"/>
  <c r="AW125" i="6" s="1"/>
  <c r="AX125" i="6" s="1"/>
  <c r="AY125" i="6" s="1"/>
  <c r="AZ125" i="6" s="1"/>
  <c r="BA125" i="6" s="1"/>
  <c r="BB125" i="6" s="1"/>
  <c r="BC125" i="6" s="1"/>
  <c r="BD125" i="6" s="1"/>
  <c r="BE125" i="6" s="1"/>
  <c r="BF125" i="6" s="1"/>
  <c r="BG125" i="6" s="1"/>
  <c r="BH125" i="6" s="1"/>
  <c r="AN127" i="6"/>
  <c r="AO127" i="6" s="1"/>
  <c r="AP127" i="6" s="1"/>
  <c r="AQ127" i="6" s="1"/>
  <c r="AR127" i="6" s="1"/>
  <c r="AS127" i="6" s="1"/>
  <c r="AT127" i="6" s="1"/>
  <c r="AU127" i="6" s="1"/>
  <c r="AV127" i="6" s="1"/>
  <c r="AW127" i="6" s="1"/>
  <c r="AX127" i="6" s="1"/>
  <c r="AY127" i="6" s="1"/>
  <c r="AZ127" i="6" s="1"/>
  <c r="BA127" i="6" s="1"/>
  <c r="BB127" i="6" s="1"/>
  <c r="BC127" i="6" s="1"/>
  <c r="BD127" i="6" s="1"/>
  <c r="BE127" i="6" s="1"/>
  <c r="BF127" i="6" s="1"/>
  <c r="BG127" i="6" s="1"/>
  <c r="BH127" i="6" s="1"/>
  <c r="AN129" i="6"/>
  <c r="AO129" i="6" s="1"/>
  <c r="AP129" i="6" s="1"/>
  <c r="AQ129" i="6" s="1"/>
  <c r="AR129" i="6" s="1"/>
  <c r="AS129" i="6" s="1"/>
  <c r="AT129" i="6" s="1"/>
  <c r="AU129" i="6" s="1"/>
  <c r="AV129" i="6" s="1"/>
  <c r="AW129" i="6" s="1"/>
  <c r="AX129" i="6" s="1"/>
  <c r="AY129" i="6" s="1"/>
  <c r="AZ129" i="6" s="1"/>
  <c r="BA129" i="6" s="1"/>
  <c r="BB129" i="6" s="1"/>
  <c r="BC129" i="6" s="1"/>
  <c r="BD129" i="6" s="1"/>
  <c r="BE129" i="6" s="1"/>
  <c r="BF129" i="6" s="1"/>
  <c r="BG129" i="6" s="1"/>
  <c r="BH129" i="6" s="1"/>
  <c r="AN131" i="6"/>
  <c r="AO131" i="6" s="1"/>
  <c r="AP131" i="6" s="1"/>
  <c r="AQ131" i="6" s="1"/>
  <c r="AR131" i="6" s="1"/>
  <c r="AS131" i="6" s="1"/>
  <c r="AT131" i="6" s="1"/>
  <c r="AU131" i="6" s="1"/>
  <c r="AV131" i="6" s="1"/>
  <c r="AW131" i="6" s="1"/>
  <c r="AX131" i="6" s="1"/>
  <c r="AY131" i="6" s="1"/>
  <c r="AZ131" i="6" s="1"/>
  <c r="BA131" i="6" s="1"/>
  <c r="BB131" i="6" s="1"/>
  <c r="BC131" i="6" s="1"/>
  <c r="BD131" i="6" s="1"/>
  <c r="BE131" i="6" s="1"/>
  <c r="BF131" i="6" s="1"/>
  <c r="BG131" i="6" s="1"/>
  <c r="BH131" i="6" s="1"/>
  <c r="AN133" i="6"/>
  <c r="AO133" i="6" s="1"/>
  <c r="AP133" i="6" s="1"/>
  <c r="AQ133" i="6" s="1"/>
  <c r="AR133" i="6" s="1"/>
  <c r="AS133" i="6" s="1"/>
  <c r="AT133" i="6" s="1"/>
  <c r="AU133" i="6" s="1"/>
  <c r="AV133" i="6" s="1"/>
  <c r="AW133" i="6" s="1"/>
  <c r="AX133" i="6" s="1"/>
  <c r="AY133" i="6" s="1"/>
  <c r="AZ133" i="6" s="1"/>
  <c r="BA133" i="6" s="1"/>
  <c r="BB133" i="6" s="1"/>
  <c r="BC133" i="6" s="1"/>
  <c r="BD133" i="6" s="1"/>
  <c r="BE133" i="6" s="1"/>
  <c r="BF133" i="6" s="1"/>
  <c r="BG133" i="6" s="1"/>
  <c r="BH133" i="6" s="1"/>
  <c r="AN135" i="6"/>
  <c r="AO135" i="6" s="1"/>
  <c r="AP135" i="6" s="1"/>
  <c r="AQ135" i="6" s="1"/>
  <c r="AR135" i="6" s="1"/>
  <c r="AS135" i="6" s="1"/>
  <c r="AT135" i="6" s="1"/>
  <c r="AU135" i="6" s="1"/>
  <c r="AV135" i="6" s="1"/>
  <c r="AW135" i="6" s="1"/>
  <c r="AX135" i="6" s="1"/>
  <c r="AY135" i="6" s="1"/>
  <c r="AZ135" i="6" s="1"/>
  <c r="BA135" i="6" s="1"/>
  <c r="BB135" i="6" s="1"/>
  <c r="BC135" i="6" s="1"/>
  <c r="BD135" i="6" s="1"/>
  <c r="BE135" i="6" s="1"/>
  <c r="BF135" i="6" s="1"/>
  <c r="BG135" i="6" s="1"/>
  <c r="BH135" i="6" s="1"/>
  <c r="AN137" i="6"/>
  <c r="AO137" i="6" s="1"/>
  <c r="AP137" i="6" s="1"/>
  <c r="AQ137" i="6" s="1"/>
  <c r="AR137" i="6" s="1"/>
  <c r="AS137" i="6" s="1"/>
  <c r="AT137" i="6" s="1"/>
  <c r="AU137" i="6" s="1"/>
  <c r="AV137" i="6" s="1"/>
  <c r="AW137" i="6" s="1"/>
  <c r="AX137" i="6" s="1"/>
  <c r="AY137" i="6" s="1"/>
  <c r="AZ137" i="6" s="1"/>
  <c r="BA137" i="6" s="1"/>
  <c r="BB137" i="6" s="1"/>
  <c r="BC137" i="6" s="1"/>
  <c r="BD137" i="6" s="1"/>
  <c r="BE137" i="6" s="1"/>
  <c r="BF137" i="6" s="1"/>
  <c r="BG137" i="6" s="1"/>
  <c r="BH137" i="6" s="1"/>
  <c r="AN139" i="6"/>
  <c r="AO139" i="6" s="1"/>
  <c r="AP139" i="6" s="1"/>
  <c r="AQ139" i="6" s="1"/>
  <c r="AR139" i="6" s="1"/>
  <c r="AS139" i="6" s="1"/>
  <c r="AT139" i="6" s="1"/>
  <c r="AU139" i="6" s="1"/>
  <c r="AV139" i="6" s="1"/>
  <c r="AW139" i="6" s="1"/>
  <c r="AX139" i="6" s="1"/>
  <c r="AY139" i="6" s="1"/>
  <c r="AZ139" i="6" s="1"/>
  <c r="BA139" i="6" s="1"/>
  <c r="BB139" i="6" s="1"/>
  <c r="BC139" i="6" s="1"/>
  <c r="BD139" i="6" s="1"/>
  <c r="BE139" i="6" s="1"/>
  <c r="BF139" i="6" s="1"/>
  <c r="BG139" i="6" s="1"/>
  <c r="BH139" i="6" s="1"/>
  <c r="AN141" i="6"/>
  <c r="AO141" i="6" s="1"/>
  <c r="AP141" i="6" s="1"/>
  <c r="AQ141" i="6" s="1"/>
  <c r="AR141" i="6" s="1"/>
  <c r="AS141" i="6" s="1"/>
  <c r="AT141" i="6" s="1"/>
  <c r="AU141" i="6" s="1"/>
  <c r="AV141" i="6" s="1"/>
  <c r="AW141" i="6" s="1"/>
  <c r="AX141" i="6" s="1"/>
  <c r="AY141" i="6" s="1"/>
  <c r="AZ141" i="6" s="1"/>
  <c r="BA141" i="6" s="1"/>
  <c r="BB141" i="6" s="1"/>
  <c r="BC141" i="6" s="1"/>
  <c r="BD141" i="6" s="1"/>
  <c r="BE141" i="6" s="1"/>
  <c r="BF141" i="6" s="1"/>
  <c r="BG141" i="6" s="1"/>
  <c r="BH141" i="6" s="1"/>
  <c r="AN143" i="6"/>
  <c r="AO143" i="6" s="1"/>
  <c r="AP143" i="6" s="1"/>
  <c r="AQ143" i="6" s="1"/>
  <c r="AR143" i="6" s="1"/>
  <c r="AS143" i="6" s="1"/>
  <c r="AT143" i="6" s="1"/>
  <c r="AU143" i="6" s="1"/>
  <c r="AV143" i="6" s="1"/>
  <c r="AW143" i="6" s="1"/>
  <c r="AX143" i="6" s="1"/>
  <c r="AY143" i="6" s="1"/>
  <c r="AZ143" i="6" s="1"/>
  <c r="BA143" i="6" s="1"/>
  <c r="BB143" i="6" s="1"/>
  <c r="BC143" i="6" s="1"/>
  <c r="BD143" i="6" s="1"/>
  <c r="BE143" i="6" s="1"/>
  <c r="BF143" i="6" s="1"/>
  <c r="BG143" i="6" s="1"/>
  <c r="BH143" i="6" s="1"/>
  <c r="AN145" i="6"/>
  <c r="AO145" i="6" s="1"/>
  <c r="AP145" i="6" s="1"/>
  <c r="AQ145" i="6" s="1"/>
  <c r="AR145" i="6" s="1"/>
  <c r="AS145" i="6" s="1"/>
  <c r="AT145" i="6" s="1"/>
  <c r="AU145" i="6" s="1"/>
  <c r="AV145" i="6" s="1"/>
  <c r="AW145" i="6" s="1"/>
  <c r="AX145" i="6" s="1"/>
  <c r="AY145" i="6" s="1"/>
  <c r="AZ145" i="6" s="1"/>
  <c r="BA145" i="6" s="1"/>
  <c r="BB145" i="6" s="1"/>
  <c r="BC145" i="6" s="1"/>
  <c r="BD145" i="6" s="1"/>
  <c r="BE145" i="6" s="1"/>
  <c r="BF145" i="6" s="1"/>
  <c r="BG145" i="6" s="1"/>
  <c r="BH145" i="6" s="1"/>
  <c r="AN147" i="6"/>
  <c r="AO147" i="6" s="1"/>
  <c r="AP147" i="6" s="1"/>
  <c r="AQ147" i="6" s="1"/>
  <c r="AR147" i="6" s="1"/>
  <c r="AS147" i="6" s="1"/>
  <c r="AT147" i="6" s="1"/>
  <c r="AU147" i="6" s="1"/>
  <c r="AV147" i="6" s="1"/>
  <c r="AW147" i="6" s="1"/>
  <c r="AX147" i="6" s="1"/>
  <c r="AY147" i="6" s="1"/>
  <c r="AZ147" i="6" s="1"/>
  <c r="BA147" i="6" s="1"/>
  <c r="BB147" i="6" s="1"/>
  <c r="BC147" i="6" s="1"/>
  <c r="BD147" i="6" s="1"/>
  <c r="BE147" i="6" s="1"/>
  <c r="BF147" i="6" s="1"/>
  <c r="BG147" i="6" s="1"/>
  <c r="BH147" i="6" s="1"/>
  <c r="AN149" i="6"/>
  <c r="AO149" i="6" s="1"/>
  <c r="AP149" i="6" s="1"/>
  <c r="AQ149" i="6" s="1"/>
  <c r="AR149" i="6" s="1"/>
  <c r="AS149" i="6" s="1"/>
  <c r="AT149" i="6" s="1"/>
  <c r="AU149" i="6" s="1"/>
  <c r="AV149" i="6" s="1"/>
  <c r="AW149" i="6" s="1"/>
  <c r="AX149" i="6" s="1"/>
  <c r="AY149" i="6" s="1"/>
  <c r="AZ149" i="6" s="1"/>
  <c r="BA149" i="6" s="1"/>
  <c r="BB149" i="6" s="1"/>
  <c r="BC149" i="6" s="1"/>
  <c r="BD149" i="6" s="1"/>
  <c r="BE149" i="6" s="1"/>
  <c r="BF149" i="6" s="1"/>
  <c r="BG149" i="6" s="1"/>
  <c r="BH149" i="6" s="1"/>
  <c r="AN151" i="6"/>
  <c r="AO151" i="6" s="1"/>
  <c r="AP151" i="6" s="1"/>
  <c r="AQ151" i="6" s="1"/>
  <c r="AR151" i="6" s="1"/>
  <c r="AS151" i="6" s="1"/>
  <c r="AT151" i="6" s="1"/>
  <c r="AU151" i="6" s="1"/>
  <c r="AV151" i="6" s="1"/>
  <c r="AW151" i="6" s="1"/>
  <c r="AX151" i="6" s="1"/>
  <c r="AY151" i="6" s="1"/>
  <c r="AZ151" i="6" s="1"/>
  <c r="BA151" i="6" s="1"/>
  <c r="BB151" i="6" s="1"/>
  <c r="BC151" i="6" s="1"/>
  <c r="BD151" i="6" s="1"/>
  <c r="BE151" i="6" s="1"/>
  <c r="BF151" i="6" s="1"/>
  <c r="BG151" i="6" s="1"/>
  <c r="BH151" i="6" s="1"/>
  <c r="AN153" i="6"/>
  <c r="AO153" i="6" s="1"/>
  <c r="AP153" i="6" s="1"/>
  <c r="AQ153" i="6" s="1"/>
  <c r="AR153" i="6" s="1"/>
  <c r="AS153" i="6" s="1"/>
  <c r="AT153" i="6" s="1"/>
  <c r="AU153" i="6" s="1"/>
  <c r="AV153" i="6" s="1"/>
  <c r="AW153" i="6" s="1"/>
  <c r="AX153" i="6" s="1"/>
  <c r="AY153" i="6" s="1"/>
  <c r="AZ153" i="6" s="1"/>
  <c r="BA153" i="6" s="1"/>
  <c r="BB153" i="6" s="1"/>
  <c r="BC153" i="6" s="1"/>
  <c r="BD153" i="6" s="1"/>
  <c r="BE153" i="6" s="1"/>
  <c r="BF153" i="6" s="1"/>
  <c r="BG153" i="6" s="1"/>
  <c r="BH153" i="6" s="1"/>
  <c r="AN155" i="6"/>
  <c r="AO155" i="6" s="1"/>
  <c r="AP155" i="6" s="1"/>
  <c r="AQ155" i="6" s="1"/>
  <c r="AR155" i="6" s="1"/>
  <c r="AS155" i="6" s="1"/>
  <c r="AT155" i="6" s="1"/>
  <c r="AU155" i="6" s="1"/>
  <c r="AV155" i="6" s="1"/>
  <c r="AW155" i="6" s="1"/>
  <c r="AX155" i="6" s="1"/>
  <c r="AY155" i="6" s="1"/>
  <c r="AZ155" i="6" s="1"/>
  <c r="BA155" i="6" s="1"/>
  <c r="BB155" i="6" s="1"/>
  <c r="BC155" i="6" s="1"/>
  <c r="BD155" i="6" s="1"/>
  <c r="BE155" i="6" s="1"/>
  <c r="BF155" i="6" s="1"/>
  <c r="BG155" i="6" s="1"/>
  <c r="BH155" i="6" s="1"/>
  <c r="AN157" i="6"/>
  <c r="AO157" i="6" s="1"/>
  <c r="AP157" i="6" s="1"/>
  <c r="AQ157" i="6" s="1"/>
  <c r="AR157" i="6" s="1"/>
  <c r="AS157" i="6" s="1"/>
  <c r="AT157" i="6" s="1"/>
  <c r="AU157" i="6" s="1"/>
  <c r="AV157" i="6" s="1"/>
  <c r="AW157" i="6" s="1"/>
  <c r="AX157" i="6" s="1"/>
  <c r="AY157" i="6" s="1"/>
  <c r="AZ157" i="6" s="1"/>
  <c r="BA157" i="6" s="1"/>
  <c r="BB157" i="6" s="1"/>
  <c r="BC157" i="6" s="1"/>
  <c r="BD157" i="6" s="1"/>
  <c r="BE157" i="6" s="1"/>
  <c r="BF157" i="6" s="1"/>
  <c r="BG157" i="6" s="1"/>
  <c r="BH157" i="6" s="1"/>
  <c r="AN159" i="6"/>
  <c r="AO159" i="6" s="1"/>
  <c r="AP159" i="6" s="1"/>
  <c r="AQ159" i="6" s="1"/>
  <c r="AR159" i="6" s="1"/>
  <c r="AS159" i="6" s="1"/>
  <c r="AT159" i="6" s="1"/>
  <c r="AU159" i="6" s="1"/>
  <c r="AV159" i="6" s="1"/>
  <c r="AW159" i="6" s="1"/>
  <c r="AX159" i="6" s="1"/>
  <c r="AY159" i="6" s="1"/>
  <c r="AZ159" i="6" s="1"/>
  <c r="BA159" i="6" s="1"/>
  <c r="BB159" i="6" s="1"/>
  <c r="BC159" i="6" s="1"/>
  <c r="BD159" i="6" s="1"/>
  <c r="BE159" i="6" s="1"/>
  <c r="BF159" i="6" s="1"/>
  <c r="BG159" i="6" s="1"/>
  <c r="BH159" i="6" s="1"/>
  <c r="AN161" i="6"/>
  <c r="AO161" i="6" s="1"/>
  <c r="AP161" i="6" s="1"/>
  <c r="AQ161" i="6" s="1"/>
  <c r="AR161" i="6" s="1"/>
  <c r="AS161" i="6" s="1"/>
  <c r="AT161" i="6" s="1"/>
  <c r="AU161" i="6" s="1"/>
  <c r="AV161" i="6" s="1"/>
  <c r="AW161" i="6" s="1"/>
  <c r="AX161" i="6" s="1"/>
  <c r="AY161" i="6" s="1"/>
  <c r="AZ161" i="6" s="1"/>
  <c r="BA161" i="6" s="1"/>
  <c r="BB161" i="6" s="1"/>
  <c r="BC161" i="6" s="1"/>
  <c r="BD161" i="6" s="1"/>
  <c r="BE161" i="6" s="1"/>
  <c r="BF161" i="6" s="1"/>
  <c r="BG161" i="6" s="1"/>
  <c r="BH161" i="6" s="1"/>
  <c r="AN163" i="6"/>
  <c r="AO163" i="6" s="1"/>
  <c r="AP163" i="6" s="1"/>
  <c r="AQ163" i="6" s="1"/>
  <c r="AR163" i="6" s="1"/>
  <c r="AS163" i="6" s="1"/>
  <c r="AT163" i="6" s="1"/>
  <c r="AU163" i="6" s="1"/>
  <c r="AV163" i="6" s="1"/>
  <c r="AW163" i="6" s="1"/>
  <c r="AX163" i="6" s="1"/>
  <c r="AY163" i="6" s="1"/>
  <c r="AZ163" i="6" s="1"/>
  <c r="BA163" i="6" s="1"/>
  <c r="BB163" i="6" s="1"/>
  <c r="BC163" i="6" s="1"/>
  <c r="BD163" i="6" s="1"/>
  <c r="BE163" i="6" s="1"/>
  <c r="BF163" i="6" s="1"/>
  <c r="BG163" i="6" s="1"/>
  <c r="BH163" i="6" s="1"/>
  <c r="AN165" i="6"/>
  <c r="AO165" i="6" s="1"/>
  <c r="AP165" i="6" s="1"/>
  <c r="AQ165" i="6" s="1"/>
  <c r="AR165" i="6" s="1"/>
  <c r="AS165" i="6" s="1"/>
  <c r="AT165" i="6" s="1"/>
  <c r="AU165" i="6" s="1"/>
  <c r="AV165" i="6" s="1"/>
  <c r="AW165" i="6" s="1"/>
  <c r="AX165" i="6" s="1"/>
  <c r="AY165" i="6" s="1"/>
  <c r="AZ165" i="6" s="1"/>
  <c r="BA165" i="6" s="1"/>
  <c r="BB165" i="6" s="1"/>
  <c r="BC165" i="6" s="1"/>
  <c r="BD165" i="6" s="1"/>
  <c r="BE165" i="6" s="1"/>
  <c r="BF165" i="6" s="1"/>
  <c r="BG165" i="6" s="1"/>
  <c r="BH165" i="6" s="1"/>
  <c r="AN167" i="6"/>
  <c r="AO167" i="6" s="1"/>
  <c r="AP167" i="6" s="1"/>
  <c r="AQ167" i="6" s="1"/>
  <c r="AR167" i="6" s="1"/>
  <c r="AS167" i="6" s="1"/>
  <c r="AT167" i="6" s="1"/>
  <c r="AU167" i="6" s="1"/>
  <c r="AV167" i="6" s="1"/>
  <c r="AW167" i="6" s="1"/>
  <c r="AX167" i="6" s="1"/>
  <c r="AY167" i="6" s="1"/>
  <c r="AZ167" i="6" s="1"/>
  <c r="BA167" i="6" s="1"/>
  <c r="BB167" i="6" s="1"/>
  <c r="BC167" i="6" s="1"/>
  <c r="BD167" i="6" s="1"/>
  <c r="BE167" i="6" s="1"/>
  <c r="BF167" i="6" s="1"/>
  <c r="BG167" i="6" s="1"/>
  <c r="BH167" i="6" s="1"/>
  <c r="AN169" i="6"/>
  <c r="AO169" i="6" s="1"/>
  <c r="AP169" i="6" s="1"/>
  <c r="AQ169" i="6" s="1"/>
  <c r="AR169" i="6" s="1"/>
  <c r="AS169" i="6" s="1"/>
  <c r="AT169" i="6" s="1"/>
  <c r="AU169" i="6" s="1"/>
  <c r="AV169" i="6" s="1"/>
  <c r="AW169" i="6" s="1"/>
  <c r="AX169" i="6" s="1"/>
  <c r="AY169" i="6" s="1"/>
  <c r="AZ169" i="6" s="1"/>
  <c r="BA169" i="6" s="1"/>
  <c r="BB169" i="6" s="1"/>
  <c r="BC169" i="6" s="1"/>
  <c r="BD169" i="6" s="1"/>
  <c r="BE169" i="6" s="1"/>
  <c r="BF169" i="6" s="1"/>
  <c r="BG169" i="6" s="1"/>
  <c r="BH169" i="6" s="1"/>
  <c r="AN171" i="6"/>
  <c r="AO171" i="6" s="1"/>
  <c r="AP171" i="6" s="1"/>
  <c r="AQ171" i="6" s="1"/>
  <c r="AR171" i="6" s="1"/>
  <c r="AS171" i="6" s="1"/>
  <c r="AT171" i="6" s="1"/>
  <c r="AU171" i="6" s="1"/>
  <c r="AV171" i="6" s="1"/>
  <c r="AW171" i="6" s="1"/>
  <c r="AX171" i="6" s="1"/>
  <c r="AY171" i="6" s="1"/>
  <c r="AZ171" i="6" s="1"/>
  <c r="BA171" i="6" s="1"/>
  <c r="BB171" i="6" s="1"/>
  <c r="BC171" i="6" s="1"/>
  <c r="BD171" i="6" s="1"/>
  <c r="BE171" i="6" s="1"/>
  <c r="BF171" i="6" s="1"/>
  <c r="BG171" i="6" s="1"/>
  <c r="BH171" i="6" s="1"/>
  <c r="AN173" i="6"/>
  <c r="AO173" i="6" s="1"/>
  <c r="AP173" i="6" s="1"/>
  <c r="AQ173" i="6" s="1"/>
  <c r="AR173" i="6" s="1"/>
  <c r="AS173" i="6" s="1"/>
  <c r="AT173" i="6" s="1"/>
  <c r="AU173" i="6" s="1"/>
  <c r="AV173" i="6" s="1"/>
  <c r="AW173" i="6" s="1"/>
  <c r="AX173" i="6" s="1"/>
  <c r="AY173" i="6" s="1"/>
  <c r="AZ173" i="6" s="1"/>
  <c r="BA173" i="6" s="1"/>
  <c r="BB173" i="6" s="1"/>
  <c r="BC173" i="6" s="1"/>
  <c r="BD173" i="6" s="1"/>
  <c r="BE173" i="6" s="1"/>
  <c r="BF173" i="6" s="1"/>
  <c r="BG173" i="6" s="1"/>
  <c r="BH173" i="6" s="1"/>
  <c r="AN175" i="6"/>
  <c r="AO175" i="6" s="1"/>
  <c r="AP175" i="6" s="1"/>
  <c r="AQ175" i="6" s="1"/>
  <c r="AR175" i="6" s="1"/>
  <c r="AS175" i="6" s="1"/>
  <c r="AT175" i="6" s="1"/>
  <c r="AU175" i="6" s="1"/>
  <c r="AV175" i="6" s="1"/>
  <c r="AW175" i="6" s="1"/>
  <c r="AX175" i="6" s="1"/>
  <c r="AY175" i="6" s="1"/>
  <c r="AZ175" i="6" s="1"/>
  <c r="BA175" i="6" s="1"/>
  <c r="BB175" i="6" s="1"/>
  <c r="BC175" i="6" s="1"/>
  <c r="BD175" i="6" s="1"/>
  <c r="BE175" i="6" s="1"/>
  <c r="BF175" i="6" s="1"/>
  <c r="BG175" i="6" s="1"/>
  <c r="BH175" i="6" s="1"/>
  <c r="AN177" i="6"/>
  <c r="AO177" i="6" s="1"/>
  <c r="AP177" i="6" s="1"/>
  <c r="AQ177" i="6" s="1"/>
  <c r="AR177" i="6" s="1"/>
  <c r="AS177" i="6" s="1"/>
  <c r="AT177" i="6" s="1"/>
  <c r="AU177" i="6" s="1"/>
  <c r="AV177" i="6" s="1"/>
  <c r="AW177" i="6" s="1"/>
  <c r="AX177" i="6" s="1"/>
  <c r="AY177" i="6" s="1"/>
  <c r="AZ177" i="6" s="1"/>
  <c r="BA177" i="6" s="1"/>
  <c r="BB177" i="6" s="1"/>
  <c r="BC177" i="6" s="1"/>
  <c r="BD177" i="6" s="1"/>
  <c r="BE177" i="6" s="1"/>
  <c r="BF177" i="6" s="1"/>
  <c r="BG177" i="6" s="1"/>
  <c r="BH177" i="6" s="1"/>
  <c r="AN179" i="6"/>
  <c r="AO179" i="6" s="1"/>
  <c r="AP179" i="6" s="1"/>
  <c r="AQ179" i="6" s="1"/>
  <c r="AR179" i="6" s="1"/>
  <c r="AS179" i="6" s="1"/>
  <c r="AT179" i="6" s="1"/>
  <c r="AU179" i="6" s="1"/>
  <c r="AV179" i="6" s="1"/>
  <c r="AW179" i="6" s="1"/>
  <c r="AX179" i="6" s="1"/>
  <c r="AY179" i="6" s="1"/>
  <c r="AZ179" i="6" s="1"/>
  <c r="BA179" i="6" s="1"/>
  <c r="BB179" i="6" s="1"/>
  <c r="BC179" i="6" s="1"/>
  <c r="BD179" i="6" s="1"/>
  <c r="BE179" i="6" s="1"/>
  <c r="BF179" i="6" s="1"/>
  <c r="BG179" i="6" s="1"/>
  <c r="BH179" i="6" s="1"/>
  <c r="AN181" i="6"/>
  <c r="AO181" i="6" s="1"/>
  <c r="AP181" i="6" s="1"/>
  <c r="AQ181" i="6" s="1"/>
  <c r="AR181" i="6" s="1"/>
  <c r="AS181" i="6" s="1"/>
  <c r="AT181" i="6" s="1"/>
  <c r="AU181" i="6" s="1"/>
  <c r="AV181" i="6" s="1"/>
  <c r="AW181" i="6" s="1"/>
  <c r="AX181" i="6" s="1"/>
  <c r="AY181" i="6" s="1"/>
  <c r="AZ181" i="6" s="1"/>
  <c r="BA181" i="6" s="1"/>
  <c r="BB181" i="6" s="1"/>
  <c r="BC181" i="6" s="1"/>
  <c r="BD181" i="6" s="1"/>
  <c r="BE181" i="6" s="1"/>
  <c r="BF181" i="6" s="1"/>
  <c r="BG181" i="6" s="1"/>
  <c r="BH181" i="6" s="1"/>
  <c r="AN183" i="6"/>
  <c r="AO183" i="6" s="1"/>
  <c r="AP183" i="6" s="1"/>
  <c r="AQ183" i="6" s="1"/>
  <c r="AR183" i="6" s="1"/>
  <c r="AS183" i="6" s="1"/>
  <c r="AT183" i="6" s="1"/>
  <c r="AU183" i="6" s="1"/>
  <c r="AV183" i="6" s="1"/>
  <c r="AW183" i="6" s="1"/>
  <c r="AX183" i="6" s="1"/>
  <c r="AY183" i="6" s="1"/>
  <c r="AZ183" i="6" s="1"/>
  <c r="BA183" i="6" s="1"/>
  <c r="BB183" i="6" s="1"/>
  <c r="BC183" i="6" s="1"/>
  <c r="BD183" i="6" s="1"/>
  <c r="BE183" i="6" s="1"/>
  <c r="BF183" i="6" s="1"/>
  <c r="BG183" i="6" s="1"/>
  <c r="BH183" i="6" s="1"/>
  <c r="AN185" i="6"/>
  <c r="AO185" i="6" s="1"/>
  <c r="AP185" i="6" s="1"/>
  <c r="AQ185" i="6" s="1"/>
  <c r="AR185" i="6" s="1"/>
  <c r="AS185" i="6" s="1"/>
  <c r="AT185" i="6" s="1"/>
  <c r="AU185" i="6" s="1"/>
  <c r="AV185" i="6" s="1"/>
  <c r="AW185" i="6" s="1"/>
  <c r="AX185" i="6" s="1"/>
  <c r="AY185" i="6" s="1"/>
  <c r="AZ185" i="6" s="1"/>
  <c r="BA185" i="6" s="1"/>
  <c r="BB185" i="6" s="1"/>
  <c r="BC185" i="6" s="1"/>
  <c r="BD185" i="6" s="1"/>
  <c r="BE185" i="6" s="1"/>
  <c r="BF185" i="6" s="1"/>
  <c r="BG185" i="6" s="1"/>
  <c r="BH185" i="6" s="1"/>
  <c r="AN187" i="6"/>
  <c r="AO187" i="6" s="1"/>
  <c r="AP187" i="6" s="1"/>
  <c r="AQ187" i="6" s="1"/>
  <c r="AR187" i="6" s="1"/>
  <c r="AS187" i="6" s="1"/>
  <c r="AT187" i="6" s="1"/>
  <c r="AU187" i="6" s="1"/>
  <c r="AV187" i="6" s="1"/>
  <c r="AW187" i="6" s="1"/>
  <c r="AX187" i="6" s="1"/>
  <c r="AY187" i="6" s="1"/>
  <c r="AZ187" i="6" s="1"/>
  <c r="BA187" i="6" s="1"/>
  <c r="BB187" i="6" s="1"/>
  <c r="BC187" i="6" s="1"/>
  <c r="BD187" i="6" s="1"/>
  <c r="BE187" i="6" s="1"/>
  <c r="BF187" i="6" s="1"/>
  <c r="BG187" i="6" s="1"/>
  <c r="BH187" i="6" s="1"/>
  <c r="AN189" i="6"/>
  <c r="AO189" i="6" s="1"/>
  <c r="AP189" i="6" s="1"/>
  <c r="AQ189" i="6" s="1"/>
  <c r="AR189" i="6" s="1"/>
  <c r="AS189" i="6" s="1"/>
  <c r="AT189" i="6" s="1"/>
  <c r="AU189" i="6" s="1"/>
  <c r="AV189" i="6" s="1"/>
  <c r="AW189" i="6" s="1"/>
  <c r="AX189" i="6" s="1"/>
  <c r="AY189" i="6" s="1"/>
  <c r="AZ189" i="6" s="1"/>
  <c r="BA189" i="6" s="1"/>
  <c r="BB189" i="6" s="1"/>
  <c r="BC189" i="6" s="1"/>
  <c r="BD189" i="6" s="1"/>
  <c r="BE189" i="6" s="1"/>
  <c r="BF189" i="6" s="1"/>
  <c r="BG189" i="6" s="1"/>
  <c r="BH189" i="6" s="1"/>
  <c r="AN191" i="6"/>
  <c r="AO191" i="6" s="1"/>
  <c r="AP191" i="6" s="1"/>
  <c r="AQ191" i="6" s="1"/>
  <c r="AR191" i="6" s="1"/>
  <c r="AS191" i="6" s="1"/>
  <c r="AT191" i="6" s="1"/>
  <c r="AU191" i="6" s="1"/>
  <c r="AV191" i="6" s="1"/>
  <c r="AW191" i="6" s="1"/>
  <c r="AX191" i="6" s="1"/>
  <c r="AY191" i="6" s="1"/>
  <c r="AZ191" i="6" s="1"/>
  <c r="BA191" i="6" s="1"/>
  <c r="BB191" i="6" s="1"/>
  <c r="BC191" i="6" s="1"/>
  <c r="BD191" i="6" s="1"/>
  <c r="BE191" i="6" s="1"/>
  <c r="BF191" i="6" s="1"/>
  <c r="BG191" i="6" s="1"/>
  <c r="BH191" i="6" s="1"/>
  <c r="AN193" i="6"/>
  <c r="AO193" i="6" s="1"/>
  <c r="AP193" i="6" s="1"/>
  <c r="AQ193" i="6" s="1"/>
  <c r="AR193" i="6" s="1"/>
  <c r="AS193" i="6" s="1"/>
  <c r="AT193" i="6" s="1"/>
  <c r="AU193" i="6" s="1"/>
  <c r="AV193" i="6" s="1"/>
  <c r="AW193" i="6" s="1"/>
  <c r="AX193" i="6" s="1"/>
  <c r="AY193" i="6" s="1"/>
  <c r="AZ193" i="6" s="1"/>
  <c r="BA193" i="6" s="1"/>
  <c r="BB193" i="6" s="1"/>
  <c r="BC193" i="6" s="1"/>
  <c r="BD193" i="6" s="1"/>
  <c r="BE193" i="6" s="1"/>
  <c r="BF193" i="6" s="1"/>
  <c r="BG193" i="6" s="1"/>
  <c r="BH193" i="6" s="1"/>
  <c r="AN195" i="6"/>
  <c r="AO195" i="6" s="1"/>
  <c r="AP195" i="6" s="1"/>
  <c r="AQ195" i="6" s="1"/>
  <c r="AR195" i="6" s="1"/>
  <c r="AS195" i="6" s="1"/>
  <c r="AT195" i="6" s="1"/>
  <c r="AU195" i="6" s="1"/>
  <c r="AV195" i="6" s="1"/>
  <c r="AW195" i="6" s="1"/>
  <c r="AX195" i="6" s="1"/>
  <c r="AY195" i="6" s="1"/>
  <c r="AZ195" i="6" s="1"/>
  <c r="BA195" i="6" s="1"/>
  <c r="BB195" i="6" s="1"/>
  <c r="BC195" i="6" s="1"/>
  <c r="BD195" i="6" s="1"/>
  <c r="BE195" i="6" s="1"/>
  <c r="BF195" i="6" s="1"/>
  <c r="BG195" i="6" s="1"/>
  <c r="BH195" i="6" s="1"/>
  <c r="AN197" i="6"/>
  <c r="AO197" i="6" s="1"/>
  <c r="AP197" i="6" s="1"/>
  <c r="AQ197" i="6" s="1"/>
  <c r="AR197" i="6" s="1"/>
  <c r="AS197" i="6" s="1"/>
  <c r="AT197" i="6" s="1"/>
  <c r="AU197" i="6" s="1"/>
  <c r="AV197" i="6" s="1"/>
  <c r="AW197" i="6" s="1"/>
  <c r="AX197" i="6" s="1"/>
  <c r="AY197" i="6" s="1"/>
  <c r="AZ197" i="6" s="1"/>
  <c r="BA197" i="6" s="1"/>
  <c r="BB197" i="6" s="1"/>
  <c r="BC197" i="6" s="1"/>
  <c r="BD197" i="6" s="1"/>
  <c r="BE197" i="6" s="1"/>
  <c r="BF197" i="6" s="1"/>
  <c r="BG197" i="6" s="1"/>
  <c r="BH197" i="6" s="1"/>
  <c r="AN199" i="6"/>
  <c r="AO199" i="6" s="1"/>
  <c r="AP199" i="6" s="1"/>
  <c r="AQ199" i="6" s="1"/>
  <c r="AR199" i="6" s="1"/>
  <c r="AS199" i="6" s="1"/>
  <c r="AT199" i="6" s="1"/>
  <c r="AU199" i="6" s="1"/>
  <c r="AV199" i="6" s="1"/>
  <c r="AW199" i="6" s="1"/>
  <c r="AX199" i="6" s="1"/>
  <c r="AY199" i="6" s="1"/>
  <c r="AZ199" i="6" s="1"/>
  <c r="BA199" i="6" s="1"/>
  <c r="BB199" i="6" s="1"/>
  <c r="BC199" i="6" s="1"/>
  <c r="BD199" i="6" s="1"/>
  <c r="BE199" i="6" s="1"/>
  <c r="BF199" i="6" s="1"/>
  <c r="BG199" i="6" s="1"/>
  <c r="BH199" i="6" s="1"/>
  <c r="AN201" i="6"/>
  <c r="AO201" i="6" s="1"/>
  <c r="AP201" i="6" s="1"/>
  <c r="AQ201" i="6" s="1"/>
  <c r="AR201" i="6" s="1"/>
  <c r="AS201" i="6" s="1"/>
  <c r="AT201" i="6" s="1"/>
  <c r="AU201" i="6" s="1"/>
  <c r="AV201" i="6" s="1"/>
  <c r="AW201" i="6" s="1"/>
  <c r="AX201" i="6" s="1"/>
  <c r="AY201" i="6" s="1"/>
  <c r="AZ201" i="6" s="1"/>
  <c r="BA201" i="6" s="1"/>
  <c r="BB201" i="6" s="1"/>
  <c r="BC201" i="6" s="1"/>
  <c r="BD201" i="6" s="1"/>
  <c r="BE201" i="6" s="1"/>
  <c r="BF201" i="6" s="1"/>
  <c r="BG201" i="6" s="1"/>
  <c r="BH201" i="6" s="1"/>
  <c r="AN203" i="6"/>
  <c r="AO203" i="6" s="1"/>
  <c r="AP203" i="6" s="1"/>
  <c r="AQ203" i="6" s="1"/>
  <c r="AR203" i="6" s="1"/>
  <c r="AS203" i="6" s="1"/>
  <c r="AT203" i="6" s="1"/>
  <c r="AU203" i="6" s="1"/>
  <c r="AV203" i="6" s="1"/>
  <c r="AW203" i="6" s="1"/>
  <c r="AX203" i="6" s="1"/>
  <c r="AY203" i="6" s="1"/>
  <c r="AZ203" i="6" s="1"/>
  <c r="BA203" i="6" s="1"/>
  <c r="BB203" i="6" s="1"/>
  <c r="BC203" i="6" s="1"/>
  <c r="BD203" i="6" s="1"/>
  <c r="BE203" i="6" s="1"/>
  <c r="BF203" i="6" s="1"/>
  <c r="BG203" i="6" s="1"/>
  <c r="BH203" i="6" s="1"/>
  <c r="AN205" i="6"/>
  <c r="AO205" i="6" s="1"/>
  <c r="AP205" i="6" s="1"/>
  <c r="AQ205" i="6" s="1"/>
  <c r="AR205" i="6" s="1"/>
  <c r="AS205" i="6" s="1"/>
  <c r="AT205" i="6" s="1"/>
  <c r="AU205" i="6" s="1"/>
  <c r="AV205" i="6" s="1"/>
  <c r="AW205" i="6" s="1"/>
  <c r="AX205" i="6" s="1"/>
  <c r="AY205" i="6" s="1"/>
  <c r="AZ205" i="6" s="1"/>
  <c r="BA205" i="6" s="1"/>
  <c r="BB205" i="6" s="1"/>
  <c r="BC205" i="6" s="1"/>
  <c r="BD205" i="6" s="1"/>
  <c r="BE205" i="6" s="1"/>
  <c r="BF205" i="6" s="1"/>
  <c r="BG205" i="6" s="1"/>
  <c r="BH205" i="6" s="1"/>
  <c r="AN110" i="6"/>
  <c r="AO110" i="6" s="1"/>
  <c r="AP110" i="6" s="1"/>
  <c r="AQ110" i="6" s="1"/>
  <c r="AR110" i="6" s="1"/>
  <c r="AS110" i="6" s="1"/>
  <c r="AT110" i="6" s="1"/>
  <c r="AU110" i="6" s="1"/>
  <c r="AV110" i="6" s="1"/>
  <c r="AW110" i="6" s="1"/>
  <c r="AX110" i="6" s="1"/>
  <c r="AY110" i="6" s="1"/>
  <c r="AZ110" i="6" s="1"/>
  <c r="BA110" i="6" s="1"/>
  <c r="BB110" i="6" s="1"/>
  <c r="BC110" i="6" s="1"/>
  <c r="BD110" i="6" s="1"/>
  <c r="BE110" i="6" s="1"/>
  <c r="BF110" i="6" s="1"/>
  <c r="BG110" i="6" s="1"/>
  <c r="BH110" i="6" s="1"/>
  <c r="AN112" i="6"/>
  <c r="AO112" i="6" s="1"/>
  <c r="AP112" i="6" s="1"/>
  <c r="AQ112" i="6" s="1"/>
  <c r="AR112" i="6" s="1"/>
  <c r="AS112" i="6" s="1"/>
  <c r="AT112" i="6" s="1"/>
  <c r="AU112" i="6" s="1"/>
  <c r="AV112" i="6" s="1"/>
  <c r="AW112" i="6" s="1"/>
  <c r="AX112" i="6" s="1"/>
  <c r="AY112" i="6" s="1"/>
  <c r="AZ112" i="6" s="1"/>
  <c r="BA112" i="6" s="1"/>
  <c r="BB112" i="6" s="1"/>
  <c r="BC112" i="6" s="1"/>
  <c r="BD112" i="6" s="1"/>
  <c r="BE112" i="6" s="1"/>
  <c r="BF112" i="6" s="1"/>
  <c r="BG112" i="6" s="1"/>
  <c r="BH112" i="6" s="1"/>
  <c r="AN114" i="6"/>
  <c r="AO114" i="6" s="1"/>
  <c r="AP114" i="6" s="1"/>
  <c r="AQ114" i="6" s="1"/>
  <c r="AR114" i="6" s="1"/>
  <c r="AS114" i="6" s="1"/>
  <c r="AT114" i="6" s="1"/>
  <c r="AU114" i="6" s="1"/>
  <c r="AV114" i="6" s="1"/>
  <c r="AW114" i="6" s="1"/>
  <c r="AX114" i="6" s="1"/>
  <c r="AY114" i="6" s="1"/>
  <c r="AZ114" i="6" s="1"/>
  <c r="BA114" i="6" s="1"/>
  <c r="BB114" i="6" s="1"/>
  <c r="BC114" i="6" s="1"/>
  <c r="BD114" i="6" s="1"/>
  <c r="BE114" i="6" s="1"/>
  <c r="BF114" i="6" s="1"/>
  <c r="BG114" i="6" s="1"/>
  <c r="BH114" i="6" s="1"/>
  <c r="AN116" i="6"/>
  <c r="AO116" i="6" s="1"/>
  <c r="AP116" i="6" s="1"/>
  <c r="AQ116" i="6" s="1"/>
  <c r="AR116" i="6" s="1"/>
  <c r="AS116" i="6" s="1"/>
  <c r="AT116" i="6" s="1"/>
  <c r="AU116" i="6" s="1"/>
  <c r="AV116" i="6" s="1"/>
  <c r="AW116" i="6" s="1"/>
  <c r="AX116" i="6" s="1"/>
  <c r="AY116" i="6" s="1"/>
  <c r="AZ116" i="6" s="1"/>
  <c r="BA116" i="6" s="1"/>
  <c r="BB116" i="6" s="1"/>
  <c r="BC116" i="6" s="1"/>
  <c r="BD116" i="6" s="1"/>
  <c r="BE116" i="6" s="1"/>
  <c r="BF116" i="6" s="1"/>
  <c r="BG116" i="6" s="1"/>
  <c r="BH116" i="6" s="1"/>
  <c r="AN118" i="6"/>
  <c r="AO118" i="6" s="1"/>
  <c r="AP118" i="6" s="1"/>
  <c r="AQ118" i="6" s="1"/>
  <c r="AR118" i="6" s="1"/>
  <c r="AS118" i="6" s="1"/>
  <c r="AT118" i="6" s="1"/>
  <c r="AU118" i="6" s="1"/>
  <c r="AV118" i="6" s="1"/>
  <c r="AW118" i="6" s="1"/>
  <c r="AX118" i="6" s="1"/>
  <c r="AY118" i="6" s="1"/>
  <c r="AZ118" i="6" s="1"/>
  <c r="BA118" i="6" s="1"/>
  <c r="BB118" i="6" s="1"/>
  <c r="BC118" i="6" s="1"/>
  <c r="BD118" i="6" s="1"/>
  <c r="BE118" i="6" s="1"/>
  <c r="BF118" i="6" s="1"/>
  <c r="BG118" i="6" s="1"/>
  <c r="BH118" i="6" s="1"/>
  <c r="AN120" i="6"/>
  <c r="AO120" i="6" s="1"/>
  <c r="AP120" i="6" s="1"/>
  <c r="AQ120" i="6" s="1"/>
  <c r="AR120" i="6" s="1"/>
  <c r="AS120" i="6" s="1"/>
  <c r="AT120" i="6" s="1"/>
  <c r="AU120" i="6" s="1"/>
  <c r="AV120" i="6" s="1"/>
  <c r="AW120" i="6" s="1"/>
  <c r="AX120" i="6" s="1"/>
  <c r="AY120" i="6" s="1"/>
  <c r="AZ120" i="6" s="1"/>
  <c r="BA120" i="6" s="1"/>
  <c r="BB120" i="6" s="1"/>
  <c r="BC120" i="6" s="1"/>
  <c r="BD120" i="6" s="1"/>
  <c r="BE120" i="6" s="1"/>
  <c r="BF120" i="6" s="1"/>
  <c r="BG120" i="6" s="1"/>
  <c r="BH120" i="6" s="1"/>
  <c r="AN122" i="6"/>
  <c r="AO122" i="6" s="1"/>
  <c r="AP122" i="6" s="1"/>
  <c r="AQ122" i="6" s="1"/>
  <c r="AR122" i="6" s="1"/>
  <c r="AS122" i="6" s="1"/>
  <c r="AT122" i="6" s="1"/>
  <c r="AU122" i="6" s="1"/>
  <c r="AV122" i="6" s="1"/>
  <c r="AW122" i="6" s="1"/>
  <c r="AX122" i="6" s="1"/>
  <c r="AY122" i="6" s="1"/>
  <c r="AZ122" i="6" s="1"/>
  <c r="BA122" i="6" s="1"/>
  <c r="BB122" i="6" s="1"/>
  <c r="BC122" i="6" s="1"/>
  <c r="BD122" i="6" s="1"/>
  <c r="BE122" i="6" s="1"/>
  <c r="BF122" i="6" s="1"/>
  <c r="BG122" i="6" s="1"/>
  <c r="BH122" i="6" s="1"/>
  <c r="AN124" i="6"/>
  <c r="AO124" i="6" s="1"/>
  <c r="AP124" i="6" s="1"/>
  <c r="AQ124" i="6" s="1"/>
  <c r="AR124" i="6" s="1"/>
  <c r="AS124" i="6" s="1"/>
  <c r="AT124" i="6" s="1"/>
  <c r="AU124" i="6" s="1"/>
  <c r="AV124" i="6" s="1"/>
  <c r="AW124" i="6" s="1"/>
  <c r="AX124" i="6" s="1"/>
  <c r="AY124" i="6" s="1"/>
  <c r="AZ124" i="6" s="1"/>
  <c r="BA124" i="6" s="1"/>
  <c r="BB124" i="6" s="1"/>
  <c r="BC124" i="6" s="1"/>
  <c r="BD124" i="6" s="1"/>
  <c r="BE124" i="6" s="1"/>
  <c r="BF124" i="6" s="1"/>
  <c r="BG124" i="6" s="1"/>
  <c r="BH124" i="6" s="1"/>
  <c r="AN126" i="6"/>
  <c r="AO126" i="6" s="1"/>
  <c r="AP126" i="6" s="1"/>
  <c r="AQ126" i="6" s="1"/>
  <c r="AR126" i="6" s="1"/>
  <c r="AS126" i="6" s="1"/>
  <c r="AT126" i="6" s="1"/>
  <c r="AU126" i="6" s="1"/>
  <c r="AV126" i="6" s="1"/>
  <c r="AW126" i="6" s="1"/>
  <c r="AX126" i="6" s="1"/>
  <c r="AY126" i="6" s="1"/>
  <c r="AZ126" i="6" s="1"/>
  <c r="BA126" i="6" s="1"/>
  <c r="BB126" i="6" s="1"/>
  <c r="BC126" i="6" s="1"/>
  <c r="BD126" i="6" s="1"/>
  <c r="BE126" i="6" s="1"/>
  <c r="BF126" i="6" s="1"/>
  <c r="BG126" i="6" s="1"/>
  <c r="BH126" i="6" s="1"/>
  <c r="AN128" i="6"/>
  <c r="AO128" i="6" s="1"/>
  <c r="AP128" i="6" s="1"/>
  <c r="AQ128" i="6" s="1"/>
  <c r="AR128" i="6" s="1"/>
  <c r="AS128" i="6" s="1"/>
  <c r="AT128" i="6" s="1"/>
  <c r="AU128" i="6" s="1"/>
  <c r="AV128" i="6" s="1"/>
  <c r="AW128" i="6" s="1"/>
  <c r="AX128" i="6" s="1"/>
  <c r="AY128" i="6" s="1"/>
  <c r="AZ128" i="6" s="1"/>
  <c r="BA128" i="6" s="1"/>
  <c r="BB128" i="6" s="1"/>
  <c r="BC128" i="6" s="1"/>
  <c r="BD128" i="6" s="1"/>
  <c r="BE128" i="6" s="1"/>
  <c r="BF128" i="6" s="1"/>
  <c r="BG128" i="6" s="1"/>
  <c r="BH128" i="6" s="1"/>
  <c r="AN130" i="6"/>
  <c r="AO130" i="6" s="1"/>
  <c r="AP130" i="6" s="1"/>
  <c r="AQ130" i="6" s="1"/>
  <c r="AR130" i="6" s="1"/>
  <c r="AS130" i="6" s="1"/>
  <c r="AT130" i="6" s="1"/>
  <c r="AU130" i="6" s="1"/>
  <c r="AV130" i="6" s="1"/>
  <c r="AW130" i="6" s="1"/>
  <c r="AX130" i="6" s="1"/>
  <c r="AY130" i="6" s="1"/>
  <c r="AZ130" i="6" s="1"/>
  <c r="BA130" i="6" s="1"/>
  <c r="BB130" i="6" s="1"/>
  <c r="BC130" i="6" s="1"/>
  <c r="BD130" i="6" s="1"/>
  <c r="BE130" i="6" s="1"/>
  <c r="BF130" i="6" s="1"/>
  <c r="BG130" i="6" s="1"/>
  <c r="BH130" i="6" s="1"/>
  <c r="AN132" i="6"/>
  <c r="AO132" i="6" s="1"/>
  <c r="AP132" i="6" s="1"/>
  <c r="AQ132" i="6" s="1"/>
  <c r="AR132" i="6" s="1"/>
  <c r="AS132" i="6" s="1"/>
  <c r="AT132" i="6" s="1"/>
  <c r="AU132" i="6" s="1"/>
  <c r="AV132" i="6" s="1"/>
  <c r="AW132" i="6" s="1"/>
  <c r="AX132" i="6" s="1"/>
  <c r="AY132" i="6" s="1"/>
  <c r="AZ132" i="6" s="1"/>
  <c r="BA132" i="6" s="1"/>
  <c r="BB132" i="6" s="1"/>
  <c r="BC132" i="6" s="1"/>
  <c r="BD132" i="6" s="1"/>
  <c r="BE132" i="6" s="1"/>
  <c r="BF132" i="6" s="1"/>
  <c r="BG132" i="6" s="1"/>
  <c r="BH132" i="6" s="1"/>
  <c r="AN134" i="6"/>
  <c r="AO134" i="6" s="1"/>
  <c r="AP134" i="6" s="1"/>
  <c r="AQ134" i="6" s="1"/>
  <c r="AR134" i="6" s="1"/>
  <c r="AS134" i="6" s="1"/>
  <c r="AT134" i="6" s="1"/>
  <c r="AU134" i="6" s="1"/>
  <c r="AV134" i="6" s="1"/>
  <c r="AW134" i="6" s="1"/>
  <c r="AX134" i="6" s="1"/>
  <c r="AY134" i="6" s="1"/>
  <c r="AZ134" i="6" s="1"/>
  <c r="BA134" i="6" s="1"/>
  <c r="BB134" i="6" s="1"/>
  <c r="BC134" i="6" s="1"/>
  <c r="BD134" i="6" s="1"/>
  <c r="BE134" i="6" s="1"/>
  <c r="BF134" i="6" s="1"/>
  <c r="BG134" i="6" s="1"/>
  <c r="BH134" i="6" s="1"/>
  <c r="AN136" i="6"/>
  <c r="AO136" i="6" s="1"/>
  <c r="AP136" i="6" s="1"/>
  <c r="AQ136" i="6" s="1"/>
  <c r="AR136" i="6" s="1"/>
  <c r="AS136" i="6" s="1"/>
  <c r="AT136" i="6" s="1"/>
  <c r="AU136" i="6" s="1"/>
  <c r="AV136" i="6" s="1"/>
  <c r="AW136" i="6" s="1"/>
  <c r="AX136" i="6" s="1"/>
  <c r="AY136" i="6" s="1"/>
  <c r="AZ136" i="6" s="1"/>
  <c r="BA136" i="6" s="1"/>
  <c r="BB136" i="6" s="1"/>
  <c r="BC136" i="6" s="1"/>
  <c r="BD136" i="6" s="1"/>
  <c r="BE136" i="6" s="1"/>
  <c r="BF136" i="6" s="1"/>
  <c r="BG136" i="6" s="1"/>
  <c r="BH136" i="6" s="1"/>
  <c r="AN138" i="6"/>
  <c r="AO138" i="6" s="1"/>
  <c r="AP138" i="6" s="1"/>
  <c r="AQ138" i="6" s="1"/>
  <c r="AR138" i="6" s="1"/>
  <c r="AS138" i="6" s="1"/>
  <c r="AT138" i="6" s="1"/>
  <c r="AU138" i="6" s="1"/>
  <c r="AV138" i="6" s="1"/>
  <c r="AW138" i="6" s="1"/>
  <c r="AX138" i="6" s="1"/>
  <c r="AY138" i="6" s="1"/>
  <c r="AZ138" i="6" s="1"/>
  <c r="BA138" i="6" s="1"/>
  <c r="BB138" i="6" s="1"/>
  <c r="BC138" i="6" s="1"/>
  <c r="BD138" i="6" s="1"/>
  <c r="BE138" i="6" s="1"/>
  <c r="BF138" i="6" s="1"/>
  <c r="BG138" i="6" s="1"/>
  <c r="BH138" i="6" s="1"/>
  <c r="AN140" i="6"/>
  <c r="AO140" i="6" s="1"/>
  <c r="AP140" i="6" s="1"/>
  <c r="AQ140" i="6" s="1"/>
  <c r="AR140" i="6" s="1"/>
  <c r="AS140" i="6" s="1"/>
  <c r="AT140" i="6" s="1"/>
  <c r="AU140" i="6" s="1"/>
  <c r="AV140" i="6" s="1"/>
  <c r="AW140" i="6" s="1"/>
  <c r="AX140" i="6" s="1"/>
  <c r="AY140" i="6" s="1"/>
  <c r="AZ140" i="6" s="1"/>
  <c r="BA140" i="6" s="1"/>
  <c r="BB140" i="6" s="1"/>
  <c r="BC140" i="6" s="1"/>
  <c r="BD140" i="6" s="1"/>
  <c r="BE140" i="6" s="1"/>
  <c r="BF140" i="6" s="1"/>
  <c r="BG140" i="6" s="1"/>
  <c r="BH140" i="6" s="1"/>
  <c r="AN142" i="6"/>
  <c r="AO142" i="6" s="1"/>
  <c r="AP142" i="6" s="1"/>
  <c r="AQ142" i="6" s="1"/>
  <c r="AR142" i="6" s="1"/>
  <c r="AS142" i="6" s="1"/>
  <c r="AT142" i="6" s="1"/>
  <c r="AU142" i="6" s="1"/>
  <c r="AV142" i="6" s="1"/>
  <c r="AW142" i="6" s="1"/>
  <c r="AX142" i="6" s="1"/>
  <c r="AY142" i="6" s="1"/>
  <c r="AZ142" i="6" s="1"/>
  <c r="BA142" i="6" s="1"/>
  <c r="BB142" i="6" s="1"/>
  <c r="BC142" i="6" s="1"/>
  <c r="BD142" i="6" s="1"/>
  <c r="BE142" i="6" s="1"/>
  <c r="BF142" i="6" s="1"/>
  <c r="BG142" i="6" s="1"/>
  <c r="BH142" i="6" s="1"/>
  <c r="AN144" i="6"/>
  <c r="AO144" i="6" s="1"/>
  <c r="AP144" i="6" s="1"/>
  <c r="AQ144" i="6" s="1"/>
  <c r="AR144" i="6" s="1"/>
  <c r="AS144" i="6" s="1"/>
  <c r="AT144" i="6" s="1"/>
  <c r="AU144" i="6" s="1"/>
  <c r="AV144" i="6" s="1"/>
  <c r="AW144" i="6" s="1"/>
  <c r="AX144" i="6" s="1"/>
  <c r="AY144" i="6" s="1"/>
  <c r="AZ144" i="6" s="1"/>
  <c r="BA144" i="6" s="1"/>
  <c r="BB144" i="6" s="1"/>
  <c r="BC144" i="6" s="1"/>
  <c r="BD144" i="6" s="1"/>
  <c r="BE144" i="6" s="1"/>
  <c r="BF144" i="6" s="1"/>
  <c r="BG144" i="6" s="1"/>
  <c r="BH144" i="6" s="1"/>
  <c r="AN146" i="6"/>
  <c r="AO146" i="6" s="1"/>
  <c r="AP146" i="6" s="1"/>
  <c r="AQ146" i="6" s="1"/>
  <c r="AR146" i="6" s="1"/>
  <c r="AS146" i="6" s="1"/>
  <c r="AT146" i="6" s="1"/>
  <c r="AU146" i="6" s="1"/>
  <c r="AV146" i="6" s="1"/>
  <c r="AW146" i="6" s="1"/>
  <c r="AX146" i="6" s="1"/>
  <c r="AY146" i="6" s="1"/>
  <c r="AZ146" i="6" s="1"/>
  <c r="BA146" i="6" s="1"/>
  <c r="BB146" i="6" s="1"/>
  <c r="BC146" i="6" s="1"/>
  <c r="BD146" i="6" s="1"/>
  <c r="BE146" i="6" s="1"/>
  <c r="BF146" i="6" s="1"/>
  <c r="BG146" i="6" s="1"/>
  <c r="BH146" i="6" s="1"/>
  <c r="AN148" i="6"/>
  <c r="AO148" i="6" s="1"/>
  <c r="AP148" i="6" s="1"/>
  <c r="AQ148" i="6" s="1"/>
  <c r="AR148" i="6" s="1"/>
  <c r="AS148" i="6" s="1"/>
  <c r="AT148" i="6" s="1"/>
  <c r="AU148" i="6" s="1"/>
  <c r="AV148" i="6" s="1"/>
  <c r="AW148" i="6" s="1"/>
  <c r="AX148" i="6" s="1"/>
  <c r="AY148" i="6" s="1"/>
  <c r="AZ148" i="6" s="1"/>
  <c r="BA148" i="6" s="1"/>
  <c r="BB148" i="6" s="1"/>
  <c r="BC148" i="6" s="1"/>
  <c r="BD148" i="6" s="1"/>
  <c r="BE148" i="6" s="1"/>
  <c r="BF148" i="6" s="1"/>
  <c r="BG148" i="6" s="1"/>
  <c r="BH148" i="6" s="1"/>
  <c r="AN150" i="6"/>
  <c r="AO150" i="6" s="1"/>
  <c r="AP150" i="6" s="1"/>
  <c r="AQ150" i="6" s="1"/>
  <c r="AR150" i="6" s="1"/>
  <c r="AS150" i="6" s="1"/>
  <c r="AT150" i="6" s="1"/>
  <c r="AU150" i="6" s="1"/>
  <c r="AV150" i="6" s="1"/>
  <c r="AW150" i="6" s="1"/>
  <c r="AX150" i="6" s="1"/>
  <c r="AY150" i="6" s="1"/>
  <c r="AZ150" i="6" s="1"/>
  <c r="BA150" i="6" s="1"/>
  <c r="BB150" i="6" s="1"/>
  <c r="BC150" i="6" s="1"/>
  <c r="BD150" i="6" s="1"/>
  <c r="BE150" i="6" s="1"/>
  <c r="BF150" i="6" s="1"/>
  <c r="BG150" i="6" s="1"/>
  <c r="BH150" i="6" s="1"/>
  <c r="AN152" i="6"/>
  <c r="AO152" i="6" s="1"/>
  <c r="AP152" i="6" s="1"/>
  <c r="AQ152" i="6" s="1"/>
  <c r="AR152" i="6" s="1"/>
  <c r="AS152" i="6" s="1"/>
  <c r="AT152" i="6" s="1"/>
  <c r="AU152" i="6" s="1"/>
  <c r="AV152" i="6" s="1"/>
  <c r="AW152" i="6" s="1"/>
  <c r="AX152" i="6" s="1"/>
  <c r="AY152" i="6" s="1"/>
  <c r="AZ152" i="6" s="1"/>
  <c r="BA152" i="6" s="1"/>
  <c r="BB152" i="6" s="1"/>
  <c r="BC152" i="6" s="1"/>
  <c r="BD152" i="6" s="1"/>
  <c r="BE152" i="6" s="1"/>
  <c r="BF152" i="6" s="1"/>
  <c r="BG152" i="6" s="1"/>
  <c r="BH152" i="6" s="1"/>
  <c r="AN154" i="6"/>
  <c r="AO154" i="6" s="1"/>
  <c r="AP154" i="6" s="1"/>
  <c r="AQ154" i="6" s="1"/>
  <c r="AR154" i="6" s="1"/>
  <c r="AS154" i="6" s="1"/>
  <c r="AT154" i="6" s="1"/>
  <c r="AU154" i="6" s="1"/>
  <c r="AV154" i="6" s="1"/>
  <c r="AW154" i="6" s="1"/>
  <c r="AX154" i="6" s="1"/>
  <c r="AY154" i="6" s="1"/>
  <c r="AZ154" i="6" s="1"/>
  <c r="BA154" i="6" s="1"/>
  <c r="BB154" i="6" s="1"/>
  <c r="BC154" i="6" s="1"/>
  <c r="BD154" i="6" s="1"/>
  <c r="BE154" i="6" s="1"/>
  <c r="BF154" i="6" s="1"/>
  <c r="BG154" i="6" s="1"/>
  <c r="BH154" i="6" s="1"/>
  <c r="AN156" i="6"/>
  <c r="AO156" i="6" s="1"/>
  <c r="AP156" i="6" s="1"/>
  <c r="AQ156" i="6" s="1"/>
  <c r="AR156" i="6" s="1"/>
  <c r="AS156" i="6" s="1"/>
  <c r="AT156" i="6" s="1"/>
  <c r="AU156" i="6" s="1"/>
  <c r="AV156" i="6" s="1"/>
  <c r="AW156" i="6" s="1"/>
  <c r="AX156" i="6" s="1"/>
  <c r="AY156" i="6" s="1"/>
  <c r="AZ156" i="6" s="1"/>
  <c r="BA156" i="6" s="1"/>
  <c r="BB156" i="6" s="1"/>
  <c r="BC156" i="6" s="1"/>
  <c r="BD156" i="6" s="1"/>
  <c r="BE156" i="6" s="1"/>
  <c r="BF156" i="6" s="1"/>
  <c r="BG156" i="6" s="1"/>
  <c r="BH156" i="6" s="1"/>
  <c r="AN158" i="6"/>
  <c r="AO158" i="6" s="1"/>
  <c r="AP158" i="6" s="1"/>
  <c r="AQ158" i="6" s="1"/>
  <c r="AR158" i="6" s="1"/>
  <c r="AS158" i="6" s="1"/>
  <c r="AT158" i="6" s="1"/>
  <c r="AU158" i="6" s="1"/>
  <c r="AV158" i="6" s="1"/>
  <c r="AW158" i="6" s="1"/>
  <c r="AX158" i="6" s="1"/>
  <c r="AY158" i="6" s="1"/>
  <c r="AZ158" i="6" s="1"/>
  <c r="BA158" i="6" s="1"/>
  <c r="BB158" i="6" s="1"/>
  <c r="BC158" i="6" s="1"/>
  <c r="BD158" i="6" s="1"/>
  <c r="BE158" i="6" s="1"/>
  <c r="BF158" i="6" s="1"/>
  <c r="BG158" i="6" s="1"/>
  <c r="BH158" i="6" s="1"/>
  <c r="AN160" i="6"/>
  <c r="AO160" i="6" s="1"/>
  <c r="AP160" i="6" s="1"/>
  <c r="AQ160" i="6" s="1"/>
  <c r="AR160" i="6" s="1"/>
  <c r="AS160" i="6" s="1"/>
  <c r="AT160" i="6" s="1"/>
  <c r="AU160" i="6" s="1"/>
  <c r="AV160" i="6" s="1"/>
  <c r="AW160" i="6" s="1"/>
  <c r="AX160" i="6" s="1"/>
  <c r="AY160" i="6" s="1"/>
  <c r="AZ160" i="6" s="1"/>
  <c r="BA160" i="6" s="1"/>
  <c r="BB160" i="6" s="1"/>
  <c r="BC160" i="6" s="1"/>
  <c r="BD160" i="6" s="1"/>
  <c r="BE160" i="6" s="1"/>
  <c r="BF160" i="6" s="1"/>
  <c r="BG160" i="6" s="1"/>
  <c r="BH160" i="6" s="1"/>
  <c r="AN162" i="6"/>
  <c r="AO162" i="6" s="1"/>
  <c r="AP162" i="6" s="1"/>
  <c r="AQ162" i="6" s="1"/>
  <c r="AR162" i="6" s="1"/>
  <c r="AS162" i="6" s="1"/>
  <c r="AT162" i="6" s="1"/>
  <c r="AU162" i="6" s="1"/>
  <c r="AV162" i="6" s="1"/>
  <c r="AW162" i="6" s="1"/>
  <c r="AX162" i="6" s="1"/>
  <c r="AY162" i="6" s="1"/>
  <c r="AZ162" i="6" s="1"/>
  <c r="BA162" i="6" s="1"/>
  <c r="BB162" i="6" s="1"/>
  <c r="BC162" i="6" s="1"/>
  <c r="BD162" i="6" s="1"/>
  <c r="BE162" i="6" s="1"/>
  <c r="BF162" i="6" s="1"/>
  <c r="BG162" i="6" s="1"/>
  <c r="BH162" i="6" s="1"/>
  <c r="AN164" i="6"/>
  <c r="AO164" i="6" s="1"/>
  <c r="AP164" i="6" s="1"/>
  <c r="AQ164" i="6" s="1"/>
  <c r="AR164" i="6" s="1"/>
  <c r="AS164" i="6" s="1"/>
  <c r="AT164" i="6" s="1"/>
  <c r="AU164" i="6" s="1"/>
  <c r="AV164" i="6" s="1"/>
  <c r="AW164" i="6" s="1"/>
  <c r="AX164" i="6" s="1"/>
  <c r="AY164" i="6" s="1"/>
  <c r="AZ164" i="6" s="1"/>
  <c r="BA164" i="6" s="1"/>
  <c r="BB164" i="6" s="1"/>
  <c r="BC164" i="6" s="1"/>
  <c r="BD164" i="6" s="1"/>
  <c r="BE164" i="6" s="1"/>
  <c r="BF164" i="6" s="1"/>
  <c r="BG164" i="6" s="1"/>
  <c r="BH164" i="6" s="1"/>
  <c r="AN166" i="6"/>
  <c r="AO166" i="6" s="1"/>
  <c r="AP166" i="6" s="1"/>
  <c r="AQ166" i="6" s="1"/>
  <c r="AR166" i="6" s="1"/>
  <c r="AS166" i="6" s="1"/>
  <c r="AT166" i="6" s="1"/>
  <c r="AU166" i="6" s="1"/>
  <c r="AV166" i="6" s="1"/>
  <c r="AW166" i="6" s="1"/>
  <c r="AX166" i="6" s="1"/>
  <c r="AY166" i="6" s="1"/>
  <c r="AZ166" i="6" s="1"/>
  <c r="BA166" i="6" s="1"/>
  <c r="BB166" i="6" s="1"/>
  <c r="BC166" i="6" s="1"/>
  <c r="BD166" i="6" s="1"/>
  <c r="BE166" i="6" s="1"/>
  <c r="BF166" i="6" s="1"/>
  <c r="BG166" i="6" s="1"/>
  <c r="BH166" i="6" s="1"/>
  <c r="AN168" i="6"/>
  <c r="AO168" i="6" s="1"/>
  <c r="AP168" i="6" s="1"/>
  <c r="AQ168" i="6" s="1"/>
  <c r="AR168" i="6" s="1"/>
  <c r="AS168" i="6" s="1"/>
  <c r="AT168" i="6" s="1"/>
  <c r="AU168" i="6" s="1"/>
  <c r="AV168" i="6" s="1"/>
  <c r="AW168" i="6" s="1"/>
  <c r="AX168" i="6" s="1"/>
  <c r="AY168" i="6" s="1"/>
  <c r="AZ168" i="6" s="1"/>
  <c r="BA168" i="6" s="1"/>
  <c r="BB168" i="6" s="1"/>
  <c r="BC168" i="6" s="1"/>
  <c r="BD168" i="6" s="1"/>
  <c r="BE168" i="6" s="1"/>
  <c r="BF168" i="6" s="1"/>
  <c r="BG168" i="6" s="1"/>
  <c r="BH168" i="6" s="1"/>
  <c r="AN170" i="6"/>
  <c r="AO170" i="6" s="1"/>
  <c r="AP170" i="6" s="1"/>
  <c r="AQ170" i="6" s="1"/>
  <c r="AR170" i="6" s="1"/>
  <c r="AS170" i="6" s="1"/>
  <c r="AT170" i="6" s="1"/>
  <c r="AU170" i="6" s="1"/>
  <c r="AV170" i="6" s="1"/>
  <c r="AW170" i="6" s="1"/>
  <c r="AX170" i="6" s="1"/>
  <c r="AY170" i="6" s="1"/>
  <c r="AZ170" i="6" s="1"/>
  <c r="BA170" i="6" s="1"/>
  <c r="BB170" i="6" s="1"/>
  <c r="BC170" i="6" s="1"/>
  <c r="BD170" i="6" s="1"/>
  <c r="BE170" i="6" s="1"/>
  <c r="BF170" i="6" s="1"/>
  <c r="BG170" i="6" s="1"/>
  <c r="BH170" i="6" s="1"/>
  <c r="AN172" i="6"/>
  <c r="AO172" i="6" s="1"/>
  <c r="AP172" i="6" s="1"/>
  <c r="AQ172" i="6" s="1"/>
  <c r="AR172" i="6" s="1"/>
  <c r="AS172" i="6" s="1"/>
  <c r="AT172" i="6" s="1"/>
  <c r="AU172" i="6" s="1"/>
  <c r="AV172" i="6" s="1"/>
  <c r="AW172" i="6" s="1"/>
  <c r="AX172" i="6" s="1"/>
  <c r="AY172" i="6" s="1"/>
  <c r="AZ172" i="6" s="1"/>
  <c r="BA172" i="6" s="1"/>
  <c r="BB172" i="6" s="1"/>
  <c r="BC172" i="6" s="1"/>
  <c r="BD172" i="6" s="1"/>
  <c r="BE172" i="6" s="1"/>
  <c r="BF172" i="6" s="1"/>
  <c r="BG172" i="6" s="1"/>
  <c r="BH172" i="6" s="1"/>
  <c r="AN174" i="6"/>
  <c r="AO174" i="6" s="1"/>
  <c r="AP174" i="6" s="1"/>
  <c r="AQ174" i="6" s="1"/>
  <c r="AR174" i="6" s="1"/>
  <c r="AS174" i="6" s="1"/>
  <c r="AT174" i="6" s="1"/>
  <c r="AU174" i="6" s="1"/>
  <c r="AV174" i="6" s="1"/>
  <c r="AW174" i="6" s="1"/>
  <c r="AX174" i="6" s="1"/>
  <c r="AY174" i="6" s="1"/>
  <c r="AZ174" i="6" s="1"/>
  <c r="BA174" i="6" s="1"/>
  <c r="BB174" i="6" s="1"/>
  <c r="BC174" i="6" s="1"/>
  <c r="BD174" i="6" s="1"/>
  <c r="BE174" i="6" s="1"/>
  <c r="BF174" i="6" s="1"/>
  <c r="BG174" i="6" s="1"/>
  <c r="BH174" i="6" s="1"/>
  <c r="AN176" i="6"/>
  <c r="AO176" i="6" s="1"/>
  <c r="AP176" i="6" s="1"/>
  <c r="AQ176" i="6" s="1"/>
  <c r="AR176" i="6" s="1"/>
  <c r="AS176" i="6" s="1"/>
  <c r="AT176" i="6" s="1"/>
  <c r="AU176" i="6" s="1"/>
  <c r="AV176" i="6" s="1"/>
  <c r="AW176" i="6" s="1"/>
  <c r="AX176" i="6" s="1"/>
  <c r="AY176" i="6" s="1"/>
  <c r="AZ176" i="6" s="1"/>
  <c r="BA176" i="6" s="1"/>
  <c r="BB176" i="6" s="1"/>
  <c r="BC176" i="6" s="1"/>
  <c r="BD176" i="6" s="1"/>
  <c r="BE176" i="6" s="1"/>
  <c r="BF176" i="6" s="1"/>
  <c r="BG176" i="6" s="1"/>
  <c r="BH176" i="6" s="1"/>
  <c r="AN178" i="6"/>
  <c r="AO178" i="6" s="1"/>
  <c r="AP178" i="6" s="1"/>
  <c r="AQ178" i="6" s="1"/>
  <c r="AR178" i="6" s="1"/>
  <c r="AS178" i="6" s="1"/>
  <c r="AT178" i="6" s="1"/>
  <c r="AU178" i="6" s="1"/>
  <c r="AV178" i="6" s="1"/>
  <c r="AW178" i="6" s="1"/>
  <c r="AX178" i="6" s="1"/>
  <c r="AY178" i="6" s="1"/>
  <c r="AZ178" i="6" s="1"/>
  <c r="BA178" i="6" s="1"/>
  <c r="BB178" i="6" s="1"/>
  <c r="BC178" i="6" s="1"/>
  <c r="BD178" i="6" s="1"/>
  <c r="BE178" i="6" s="1"/>
  <c r="BF178" i="6" s="1"/>
  <c r="BG178" i="6" s="1"/>
  <c r="BH178" i="6" s="1"/>
  <c r="AN180" i="6"/>
  <c r="AO180" i="6" s="1"/>
  <c r="AP180" i="6" s="1"/>
  <c r="AQ180" i="6" s="1"/>
  <c r="AR180" i="6" s="1"/>
  <c r="AS180" i="6" s="1"/>
  <c r="AT180" i="6" s="1"/>
  <c r="AU180" i="6" s="1"/>
  <c r="AV180" i="6" s="1"/>
  <c r="AW180" i="6" s="1"/>
  <c r="AX180" i="6" s="1"/>
  <c r="AY180" i="6" s="1"/>
  <c r="AZ180" i="6" s="1"/>
  <c r="BA180" i="6" s="1"/>
  <c r="BB180" i="6" s="1"/>
  <c r="BC180" i="6" s="1"/>
  <c r="BD180" i="6" s="1"/>
  <c r="BE180" i="6" s="1"/>
  <c r="BF180" i="6" s="1"/>
  <c r="BG180" i="6" s="1"/>
  <c r="BH180" i="6" s="1"/>
  <c r="AN182" i="6"/>
  <c r="AO182" i="6" s="1"/>
  <c r="AP182" i="6" s="1"/>
  <c r="AQ182" i="6" s="1"/>
  <c r="AR182" i="6" s="1"/>
  <c r="AS182" i="6" s="1"/>
  <c r="AT182" i="6" s="1"/>
  <c r="AU182" i="6" s="1"/>
  <c r="AV182" i="6" s="1"/>
  <c r="AW182" i="6" s="1"/>
  <c r="AX182" i="6" s="1"/>
  <c r="AY182" i="6" s="1"/>
  <c r="AZ182" i="6" s="1"/>
  <c r="BA182" i="6" s="1"/>
  <c r="BB182" i="6" s="1"/>
  <c r="BC182" i="6" s="1"/>
  <c r="BD182" i="6" s="1"/>
  <c r="BE182" i="6" s="1"/>
  <c r="BF182" i="6" s="1"/>
  <c r="BG182" i="6" s="1"/>
  <c r="BH182" i="6" s="1"/>
  <c r="AN184" i="6"/>
  <c r="AO184" i="6" s="1"/>
  <c r="AP184" i="6" s="1"/>
  <c r="AQ184" i="6" s="1"/>
  <c r="AR184" i="6" s="1"/>
  <c r="AS184" i="6" s="1"/>
  <c r="AT184" i="6" s="1"/>
  <c r="AU184" i="6" s="1"/>
  <c r="AV184" i="6" s="1"/>
  <c r="AW184" i="6" s="1"/>
  <c r="AX184" i="6" s="1"/>
  <c r="AY184" i="6" s="1"/>
  <c r="AZ184" i="6" s="1"/>
  <c r="BA184" i="6" s="1"/>
  <c r="BB184" i="6" s="1"/>
  <c r="BC184" i="6" s="1"/>
  <c r="BD184" i="6" s="1"/>
  <c r="BE184" i="6" s="1"/>
  <c r="BF184" i="6" s="1"/>
  <c r="BG184" i="6" s="1"/>
  <c r="BH184" i="6" s="1"/>
  <c r="AN186" i="6"/>
  <c r="AO186" i="6" s="1"/>
  <c r="AP186" i="6" s="1"/>
  <c r="AQ186" i="6" s="1"/>
  <c r="AR186" i="6" s="1"/>
  <c r="AS186" i="6" s="1"/>
  <c r="AT186" i="6" s="1"/>
  <c r="AU186" i="6" s="1"/>
  <c r="AV186" i="6" s="1"/>
  <c r="AW186" i="6" s="1"/>
  <c r="AX186" i="6" s="1"/>
  <c r="AY186" i="6" s="1"/>
  <c r="AZ186" i="6" s="1"/>
  <c r="BA186" i="6" s="1"/>
  <c r="BB186" i="6" s="1"/>
  <c r="BC186" i="6" s="1"/>
  <c r="BD186" i="6" s="1"/>
  <c r="BE186" i="6" s="1"/>
  <c r="BF186" i="6" s="1"/>
  <c r="BG186" i="6" s="1"/>
  <c r="BH186" i="6" s="1"/>
  <c r="AN188" i="6"/>
  <c r="AO188" i="6" s="1"/>
  <c r="AP188" i="6" s="1"/>
  <c r="AQ188" i="6" s="1"/>
  <c r="AR188" i="6" s="1"/>
  <c r="AS188" i="6" s="1"/>
  <c r="AT188" i="6" s="1"/>
  <c r="AU188" i="6" s="1"/>
  <c r="AV188" i="6" s="1"/>
  <c r="AW188" i="6" s="1"/>
  <c r="AX188" i="6" s="1"/>
  <c r="AY188" i="6" s="1"/>
  <c r="AZ188" i="6" s="1"/>
  <c r="BA188" i="6" s="1"/>
  <c r="BB188" i="6" s="1"/>
  <c r="BC188" i="6" s="1"/>
  <c r="BD188" i="6" s="1"/>
  <c r="BE188" i="6" s="1"/>
  <c r="BF188" i="6" s="1"/>
  <c r="BG188" i="6" s="1"/>
  <c r="BH188" i="6" s="1"/>
  <c r="AN190" i="6"/>
  <c r="AO190" i="6" s="1"/>
  <c r="AP190" i="6" s="1"/>
  <c r="AQ190" i="6" s="1"/>
  <c r="AR190" i="6" s="1"/>
  <c r="AS190" i="6" s="1"/>
  <c r="AT190" i="6" s="1"/>
  <c r="AU190" i="6" s="1"/>
  <c r="AV190" i="6" s="1"/>
  <c r="AW190" i="6" s="1"/>
  <c r="AX190" i="6" s="1"/>
  <c r="AY190" i="6" s="1"/>
  <c r="AZ190" i="6" s="1"/>
  <c r="BA190" i="6" s="1"/>
  <c r="BB190" i="6" s="1"/>
  <c r="BC190" i="6" s="1"/>
  <c r="BD190" i="6" s="1"/>
  <c r="BE190" i="6" s="1"/>
  <c r="BF190" i="6" s="1"/>
  <c r="BG190" i="6" s="1"/>
  <c r="BH190" i="6" s="1"/>
  <c r="AN192" i="6"/>
  <c r="AO192" i="6" s="1"/>
  <c r="AP192" i="6" s="1"/>
  <c r="AQ192" i="6" s="1"/>
  <c r="AR192" i="6" s="1"/>
  <c r="AS192" i="6" s="1"/>
  <c r="AT192" i="6" s="1"/>
  <c r="AU192" i="6" s="1"/>
  <c r="AV192" i="6" s="1"/>
  <c r="AW192" i="6" s="1"/>
  <c r="AX192" i="6" s="1"/>
  <c r="AY192" i="6" s="1"/>
  <c r="AZ192" i="6" s="1"/>
  <c r="BA192" i="6" s="1"/>
  <c r="BB192" i="6" s="1"/>
  <c r="BC192" i="6" s="1"/>
  <c r="BD192" i="6" s="1"/>
  <c r="BE192" i="6" s="1"/>
  <c r="BF192" i="6" s="1"/>
  <c r="BG192" i="6" s="1"/>
  <c r="BH192" i="6" s="1"/>
  <c r="AN194" i="6"/>
  <c r="AO194" i="6" s="1"/>
  <c r="AP194" i="6" s="1"/>
  <c r="AQ194" i="6" s="1"/>
  <c r="AR194" i="6" s="1"/>
  <c r="AS194" i="6" s="1"/>
  <c r="AT194" i="6" s="1"/>
  <c r="AU194" i="6" s="1"/>
  <c r="AV194" i="6" s="1"/>
  <c r="AW194" i="6" s="1"/>
  <c r="AX194" i="6" s="1"/>
  <c r="AY194" i="6" s="1"/>
  <c r="AZ194" i="6" s="1"/>
  <c r="BA194" i="6" s="1"/>
  <c r="BB194" i="6" s="1"/>
  <c r="BC194" i="6" s="1"/>
  <c r="BD194" i="6" s="1"/>
  <c r="BE194" i="6" s="1"/>
  <c r="BF194" i="6" s="1"/>
  <c r="BG194" i="6" s="1"/>
  <c r="BH194" i="6" s="1"/>
  <c r="AN196" i="6"/>
  <c r="AO196" i="6" s="1"/>
  <c r="AP196" i="6" s="1"/>
  <c r="AQ196" i="6" s="1"/>
  <c r="AR196" i="6" s="1"/>
  <c r="AS196" i="6" s="1"/>
  <c r="AT196" i="6" s="1"/>
  <c r="AU196" i="6" s="1"/>
  <c r="AV196" i="6" s="1"/>
  <c r="AW196" i="6" s="1"/>
  <c r="AX196" i="6" s="1"/>
  <c r="AY196" i="6" s="1"/>
  <c r="AZ196" i="6" s="1"/>
  <c r="BA196" i="6" s="1"/>
  <c r="BB196" i="6" s="1"/>
  <c r="BC196" i="6" s="1"/>
  <c r="BD196" i="6" s="1"/>
  <c r="BE196" i="6" s="1"/>
  <c r="BF196" i="6" s="1"/>
  <c r="BG196" i="6" s="1"/>
  <c r="BH196" i="6" s="1"/>
  <c r="AN198" i="6"/>
  <c r="AO198" i="6" s="1"/>
  <c r="AP198" i="6" s="1"/>
  <c r="AQ198" i="6" s="1"/>
  <c r="AR198" i="6" s="1"/>
  <c r="AS198" i="6" s="1"/>
  <c r="AT198" i="6" s="1"/>
  <c r="AU198" i="6" s="1"/>
  <c r="AV198" i="6" s="1"/>
  <c r="AW198" i="6" s="1"/>
  <c r="AX198" i="6" s="1"/>
  <c r="AY198" i="6" s="1"/>
  <c r="AZ198" i="6" s="1"/>
  <c r="BA198" i="6" s="1"/>
  <c r="BB198" i="6" s="1"/>
  <c r="BC198" i="6" s="1"/>
  <c r="BD198" i="6" s="1"/>
  <c r="BE198" i="6" s="1"/>
  <c r="BF198" i="6" s="1"/>
  <c r="BG198" i="6" s="1"/>
  <c r="BH198" i="6" s="1"/>
  <c r="AN200" i="6"/>
  <c r="AO200" i="6" s="1"/>
  <c r="AP200" i="6" s="1"/>
  <c r="AQ200" i="6" s="1"/>
  <c r="AR200" i="6" s="1"/>
  <c r="AS200" i="6" s="1"/>
  <c r="AT200" i="6" s="1"/>
  <c r="AU200" i="6" s="1"/>
  <c r="AV200" i="6" s="1"/>
  <c r="AW200" i="6" s="1"/>
  <c r="AX200" i="6" s="1"/>
  <c r="AY200" i="6" s="1"/>
  <c r="AZ200" i="6" s="1"/>
  <c r="BA200" i="6" s="1"/>
  <c r="BB200" i="6" s="1"/>
  <c r="BC200" i="6" s="1"/>
  <c r="BD200" i="6" s="1"/>
  <c r="BE200" i="6" s="1"/>
  <c r="BF200" i="6" s="1"/>
  <c r="BG200" i="6" s="1"/>
  <c r="BH200" i="6" s="1"/>
  <c r="AN204" i="6"/>
  <c r="AO204" i="6" s="1"/>
  <c r="AP204" i="6" s="1"/>
  <c r="AQ204" i="6" s="1"/>
  <c r="AR204" i="6" s="1"/>
  <c r="AS204" i="6" s="1"/>
  <c r="AT204" i="6" s="1"/>
  <c r="AU204" i="6" s="1"/>
  <c r="AV204" i="6" s="1"/>
  <c r="AW204" i="6" s="1"/>
  <c r="AX204" i="6" s="1"/>
  <c r="AY204" i="6" s="1"/>
  <c r="AZ204" i="6" s="1"/>
  <c r="BA204" i="6" s="1"/>
  <c r="BB204" i="6" s="1"/>
  <c r="BC204" i="6" s="1"/>
  <c r="BD204" i="6" s="1"/>
  <c r="BE204" i="6" s="1"/>
  <c r="BF204" i="6" s="1"/>
  <c r="BG204" i="6" s="1"/>
  <c r="BH204" i="6" s="1"/>
  <c r="AN206" i="6"/>
  <c r="AO206" i="6" s="1"/>
  <c r="AP206" i="6" s="1"/>
  <c r="AQ206" i="6" s="1"/>
  <c r="AR206" i="6" s="1"/>
  <c r="AS206" i="6" s="1"/>
  <c r="AT206" i="6" s="1"/>
  <c r="AU206" i="6" s="1"/>
  <c r="AV206" i="6" s="1"/>
  <c r="AW206" i="6" s="1"/>
  <c r="AX206" i="6" s="1"/>
  <c r="AY206" i="6" s="1"/>
  <c r="AZ206" i="6" s="1"/>
  <c r="BA206" i="6" s="1"/>
  <c r="BB206" i="6" s="1"/>
  <c r="BC206" i="6" s="1"/>
  <c r="BD206" i="6" s="1"/>
  <c r="BE206" i="6" s="1"/>
  <c r="BF206" i="6" s="1"/>
  <c r="BG206" i="6" s="1"/>
  <c r="BH206" i="6" s="1"/>
  <c r="AN208" i="6"/>
  <c r="AO208" i="6" s="1"/>
  <c r="AP208" i="6" s="1"/>
  <c r="AQ208" i="6" s="1"/>
  <c r="AR208" i="6" s="1"/>
  <c r="AS208" i="6" s="1"/>
  <c r="AT208" i="6" s="1"/>
  <c r="AU208" i="6" s="1"/>
  <c r="AV208" i="6" s="1"/>
  <c r="AW208" i="6" s="1"/>
  <c r="AX208" i="6" s="1"/>
  <c r="AY208" i="6" s="1"/>
  <c r="AZ208" i="6" s="1"/>
  <c r="BA208" i="6" s="1"/>
  <c r="BB208" i="6" s="1"/>
  <c r="BC208" i="6" s="1"/>
  <c r="BD208" i="6" s="1"/>
  <c r="BE208" i="6" s="1"/>
  <c r="BF208" i="6" s="1"/>
  <c r="BG208" i="6" s="1"/>
  <c r="BH208" i="6" s="1"/>
  <c r="AN210" i="6"/>
  <c r="AO210" i="6" s="1"/>
  <c r="AP210" i="6" s="1"/>
  <c r="AQ210" i="6" s="1"/>
  <c r="AR210" i="6" s="1"/>
  <c r="AS210" i="6" s="1"/>
  <c r="AT210" i="6" s="1"/>
  <c r="AU210" i="6" s="1"/>
  <c r="AV210" i="6" s="1"/>
  <c r="AW210" i="6" s="1"/>
  <c r="AX210" i="6" s="1"/>
  <c r="AY210" i="6" s="1"/>
  <c r="AZ210" i="6" s="1"/>
  <c r="BA210" i="6" s="1"/>
  <c r="BB210" i="6" s="1"/>
  <c r="BC210" i="6" s="1"/>
  <c r="BD210" i="6" s="1"/>
  <c r="BE210" i="6" s="1"/>
  <c r="BF210" i="6" s="1"/>
  <c r="BG210" i="6" s="1"/>
  <c r="BH210" i="6" s="1"/>
  <c r="AN212" i="6"/>
  <c r="AO212" i="6" s="1"/>
  <c r="AP212" i="6" s="1"/>
  <c r="AQ212" i="6" s="1"/>
  <c r="AR212" i="6" s="1"/>
  <c r="AS212" i="6" s="1"/>
  <c r="AT212" i="6" s="1"/>
  <c r="AU212" i="6" s="1"/>
  <c r="AV212" i="6" s="1"/>
  <c r="AW212" i="6" s="1"/>
  <c r="AX212" i="6" s="1"/>
  <c r="AY212" i="6" s="1"/>
  <c r="AZ212" i="6" s="1"/>
  <c r="BA212" i="6" s="1"/>
  <c r="BB212" i="6" s="1"/>
  <c r="BC212" i="6" s="1"/>
  <c r="BD212" i="6" s="1"/>
  <c r="BE212" i="6" s="1"/>
  <c r="BF212" i="6" s="1"/>
  <c r="BG212" i="6" s="1"/>
  <c r="BH212" i="6" s="1"/>
  <c r="AN214" i="6"/>
  <c r="AO214" i="6" s="1"/>
  <c r="AP214" i="6" s="1"/>
  <c r="AQ214" i="6" s="1"/>
  <c r="AR214" i="6" s="1"/>
  <c r="AS214" i="6" s="1"/>
  <c r="AT214" i="6" s="1"/>
  <c r="AU214" i="6" s="1"/>
  <c r="AV214" i="6" s="1"/>
  <c r="AW214" i="6" s="1"/>
  <c r="AX214" i="6" s="1"/>
  <c r="AY214" i="6" s="1"/>
  <c r="AZ214" i="6" s="1"/>
  <c r="BA214" i="6" s="1"/>
  <c r="BB214" i="6" s="1"/>
  <c r="BC214" i="6" s="1"/>
  <c r="BD214" i="6" s="1"/>
  <c r="BE214" i="6" s="1"/>
  <c r="BF214" i="6" s="1"/>
  <c r="BG214" i="6" s="1"/>
  <c r="BH214" i="6" s="1"/>
  <c r="AN216" i="6"/>
  <c r="AO216" i="6" s="1"/>
  <c r="AP216" i="6" s="1"/>
  <c r="AQ216" i="6" s="1"/>
  <c r="AR216" i="6" s="1"/>
  <c r="AS216" i="6" s="1"/>
  <c r="AT216" i="6" s="1"/>
  <c r="AU216" i="6" s="1"/>
  <c r="AV216" i="6" s="1"/>
  <c r="AW216" i="6" s="1"/>
  <c r="AX216" i="6" s="1"/>
  <c r="AY216" i="6" s="1"/>
  <c r="AZ216" i="6" s="1"/>
  <c r="BA216" i="6" s="1"/>
  <c r="BB216" i="6" s="1"/>
  <c r="BC216" i="6" s="1"/>
  <c r="BD216" i="6" s="1"/>
  <c r="BE216" i="6" s="1"/>
  <c r="BF216" i="6" s="1"/>
  <c r="BG216" i="6" s="1"/>
  <c r="BH216" i="6" s="1"/>
  <c r="AN218" i="6"/>
  <c r="AO218" i="6" s="1"/>
  <c r="AP218" i="6" s="1"/>
  <c r="AQ218" i="6" s="1"/>
  <c r="AR218" i="6" s="1"/>
  <c r="AS218" i="6" s="1"/>
  <c r="AT218" i="6" s="1"/>
  <c r="AU218" i="6" s="1"/>
  <c r="AV218" i="6" s="1"/>
  <c r="AW218" i="6" s="1"/>
  <c r="AX218" i="6" s="1"/>
  <c r="AY218" i="6" s="1"/>
  <c r="AZ218" i="6" s="1"/>
  <c r="BA218" i="6" s="1"/>
  <c r="BB218" i="6" s="1"/>
  <c r="BC218" i="6" s="1"/>
  <c r="BD218" i="6" s="1"/>
  <c r="BE218" i="6" s="1"/>
  <c r="BF218" i="6" s="1"/>
  <c r="BG218" i="6" s="1"/>
  <c r="BH218" i="6" s="1"/>
  <c r="AN220" i="6"/>
  <c r="AO220" i="6" s="1"/>
  <c r="AP220" i="6" s="1"/>
  <c r="AQ220" i="6" s="1"/>
  <c r="AR220" i="6" s="1"/>
  <c r="AS220" i="6" s="1"/>
  <c r="AT220" i="6" s="1"/>
  <c r="AU220" i="6" s="1"/>
  <c r="AV220" i="6" s="1"/>
  <c r="AW220" i="6" s="1"/>
  <c r="AX220" i="6" s="1"/>
  <c r="AY220" i="6" s="1"/>
  <c r="AZ220" i="6" s="1"/>
  <c r="BA220" i="6" s="1"/>
  <c r="BB220" i="6" s="1"/>
  <c r="BC220" i="6" s="1"/>
  <c r="BD220" i="6" s="1"/>
  <c r="BE220" i="6" s="1"/>
  <c r="BF220" i="6" s="1"/>
  <c r="BG220" i="6" s="1"/>
  <c r="BH220" i="6" s="1"/>
  <c r="AN222" i="6"/>
  <c r="AO222" i="6" s="1"/>
  <c r="AP222" i="6" s="1"/>
  <c r="AQ222" i="6" s="1"/>
  <c r="AR222" i="6" s="1"/>
  <c r="AS222" i="6" s="1"/>
  <c r="AT222" i="6" s="1"/>
  <c r="AU222" i="6" s="1"/>
  <c r="AV222" i="6" s="1"/>
  <c r="AW222" i="6" s="1"/>
  <c r="AX222" i="6" s="1"/>
  <c r="AY222" i="6" s="1"/>
  <c r="AZ222" i="6" s="1"/>
  <c r="BA222" i="6" s="1"/>
  <c r="BB222" i="6" s="1"/>
  <c r="BC222" i="6" s="1"/>
  <c r="BD222" i="6" s="1"/>
  <c r="BE222" i="6" s="1"/>
  <c r="BF222" i="6" s="1"/>
  <c r="BG222" i="6" s="1"/>
  <c r="BH222" i="6" s="1"/>
  <c r="AN224" i="6"/>
  <c r="AO224" i="6" s="1"/>
  <c r="AP224" i="6" s="1"/>
  <c r="AQ224" i="6" s="1"/>
  <c r="AR224" i="6" s="1"/>
  <c r="AS224" i="6" s="1"/>
  <c r="AT224" i="6" s="1"/>
  <c r="AU224" i="6" s="1"/>
  <c r="AV224" i="6" s="1"/>
  <c r="AW224" i="6" s="1"/>
  <c r="AX224" i="6" s="1"/>
  <c r="AY224" i="6" s="1"/>
  <c r="AZ224" i="6" s="1"/>
  <c r="BA224" i="6" s="1"/>
  <c r="BB224" i="6" s="1"/>
  <c r="BC224" i="6" s="1"/>
  <c r="BD224" i="6" s="1"/>
  <c r="BE224" i="6" s="1"/>
  <c r="BF224" i="6" s="1"/>
  <c r="BG224" i="6" s="1"/>
  <c r="BH224" i="6" s="1"/>
  <c r="AN226" i="6"/>
  <c r="AO226" i="6" s="1"/>
  <c r="AP226" i="6" s="1"/>
  <c r="AQ226" i="6" s="1"/>
  <c r="AR226" i="6" s="1"/>
  <c r="AS226" i="6" s="1"/>
  <c r="AT226" i="6" s="1"/>
  <c r="AU226" i="6" s="1"/>
  <c r="AV226" i="6" s="1"/>
  <c r="AW226" i="6" s="1"/>
  <c r="AX226" i="6" s="1"/>
  <c r="AY226" i="6" s="1"/>
  <c r="AZ226" i="6" s="1"/>
  <c r="BA226" i="6" s="1"/>
  <c r="BB226" i="6" s="1"/>
  <c r="BC226" i="6" s="1"/>
  <c r="BD226" i="6" s="1"/>
  <c r="BE226" i="6" s="1"/>
  <c r="BF226" i="6" s="1"/>
  <c r="BG226" i="6" s="1"/>
  <c r="BH226" i="6" s="1"/>
  <c r="AN228" i="6"/>
  <c r="AO228" i="6" s="1"/>
  <c r="AP228" i="6" s="1"/>
  <c r="AQ228" i="6" s="1"/>
  <c r="AR228" i="6" s="1"/>
  <c r="AS228" i="6" s="1"/>
  <c r="AT228" i="6" s="1"/>
  <c r="AU228" i="6" s="1"/>
  <c r="AV228" i="6" s="1"/>
  <c r="AW228" i="6" s="1"/>
  <c r="AX228" i="6" s="1"/>
  <c r="AY228" i="6" s="1"/>
  <c r="AZ228" i="6" s="1"/>
  <c r="BA228" i="6" s="1"/>
  <c r="BB228" i="6" s="1"/>
  <c r="BC228" i="6" s="1"/>
  <c r="BD228" i="6" s="1"/>
  <c r="BE228" i="6" s="1"/>
  <c r="BF228" i="6" s="1"/>
  <c r="BG228" i="6" s="1"/>
  <c r="BH228" i="6" s="1"/>
  <c r="AN230" i="6"/>
  <c r="AO230" i="6" s="1"/>
  <c r="AP230" i="6" s="1"/>
  <c r="AQ230" i="6" s="1"/>
  <c r="AR230" i="6" s="1"/>
  <c r="AS230" i="6" s="1"/>
  <c r="AT230" i="6" s="1"/>
  <c r="AU230" i="6" s="1"/>
  <c r="AV230" i="6" s="1"/>
  <c r="AW230" i="6" s="1"/>
  <c r="AX230" i="6" s="1"/>
  <c r="AY230" i="6" s="1"/>
  <c r="AZ230" i="6" s="1"/>
  <c r="BA230" i="6" s="1"/>
  <c r="BB230" i="6" s="1"/>
  <c r="BC230" i="6" s="1"/>
  <c r="BD230" i="6" s="1"/>
  <c r="BE230" i="6" s="1"/>
  <c r="BF230" i="6" s="1"/>
  <c r="BG230" i="6" s="1"/>
  <c r="BH230" i="6" s="1"/>
  <c r="AN232" i="6"/>
  <c r="AO232" i="6" s="1"/>
  <c r="AP232" i="6" s="1"/>
  <c r="AQ232" i="6" s="1"/>
  <c r="AR232" i="6" s="1"/>
  <c r="AS232" i="6" s="1"/>
  <c r="AT232" i="6" s="1"/>
  <c r="AU232" i="6" s="1"/>
  <c r="AV232" i="6" s="1"/>
  <c r="AW232" i="6" s="1"/>
  <c r="AX232" i="6" s="1"/>
  <c r="AY232" i="6" s="1"/>
  <c r="AZ232" i="6" s="1"/>
  <c r="BA232" i="6" s="1"/>
  <c r="BB232" i="6" s="1"/>
  <c r="BC232" i="6" s="1"/>
  <c r="BD232" i="6" s="1"/>
  <c r="BE232" i="6" s="1"/>
  <c r="BF232" i="6" s="1"/>
  <c r="BG232" i="6" s="1"/>
  <c r="BH232" i="6" s="1"/>
  <c r="AN234" i="6"/>
  <c r="AO234" i="6" s="1"/>
  <c r="AP234" i="6" s="1"/>
  <c r="AQ234" i="6" s="1"/>
  <c r="AR234" i="6" s="1"/>
  <c r="AS234" i="6" s="1"/>
  <c r="AT234" i="6" s="1"/>
  <c r="AU234" i="6" s="1"/>
  <c r="AV234" i="6" s="1"/>
  <c r="AW234" i="6" s="1"/>
  <c r="AX234" i="6" s="1"/>
  <c r="AY234" i="6" s="1"/>
  <c r="AZ234" i="6" s="1"/>
  <c r="BA234" i="6" s="1"/>
  <c r="BB234" i="6" s="1"/>
  <c r="BC234" i="6" s="1"/>
  <c r="BD234" i="6" s="1"/>
  <c r="BE234" i="6" s="1"/>
  <c r="BF234" i="6" s="1"/>
  <c r="BG234" i="6" s="1"/>
  <c r="BH234" i="6" s="1"/>
  <c r="AN236" i="6"/>
  <c r="AO236" i="6" s="1"/>
  <c r="AP236" i="6" s="1"/>
  <c r="AQ236" i="6" s="1"/>
  <c r="AR236" i="6" s="1"/>
  <c r="AS236" i="6" s="1"/>
  <c r="AT236" i="6" s="1"/>
  <c r="AU236" i="6" s="1"/>
  <c r="AV236" i="6" s="1"/>
  <c r="AW236" i="6" s="1"/>
  <c r="AX236" i="6" s="1"/>
  <c r="AY236" i="6" s="1"/>
  <c r="AZ236" i="6" s="1"/>
  <c r="BA236" i="6" s="1"/>
  <c r="BB236" i="6" s="1"/>
  <c r="BC236" i="6" s="1"/>
  <c r="BD236" i="6" s="1"/>
  <c r="BE236" i="6" s="1"/>
  <c r="BF236" i="6" s="1"/>
  <c r="BG236" i="6" s="1"/>
  <c r="BH236" i="6" s="1"/>
  <c r="AN238" i="6"/>
  <c r="AO238" i="6" s="1"/>
  <c r="AP238" i="6" s="1"/>
  <c r="AQ238" i="6" s="1"/>
  <c r="AR238" i="6" s="1"/>
  <c r="AS238" i="6" s="1"/>
  <c r="AT238" i="6" s="1"/>
  <c r="AU238" i="6" s="1"/>
  <c r="AV238" i="6" s="1"/>
  <c r="AW238" i="6" s="1"/>
  <c r="AX238" i="6" s="1"/>
  <c r="AY238" i="6" s="1"/>
  <c r="AZ238" i="6" s="1"/>
  <c r="BA238" i="6" s="1"/>
  <c r="BB238" i="6" s="1"/>
  <c r="BC238" i="6" s="1"/>
  <c r="BD238" i="6" s="1"/>
  <c r="BE238" i="6" s="1"/>
  <c r="BF238" i="6" s="1"/>
  <c r="BG238" i="6" s="1"/>
  <c r="BH238" i="6" s="1"/>
  <c r="AN240" i="6"/>
  <c r="AO240" i="6" s="1"/>
  <c r="AP240" i="6" s="1"/>
  <c r="AQ240" i="6" s="1"/>
  <c r="AR240" i="6" s="1"/>
  <c r="AS240" i="6" s="1"/>
  <c r="AT240" i="6" s="1"/>
  <c r="AU240" i="6" s="1"/>
  <c r="AV240" i="6" s="1"/>
  <c r="AW240" i="6" s="1"/>
  <c r="AX240" i="6" s="1"/>
  <c r="AY240" i="6" s="1"/>
  <c r="AZ240" i="6" s="1"/>
  <c r="BA240" i="6" s="1"/>
  <c r="BB240" i="6" s="1"/>
  <c r="BC240" i="6" s="1"/>
  <c r="BD240" i="6" s="1"/>
  <c r="BE240" i="6" s="1"/>
  <c r="BF240" i="6" s="1"/>
  <c r="BG240" i="6" s="1"/>
  <c r="BH240" i="6" s="1"/>
  <c r="AN242" i="6"/>
  <c r="AO242" i="6" s="1"/>
  <c r="AP242" i="6" s="1"/>
  <c r="AQ242" i="6" s="1"/>
  <c r="AR242" i="6" s="1"/>
  <c r="AS242" i="6" s="1"/>
  <c r="AT242" i="6" s="1"/>
  <c r="AU242" i="6" s="1"/>
  <c r="AV242" i="6" s="1"/>
  <c r="AW242" i="6" s="1"/>
  <c r="AX242" i="6" s="1"/>
  <c r="AY242" i="6" s="1"/>
  <c r="AZ242" i="6" s="1"/>
  <c r="BA242" i="6" s="1"/>
  <c r="BB242" i="6" s="1"/>
  <c r="BC242" i="6" s="1"/>
  <c r="BD242" i="6" s="1"/>
  <c r="BE242" i="6" s="1"/>
  <c r="BF242" i="6" s="1"/>
  <c r="BG242" i="6" s="1"/>
  <c r="BH242" i="6" s="1"/>
  <c r="AN244" i="6"/>
  <c r="AO244" i="6" s="1"/>
  <c r="AP244" i="6" s="1"/>
  <c r="AQ244" i="6" s="1"/>
  <c r="AR244" i="6" s="1"/>
  <c r="AS244" i="6" s="1"/>
  <c r="AT244" i="6" s="1"/>
  <c r="AU244" i="6" s="1"/>
  <c r="AV244" i="6" s="1"/>
  <c r="AW244" i="6" s="1"/>
  <c r="AX244" i="6" s="1"/>
  <c r="AY244" i="6" s="1"/>
  <c r="AZ244" i="6" s="1"/>
  <c r="BA244" i="6" s="1"/>
  <c r="BB244" i="6" s="1"/>
  <c r="BC244" i="6" s="1"/>
  <c r="BD244" i="6" s="1"/>
  <c r="BE244" i="6" s="1"/>
  <c r="BF244" i="6" s="1"/>
  <c r="BG244" i="6" s="1"/>
  <c r="BH244" i="6" s="1"/>
  <c r="AN246" i="6"/>
  <c r="AO246" i="6" s="1"/>
  <c r="AP246" i="6" s="1"/>
  <c r="AQ246" i="6" s="1"/>
  <c r="AR246" i="6" s="1"/>
  <c r="AS246" i="6" s="1"/>
  <c r="AT246" i="6" s="1"/>
  <c r="AU246" i="6" s="1"/>
  <c r="AV246" i="6" s="1"/>
  <c r="AW246" i="6" s="1"/>
  <c r="AX246" i="6" s="1"/>
  <c r="AY246" i="6" s="1"/>
  <c r="AZ246" i="6" s="1"/>
  <c r="BA246" i="6" s="1"/>
  <c r="BB246" i="6" s="1"/>
  <c r="BC246" i="6" s="1"/>
  <c r="BD246" i="6" s="1"/>
  <c r="BE246" i="6" s="1"/>
  <c r="BF246" i="6" s="1"/>
  <c r="BG246" i="6" s="1"/>
  <c r="BH246" i="6" s="1"/>
  <c r="AN248" i="6"/>
  <c r="AO248" i="6" s="1"/>
  <c r="AP248" i="6" s="1"/>
  <c r="AQ248" i="6" s="1"/>
  <c r="AR248" i="6" s="1"/>
  <c r="AS248" i="6" s="1"/>
  <c r="AT248" i="6" s="1"/>
  <c r="AU248" i="6" s="1"/>
  <c r="AV248" i="6" s="1"/>
  <c r="AW248" i="6" s="1"/>
  <c r="AX248" i="6" s="1"/>
  <c r="AY248" i="6" s="1"/>
  <c r="AZ248" i="6" s="1"/>
  <c r="BA248" i="6" s="1"/>
  <c r="BB248" i="6" s="1"/>
  <c r="BC248" i="6" s="1"/>
  <c r="BD248" i="6" s="1"/>
  <c r="BE248" i="6" s="1"/>
  <c r="BF248" i="6" s="1"/>
  <c r="BG248" i="6" s="1"/>
  <c r="BH248" i="6" s="1"/>
  <c r="AN250" i="6"/>
  <c r="AO250" i="6" s="1"/>
  <c r="AP250" i="6" s="1"/>
  <c r="AQ250" i="6" s="1"/>
  <c r="AR250" i="6" s="1"/>
  <c r="AS250" i="6" s="1"/>
  <c r="AT250" i="6" s="1"/>
  <c r="AU250" i="6" s="1"/>
  <c r="AV250" i="6" s="1"/>
  <c r="AW250" i="6" s="1"/>
  <c r="AX250" i="6" s="1"/>
  <c r="AY250" i="6" s="1"/>
  <c r="AZ250" i="6" s="1"/>
  <c r="BA250" i="6" s="1"/>
  <c r="BB250" i="6" s="1"/>
  <c r="BC250" i="6" s="1"/>
  <c r="BD250" i="6" s="1"/>
  <c r="BE250" i="6" s="1"/>
  <c r="BF250" i="6" s="1"/>
  <c r="BG250" i="6" s="1"/>
  <c r="BH250" i="6" s="1"/>
  <c r="AN252" i="6"/>
  <c r="AO252" i="6" s="1"/>
  <c r="AP252" i="6" s="1"/>
  <c r="AQ252" i="6" s="1"/>
  <c r="AR252" i="6" s="1"/>
  <c r="AS252" i="6" s="1"/>
  <c r="AT252" i="6" s="1"/>
  <c r="AU252" i="6" s="1"/>
  <c r="AV252" i="6" s="1"/>
  <c r="AW252" i="6" s="1"/>
  <c r="AX252" i="6" s="1"/>
  <c r="AY252" i="6" s="1"/>
  <c r="AZ252" i="6" s="1"/>
  <c r="BA252" i="6" s="1"/>
  <c r="BB252" i="6" s="1"/>
  <c r="BC252" i="6" s="1"/>
  <c r="BD252" i="6" s="1"/>
  <c r="BE252" i="6" s="1"/>
  <c r="BF252" i="6" s="1"/>
  <c r="BG252" i="6" s="1"/>
  <c r="BH252" i="6" s="1"/>
  <c r="AN254" i="6"/>
  <c r="AO254" i="6" s="1"/>
  <c r="AP254" i="6" s="1"/>
  <c r="AQ254" i="6" s="1"/>
  <c r="AR254" i="6" s="1"/>
  <c r="AS254" i="6" s="1"/>
  <c r="AT254" i="6" s="1"/>
  <c r="AU254" i="6" s="1"/>
  <c r="AV254" i="6" s="1"/>
  <c r="AW254" i="6" s="1"/>
  <c r="AX254" i="6" s="1"/>
  <c r="AY254" i="6" s="1"/>
  <c r="AZ254" i="6" s="1"/>
  <c r="BA254" i="6" s="1"/>
  <c r="BB254" i="6" s="1"/>
  <c r="BC254" i="6" s="1"/>
  <c r="BD254" i="6" s="1"/>
  <c r="BE254" i="6" s="1"/>
  <c r="BF254" i="6" s="1"/>
  <c r="BG254" i="6" s="1"/>
  <c r="BH254" i="6" s="1"/>
  <c r="AN256" i="6"/>
  <c r="AO256" i="6" s="1"/>
  <c r="AP256" i="6" s="1"/>
  <c r="AQ256" i="6" s="1"/>
  <c r="AR256" i="6" s="1"/>
  <c r="AS256" i="6" s="1"/>
  <c r="AT256" i="6" s="1"/>
  <c r="AU256" i="6" s="1"/>
  <c r="AV256" i="6" s="1"/>
  <c r="AW256" i="6" s="1"/>
  <c r="AX256" i="6" s="1"/>
  <c r="AY256" i="6" s="1"/>
  <c r="AZ256" i="6" s="1"/>
  <c r="BA256" i="6" s="1"/>
  <c r="BB256" i="6" s="1"/>
  <c r="BC256" i="6" s="1"/>
  <c r="BD256" i="6" s="1"/>
  <c r="BE256" i="6" s="1"/>
  <c r="BF256" i="6" s="1"/>
  <c r="BG256" i="6" s="1"/>
  <c r="BH256" i="6" s="1"/>
  <c r="AN258" i="6"/>
  <c r="AO258" i="6" s="1"/>
  <c r="AP258" i="6" s="1"/>
  <c r="AQ258" i="6" s="1"/>
  <c r="AR258" i="6" s="1"/>
  <c r="AS258" i="6" s="1"/>
  <c r="AT258" i="6" s="1"/>
  <c r="AU258" i="6" s="1"/>
  <c r="AV258" i="6" s="1"/>
  <c r="AW258" i="6" s="1"/>
  <c r="AX258" i="6" s="1"/>
  <c r="AY258" i="6" s="1"/>
  <c r="AZ258" i="6" s="1"/>
  <c r="BA258" i="6" s="1"/>
  <c r="BB258" i="6" s="1"/>
  <c r="BC258" i="6" s="1"/>
  <c r="BD258" i="6" s="1"/>
  <c r="BE258" i="6" s="1"/>
  <c r="BF258" i="6" s="1"/>
  <c r="BG258" i="6" s="1"/>
  <c r="BH258" i="6" s="1"/>
  <c r="AN260" i="6"/>
  <c r="AO260" i="6" s="1"/>
  <c r="AP260" i="6" s="1"/>
  <c r="AQ260" i="6" s="1"/>
  <c r="AR260" i="6" s="1"/>
  <c r="AS260" i="6" s="1"/>
  <c r="AT260" i="6" s="1"/>
  <c r="AU260" i="6" s="1"/>
  <c r="AV260" i="6" s="1"/>
  <c r="AW260" i="6" s="1"/>
  <c r="AX260" i="6" s="1"/>
  <c r="AY260" i="6" s="1"/>
  <c r="AZ260" i="6" s="1"/>
  <c r="BA260" i="6" s="1"/>
  <c r="BB260" i="6" s="1"/>
  <c r="BC260" i="6" s="1"/>
  <c r="BD260" i="6" s="1"/>
  <c r="BE260" i="6" s="1"/>
  <c r="BF260" i="6" s="1"/>
  <c r="BG260" i="6" s="1"/>
  <c r="BH260" i="6" s="1"/>
  <c r="AN262" i="6"/>
  <c r="AO262" i="6" s="1"/>
  <c r="AP262" i="6" s="1"/>
  <c r="AQ262" i="6" s="1"/>
  <c r="AR262" i="6" s="1"/>
  <c r="AS262" i="6" s="1"/>
  <c r="AT262" i="6" s="1"/>
  <c r="AU262" i="6" s="1"/>
  <c r="AV262" i="6" s="1"/>
  <c r="AW262" i="6" s="1"/>
  <c r="AX262" i="6" s="1"/>
  <c r="AY262" i="6" s="1"/>
  <c r="AZ262" i="6" s="1"/>
  <c r="BA262" i="6" s="1"/>
  <c r="BB262" i="6" s="1"/>
  <c r="BC262" i="6" s="1"/>
  <c r="BD262" i="6" s="1"/>
  <c r="BE262" i="6" s="1"/>
  <c r="BF262" i="6" s="1"/>
  <c r="BG262" i="6" s="1"/>
  <c r="BH262" i="6" s="1"/>
  <c r="AN264" i="6"/>
  <c r="AO264" i="6" s="1"/>
  <c r="AP264" i="6" s="1"/>
  <c r="AQ264" i="6" s="1"/>
  <c r="AR264" i="6" s="1"/>
  <c r="AS264" i="6" s="1"/>
  <c r="AT264" i="6" s="1"/>
  <c r="AU264" i="6" s="1"/>
  <c r="AV264" i="6" s="1"/>
  <c r="AW264" i="6" s="1"/>
  <c r="AX264" i="6" s="1"/>
  <c r="AY264" i="6" s="1"/>
  <c r="AZ264" i="6" s="1"/>
  <c r="BA264" i="6" s="1"/>
  <c r="BB264" i="6" s="1"/>
  <c r="BC264" i="6" s="1"/>
  <c r="BD264" i="6" s="1"/>
  <c r="BE264" i="6" s="1"/>
  <c r="BF264" i="6" s="1"/>
  <c r="BG264" i="6" s="1"/>
  <c r="BH264" i="6" s="1"/>
  <c r="AN266" i="6"/>
  <c r="AO266" i="6" s="1"/>
  <c r="AP266" i="6" s="1"/>
  <c r="AQ266" i="6" s="1"/>
  <c r="AR266" i="6" s="1"/>
  <c r="AS266" i="6" s="1"/>
  <c r="AT266" i="6" s="1"/>
  <c r="AU266" i="6" s="1"/>
  <c r="AV266" i="6" s="1"/>
  <c r="AW266" i="6" s="1"/>
  <c r="AX266" i="6" s="1"/>
  <c r="AY266" i="6" s="1"/>
  <c r="AZ266" i="6" s="1"/>
  <c r="BA266" i="6" s="1"/>
  <c r="BB266" i="6" s="1"/>
  <c r="BC266" i="6" s="1"/>
  <c r="BD266" i="6" s="1"/>
  <c r="BE266" i="6" s="1"/>
  <c r="BF266" i="6" s="1"/>
  <c r="BG266" i="6" s="1"/>
  <c r="BH266" i="6" s="1"/>
  <c r="AN268" i="6"/>
  <c r="AO268" i="6" s="1"/>
  <c r="AP268" i="6" s="1"/>
  <c r="AQ268" i="6" s="1"/>
  <c r="AR268" i="6" s="1"/>
  <c r="AS268" i="6" s="1"/>
  <c r="AT268" i="6" s="1"/>
  <c r="AU268" i="6" s="1"/>
  <c r="AV268" i="6" s="1"/>
  <c r="AW268" i="6" s="1"/>
  <c r="AX268" i="6" s="1"/>
  <c r="AY268" i="6" s="1"/>
  <c r="AZ268" i="6" s="1"/>
  <c r="BA268" i="6" s="1"/>
  <c r="BB268" i="6" s="1"/>
  <c r="BC268" i="6" s="1"/>
  <c r="BD268" i="6" s="1"/>
  <c r="BE268" i="6" s="1"/>
  <c r="BF268" i="6" s="1"/>
  <c r="BG268" i="6" s="1"/>
  <c r="BH268" i="6" s="1"/>
  <c r="AN270" i="6"/>
  <c r="AO270" i="6" s="1"/>
  <c r="AP270" i="6" s="1"/>
  <c r="AQ270" i="6" s="1"/>
  <c r="AR270" i="6" s="1"/>
  <c r="AS270" i="6" s="1"/>
  <c r="AT270" i="6" s="1"/>
  <c r="AU270" i="6" s="1"/>
  <c r="AV270" i="6" s="1"/>
  <c r="AW270" i="6" s="1"/>
  <c r="AX270" i="6" s="1"/>
  <c r="AY270" i="6" s="1"/>
  <c r="AZ270" i="6" s="1"/>
  <c r="BA270" i="6" s="1"/>
  <c r="BB270" i="6" s="1"/>
  <c r="BC270" i="6" s="1"/>
  <c r="BD270" i="6" s="1"/>
  <c r="BE270" i="6" s="1"/>
  <c r="BF270" i="6" s="1"/>
  <c r="BG270" i="6" s="1"/>
  <c r="BH270" i="6" s="1"/>
  <c r="AN272" i="6"/>
  <c r="AO272" i="6" s="1"/>
  <c r="AP272" i="6" s="1"/>
  <c r="AQ272" i="6" s="1"/>
  <c r="AR272" i="6" s="1"/>
  <c r="AS272" i="6" s="1"/>
  <c r="AT272" i="6" s="1"/>
  <c r="AU272" i="6" s="1"/>
  <c r="AV272" i="6" s="1"/>
  <c r="AW272" i="6" s="1"/>
  <c r="AX272" i="6" s="1"/>
  <c r="AY272" i="6" s="1"/>
  <c r="AZ272" i="6" s="1"/>
  <c r="BA272" i="6" s="1"/>
  <c r="BB272" i="6" s="1"/>
  <c r="BC272" i="6" s="1"/>
  <c r="BD272" i="6" s="1"/>
  <c r="BE272" i="6" s="1"/>
  <c r="BF272" i="6" s="1"/>
  <c r="BG272" i="6" s="1"/>
  <c r="BH272" i="6" s="1"/>
  <c r="AN274" i="6"/>
  <c r="AO274" i="6" s="1"/>
  <c r="AP274" i="6" s="1"/>
  <c r="AQ274" i="6" s="1"/>
  <c r="AR274" i="6" s="1"/>
  <c r="AS274" i="6" s="1"/>
  <c r="AT274" i="6" s="1"/>
  <c r="AU274" i="6" s="1"/>
  <c r="AV274" i="6" s="1"/>
  <c r="AW274" i="6" s="1"/>
  <c r="AX274" i="6" s="1"/>
  <c r="AY274" i="6" s="1"/>
  <c r="AZ274" i="6" s="1"/>
  <c r="BA274" i="6" s="1"/>
  <c r="BB274" i="6" s="1"/>
  <c r="BC274" i="6" s="1"/>
  <c r="BD274" i="6" s="1"/>
  <c r="BE274" i="6" s="1"/>
  <c r="BF274" i="6" s="1"/>
  <c r="BG274" i="6" s="1"/>
  <c r="BH274" i="6" s="1"/>
  <c r="AN276" i="6"/>
  <c r="AO276" i="6" s="1"/>
  <c r="AP276" i="6" s="1"/>
  <c r="AQ276" i="6" s="1"/>
  <c r="AR276" i="6" s="1"/>
  <c r="AS276" i="6" s="1"/>
  <c r="AT276" i="6" s="1"/>
  <c r="AU276" i="6" s="1"/>
  <c r="AV276" i="6" s="1"/>
  <c r="AW276" i="6" s="1"/>
  <c r="AX276" i="6" s="1"/>
  <c r="AY276" i="6" s="1"/>
  <c r="AZ276" i="6" s="1"/>
  <c r="BA276" i="6" s="1"/>
  <c r="BB276" i="6" s="1"/>
  <c r="BC276" i="6" s="1"/>
  <c r="BD276" i="6" s="1"/>
  <c r="BE276" i="6" s="1"/>
  <c r="BF276" i="6" s="1"/>
  <c r="BG276" i="6" s="1"/>
  <c r="BH276" i="6" s="1"/>
  <c r="AN278" i="6"/>
  <c r="AO278" i="6" s="1"/>
  <c r="AP278" i="6" s="1"/>
  <c r="AQ278" i="6" s="1"/>
  <c r="AR278" i="6" s="1"/>
  <c r="AS278" i="6" s="1"/>
  <c r="AT278" i="6" s="1"/>
  <c r="AU278" i="6" s="1"/>
  <c r="AV278" i="6" s="1"/>
  <c r="AW278" i="6" s="1"/>
  <c r="AX278" i="6" s="1"/>
  <c r="AY278" i="6" s="1"/>
  <c r="AZ278" i="6" s="1"/>
  <c r="BA278" i="6" s="1"/>
  <c r="BB278" i="6" s="1"/>
  <c r="BC278" i="6" s="1"/>
  <c r="BD278" i="6" s="1"/>
  <c r="BE278" i="6" s="1"/>
  <c r="BF278" i="6" s="1"/>
  <c r="BG278" i="6" s="1"/>
  <c r="BH278" i="6" s="1"/>
  <c r="AN280" i="6"/>
  <c r="AO280" i="6" s="1"/>
  <c r="AP280" i="6" s="1"/>
  <c r="AQ280" i="6" s="1"/>
  <c r="AR280" i="6" s="1"/>
  <c r="AS280" i="6" s="1"/>
  <c r="AT280" i="6" s="1"/>
  <c r="AU280" i="6" s="1"/>
  <c r="AV280" i="6" s="1"/>
  <c r="AW280" i="6" s="1"/>
  <c r="AX280" i="6" s="1"/>
  <c r="AY280" i="6" s="1"/>
  <c r="AZ280" i="6" s="1"/>
  <c r="BA280" i="6" s="1"/>
  <c r="BB280" i="6" s="1"/>
  <c r="BC280" i="6" s="1"/>
  <c r="BD280" i="6" s="1"/>
  <c r="BE280" i="6" s="1"/>
  <c r="BF280" i="6" s="1"/>
  <c r="BG280" i="6" s="1"/>
  <c r="BH280" i="6" s="1"/>
  <c r="AN282" i="6"/>
  <c r="AO282" i="6" s="1"/>
  <c r="AP282" i="6" s="1"/>
  <c r="AQ282" i="6" s="1"/>
  <c r="AR282" i="6" s="1"/>
  <c r="AS282" i="6" s="1"/>
  <c r="AT282" i="6" s="1"/>
  <c r="AU282" i="6" s="1"/>
  <c r="AV282" i="6" s="1"/>
  <c r="AW282" i="6" s="1"/>
  <c r="AX282" i="6" s="1"/>
  <c r="AY282" i="6" s="1"/>
  <c r="AZ282" i="6" s="1"/>
  <c r="BA282" i="6" s="1"/>
  <c r="BB282" i="6" s="1"/>
  <c r="BC282" i="6" s="1"/>
  <c r="BD282" i="6" s="1"/>
  <c r="BE282" i="6" s="1"/>
  <c r="BF282" i="6" s="1"/>
  <c r="BG282" i="6" s="1"/>
  <c r="BH282" i="6" s="1"/>
  <c r="AN284" i="6"/>
  <c r="AO284" i="6" s="1"/>
  <c r="AP284" i="6" s="1"/>
  <c r="AQ284" i="6" s="1"/>
  <c r="AR284" i="6" s="1"/>
  <c r="AS284" i="6" s="1"/>
  <c r="AT284" i="6" s="1"/>
  <c r="AU284" i="6" s="1"/>
  <c r="AV284" i="6" s="1"/>
  <c r="AW284" i="6" s="1"/>
  <c r="AX284" i="6" s="1"/>
  <c r="AY284" i="6" s="1"/>
  <c r="AZ284" i="6" s="1"/>
  <c r="BA284" i="6" s="1"/>
  <c r="BB284" i="6" s="1"/>
  <c r="BC284" i="6" s="1"/>
  <c r="BD284" i="6" s="1"/>
  <c r="BE284" i="6" s="1"/>
  <c r="BF284" i="6" s="1"/>
  <c r="BG284" i="6" s="1"/>
  <c r="BH284" i="6" s="1"/>
  <c r="AN286" i="6"/>
  <c r="AO286" i="6" s="1"/>
  <c r="AP286" i="6" s="1"/>
  <c r="AQ286" i="6" s="1"/>
  <c r="AR286" i="6" s="1"/>
  <c r="AS286" i="6" s="1"/>
  <c r="AT286" i="6" s="1"/>
  <c r="AU286" i="6" s="1"/>
  <c r="AV286" i="6" s="1"/>
  <c r="AW286" i="6" s="1"/>
  <c r="AX286" i="6" s="1"/>
  <c r="AY286" i="6" s="1"/>
  <c r="AZ286" i="6" s="1"/>
  <c r="BA286" i="6" s="1"/>
  <c r="BB286" i="6" s="1"/>
  <c r="BC286" i="6" s="1"/>
  <c r="BD286" i="6" s="1"/>
  <c r="BE286" i="6" s="1"/>
  <c r="BF286" i="6" s="1"/>
  <c r="BG286" i="6" s="1"/>
  <c r="BH286" i="6" s="1"/>
  <c r="AN288" i="6"/>
  <c r="AO288" i="6" s="1"/>
  <c r="AP288" i="6" s="1"/>
  <c r="AQ288" i="6" s="1"/>
  <c r="AR288" i="6" s="1"/>
  <c r="AS288" i="6" s="1"/>
  <c r="AT288" i="6" s="1"/>
  <c r="AU288" i="6" s="1"/>
  <c r="AV288" i="6" s="1"/>
  <c r="AW288" i="6" s="1"/>
  <c r="AX288" i="6" s="1"/>
  <c r="AY288" i="6" s="1"/>
  <c r="AZ288" i="6" s="1"/>
  <c r="BA288" i="6" s="1"/>
  <c r="BB288" i="6" s="1"/>
  <c r="BC288" i="6" s="1"/>
  <c r="BD288" i="6" s="1"/>
  <c r="BE288" i="6" s="1"/>
  <c r="BF288" i="6" s="1"/>
  <c r="BG288" i="6" s="1"/>
  <c r="BH288" i="6" s="1"/>
  <c r="AN290" i="6"/>
  <c r="AO290" i="6" s="1"/>
  <c r="AP290" i="6" s="1"/>
  <c r="AQ290" i="6" s="1"/>
  <c r="AR290" i="6" s="1"/>
  <c r="AS290" i="6" s="1"/>
  <c r="AT290" i="6" s="1"/>
  <c r="AU290" i="6" s="1"/>
  <c r="AV290" i="6" s="1"/>
  <c r="AW290" i="6" s="1"/>
  <c r="AX290" i="6" s="1"/>
  <c r="AY290" i="6" s="1"/>
  <c r="AZ290" i="6" s="1"/>
  <c r="BA290" i="6" s="1"/>
  <c r="BB290" i="6" s="1"/>
  <c r="BC290" i="6" s="1"/>
  <c r="BD290" i="6" s="1"/>
  <c r="BE290" i="6" s="1"/>
  <c r="BF290" i="6" s="1"/>
  <c r="BG290" i="6" s="1"/>
  <c r="BH290" i="6" s="1"/>
  <c r="AN292" i="6"/>
  <c r="AO292" i="6" s="1"/>
  <c r="AP292" i="6" s="1"/>
  <c r="AQ292" i="6" s="1"/>
  <c r="AR292" i="6" s="1"/>
  <c r="AS292" i="6" s="1"/>
  <c r="AT292" i="6" s="1"/>
  <c r="AU292" i="6" s="1"/>
  <c r="AV292" i="6" s="1"/>
  <c r="AW292" i="6" s="1"/>
  <c r="AX292" i="6" s="1"/>
  <c r="AY292" i="6" s="1"/>
  <c r="AZ292" i="6" s="1"/>
  <c r="BA292" i="6" s="1"/>
  <c r="BB292" i="6" s="1"/>
  <c r="BC292" i="6" s="1"/>
  <c r="BD292" i="6" s="1"/>
  <c r="BE292" i="6" s="1"/>
  <c r="BF292" i="6" s="1"/>
  <c r="BG292" i="6" s="1"/>
  <c r="BH292" i="6" s="1"/>
  <c r="AN294" i="6"/>
  <c r="AO294" i="6" s="1"/>
  <c r="AP294" i="6" s="1"/>
  <c r="AQ294" i="6" s="1"/>
  <c r="AR294" i="6" s="1"/>
  <c r="AS294" i="6" s="1"/>
  <c r="AT294" i="6" s="1"/>
  <c r="AU294" i="6" s="1"/>
  <c r="AV294" i="6" s="1"/>
  <c r="AW294" i="6" s="1"/>
  <c r="AX294" i="6" s="1"/>
  <c r="AY294" i="6" s="1"/>
  <c r="AZ294" i="6" s="1"/>
  <c r="BA294" i="6" s="1"/>
  <c r="BB294" i="6" s="1"/>
  <c r="BC294" i="6" s="1"/>
  <c r="BD294" i="6" s="1"/>
  <c r="BE294" i="6" s="1"/>
  <c r="BF294" i="6" s="1"/>
  <c r="BG294" i="6" s="1"/>
  <c r="BH294" i="6" s="1"/>
  <c r="AN296" i="6"/>
  <c r="AO296" i="6" s="1"/>
  <c r="AP296" i="6" s="1"/>
  <c r="AQ296" i="6" s="1"/>
  <c r="AR296" i="6" s="1"/>
  <c r="AS296" i="6" s="1"/>
  <c r="AT296" i="6" s="1"/>
  <c r="AU296" i="6" s="1"/>
  <c r="AV296" i="6" s="1"/>
  <c r="AW296" i="6" s="1"/>
  <c r="AX296" i="6" s="1"/>
  <c r="AY296" i="6" s="1"/>
  <c r="AZ296" i="6" s="1"/>
  <c r="BA296" i="6" s="1"/>
  <c r="BB296" i="6" s="1"/>
  <c r="BC296" i="6" s="1"/>
  <c r="BD296" i="6" s="1"/>
  <c r="BE296" i="6" s="1"/>
  <c r="BF296" i="6" s="1"/>
  <c r="BG296" i="6" s="1"/>
  <c r="BH296" i="6" s="1"/>
  <c r="AN298" i="6"/>
  <c r="AO298" i="6" s="1"/>
  <c r="AP298" i="6" s="1"/>
  <c r="AQ298" i="6" s="1"/>
  <c r="AR298" i="6" s="1"/>
  <c r="AS298" i="6" s="1"/>
  <c r="AT298" i="6" s="1"/>
  <c r="AU298" i="6" s="1"/>
  <c r="AV298" i="6" s="1"/>
  <c r="AW298" i="6" s="1"/>
  <c r="AX298" i="6" s="1"/>
  <c r="AY298" i="6" s="1"/>
  <c r="AZ298" i="6" s="1"/>
  <c r="BA298" i="6" s="1"/>
  <c r="BB298" i="6" s="1"/>
  <c r="BC298" i="6" s="1"/>
  <c r="BD298" i="6" s="1"/>
  <c r="BE298" i="6" s="1"/>
  <c r="BF298" i="6" s="1"/>
  <c r="BG298" i="6" s="1"/>
  <c r="BH298" i="6" s="1"/>
  <c r="AN300" i="6"/>
  <c r="AO300" i="6" s="1"/>
  <c r="AP300" i="6" s="1"/>
  <c r="AQ300" i="6" s="1"/>
  <c r="AR300" i="6" s="1"/>
  <c r="AS300" i="6" s="1"/>
  <c r="AT300" i="6" s="1"/>
  <c r="AU300" i="6" s="1"/>
  <c r="AV300" i="6" s="1"/>
  <c r="AW300" i="6" s="1"/>
  <c r="AX300" i="6" s="1"/>
  <c r="AY300" i="6" s="1"/>
  <c r="AZ300" i="6" s="1"/>
  <c r="BA300" i="6" s="1"/>
  <c r="BB300" i="6" s="1"/>
  <c r="BC300" i="6" s="1"/>
  <c r="BD300" i="6" s="1"/>
  <c r="BE300" i="6" s="1"/>
  <c r="BF300" i="6" s="1"/>
  <c r="BG300" i="6" s="1"/>
  <c r="BH300" i="6" s="1"/>
  <c r="AN302" i="6"/>
  <c r="AO302" i="6" s="1"/>
  <c r="AP302" i="6" s="1"/>
  <c r="AQ302" i="6" s="1"/>
  <c r="AR302" i="6" s="1"/>
  <c r="AS302" i="6" s="1"/>
  <c r="AT302" i="6" s="1"/>
  <c r="AU302" i="6" s="1"/>
  <c r="AV302" i="6" s="1"/>
  <c r="AW302" i="6" s="1"/>
  <c r="AX302" i="6" s="1"/>
  <c r="AY302" i="6" s="1"/>
  <c r="AZ302" i="6" s="1"/>
  <c r="BA302" i="6" s="1"/>
  <c r="BB302" i="6" s="1"/>
  <c r="BC302" i="6" s="1"/>
  <c r="BD302" i="6" s="1"/>
  <c r="BE302" i="6" s="1"/>
  <c r="BF302" i="6" s="1"/>
  <c r="BG302" i="6" s="1"/>
  <c r="BH302" i="6" s="1"/>
  <c r="AN304" i="6"/>
  <c r="AO304" i="6" s="1"/>
  <c r="AP304" i="6" s="1"/>
  <c r="AQ304" i="6" s="1"/>
  <c r="AR304" i="6" s="1"/>
  <c r="AS304" i="6" s="1"/>
  <c r="AT304" i="6" s="1"/>
  <c r="AU304" i="6" s="1"/>
  <c r="AV304" i="6" s="1"/>
  <c r="AW304" i="6" s="1"/>
  <c r="AX304" i="6" s="1"/>
  <c r="AY304" i="6" s="1"/>
  <c r="AZ304" i="6" s="1"/>
  <c r="BA304" i="6" s="1"/>
  <c r="BB304" i="6" s="1"/>
  <c r="BC304" i="6" s="1"/>
  <c r="BD304" i="6" s="1"/>
  <c r="BE304" i="6" s="1"/>
  <c r="BF304" i="6" s="1"/>
  <c r="BG304" i="6" s="1"/>
  <c r="BH304" i="6" s="1"/>
  <c r="AN202" i="6"/>
  <c r="AO202" i="6" s="1"/>
  <c r="AP202" i="6" s="1"/>
  <c r="AQ202" i="6" s="1"/>
  <c r="AR202" i="6" s="1"/>
  <c r="AS202" i="6" s="1"/>
  <c r="AT202" i="6" s="1"/>
  <c r="AU202" i="6" s="1"/>
  <c r="AV202" i="6" s="1"/>
  <c r="AW202" i="6" s="1"/>
  <c r="AX202" i="6" s="1"/>
  <c r="AY202" i="6" s="1"/>
  <c r="AZ202" i="6" s="1"/>
  <c r="BA202" i="6" s="1"/>
  <c r="BB202" i="6" s="1"/>
  <c r="BC202" i="6" s="1"/>
  <c r="BD202" i="6" s="1"/>
  <c r="BE202" i="6" s="1"/>
  <c r="BF202" i="6" s="1"/>
  <c r="BG202" i="6" s="1"/>
  <c r="BH202" i="6" s="1"/>
  <c r="AN207" i="6"/>
  <c r="AO207" i="6" s="1"/>
  <c r="AP207" i="6" s="1"/>
  <c r="AQ207" i="6" s="1"/>
  <c r="AR207" i="6" s="1"/>
  <c r="AS207" i="6" s="1"/>
  <c r="AT207" i="6" s="1"/>
  <c r="AU207" i="6" s="1"/>
  <c r="AV207" i="6" s="1"/>
  <c r="AW207" i="6" s="1"/>
  <c r="AX207" i="6" s="1"/>
  <c r="AY207" i="6" s="1"/>
  <c r="AZ207" i="6" s="1"/>
  <c r="BA207" i="6" s="1"/>
  <c r="BB207" i="6" s="1"/>
  <c r="BC207" i="6" s="1"/>
  <c r="BD207" i="6" s="1"/>
  <c r="BE207" i="6" s="1"/>
  <c r="BF207" i="6" s="1"/>
  <c r="BG207" i="6" s="1"/>
  <c r="BH207" i="6" s="1"/>
  <c r="AN209" i="6"/>
  <c r="AO209" i="6" s="1"/>
  <c r="AP209" i="6" s="1"/>
  <c r="AQ209" i="6" s="1"/>
  <c r="AR209" i="6" s="1"/>
  <c r="AS209" i="6" s="1"/>
  <c r="AT209" i="6" s="1"/>
  <c r="AU209" i="6" s="1"/>
  <c r="AV209" i="6" s="1"/>
  <c r="AW209" i="6" s="1"/>
  <c r="AX209" i="6" s="1"/>
  <c r="AY209" i="6" s="1"/>
  <c r="AZ209" i="6" s="1"/>
  <c r="BA209" i="6" s="1"/>
  <c r="BB209" i="6" s="1"/>
  <c r="BC209" i="6" s="1"/>
  <c r="BD209" i="6" s="1"/>
  <c r="BE209" i="6" s="1"/>
  <c r="BF209" i="6" s="1"/>
  <c r="BG209" i="6" s="1"/>
  <c r="BH209" i="6" s="1"/>
  <c r="AN211" i="6"/>
  <c r="AO211" i="6" s="1"/>
  <c r="AP211" i="6" s="1"/>
  <c r="AQ211" i="6" s="1"/>
  <c r="AR211" i="6" s="1"/>
  <c r="AS211" i="6" s="1"/>
  <c r="AT211" i="6" s="1"/>
  <c r="AU211" i="6" s="1"/>
  <c r="AV211" i="6" s="1"/>
  <c r="AW211" i="6" s="1"/>
  <c r="AX211" i="6" s="1"/>
  <c r="AY211" i="6" s="1"/>
  <c r="AZ211" i="6" s="1"/>
  <c r="BA211" i="6" s="1"/>
  <c r="BB211" i="6" s="1"/>
  <c r="BC211" i="6" s="1"/>
  <c r="BD211" i="6" s="1"/>
  <c r="BE211" i="6" s="1"/>
  <c r="BF211" i="6" s="1"/>
  <c r="BG211" i="6" s="1"/>
  <c r="BH211" i="6" s="1"/>
  <c r="AN213" i="6"/>
  <c r="AO213" i="6" s="1"/>
  <c r="AP213" i="6" s="1"/>
  <c r="AQ213" i="6" s="1"/>
  <c r="AR213" i="6" s="1"/>
  <c r="AS213" i="6" s="1"/>
  <c r="AT213" i="6" s="1"/>
  <c r="AU213" i="6" s="1"/>
  <c r="AV213" i="6" s="1"/>
  <c r="AW213" i="6" s="1"/>
  <c r="AX213" i="6" s="1"/>
  <c r="AY213" i="6" s="1"/>
  <c r="AZ213" i="6" s="1"/>
  <c r="BA213" i="6" s="1"/>
  <c r="BB213" i="6" s="1"/>
  <c r="BC213" i="6" s="1"/>
  <c r="BD213" i="6" s="1"/>
  <c r="BE213" i="6" s="1"/>
  <c r="BF213" i="6" s="1"/>
  <c r="BG213" i="6" s="1"/>
  <c r="BH213" i="6" s="1"/>
  <c r="AN215" i="6"/>
  <c r="AO215" i="6" s="1"/>
  <c r="AP215" i="6" s="1"/>
  <c r="AQ215" i="6" s="1"/>
  <c r="AR215" i="6" s="1"/>
  <c r="AS215" i="6" s="1"/>
  <c r="AT215" i="6" s="1"/>
  <c r="AU215" i="6" s="1"/>
  <c r="AV215" i="6" s="1"/>
  <c r="AW215" i="6" s="1"/>
  <c r="AX215" i="6" s="1"/>
  <c r="AY215" i="6" s="1"/>
  <c r="AZ215" i="6" s="1"/>
  <c r="BA215" i="6" s="1"/>
  <c r="BB215" i="6" s="1"/>
  <c r="BC215" i="6" s="1"/>
  <c r="BD215" i="6" s="1"/>
  <c r="BE215" i="6" s="1"/>
  <c r="BF215" i="6" s="1"/>
  <c r="BG215" i="6" s="1"/>
  <c r="BH215" i="6" s="1"/>
  <c r="AN217" i="6"/>
  <c r="AO217" i="6" s="1"/>
  <c r="AP217" i="6" s="1"/>
  <c r="AQ217" i="6" s="1"/>
  <c r="AR217" i="6" s="1"/>
  <c r="AS217" i="6" s="1"/>
  <c r="AT217" i="6" s="1"/>
  <c r="AU217" i="6" s="1"/>
  <c r="AV217" i="6" s="1"/>
  <c r="AW217" i="6" s="1"/>
  <c r="AX217" i="6" s="1"/>
  <c r="AY217" i="6" s="1"/>
  <c r="AZ217" i="6" s="1"/>
  <c r="BA217" i="6" s="1"/>
  <c r="BB217" i="6" s="1"/>
  <c r="BC217" i="6" s="1"/>
  <c r="BD217" i="6" s="1"/>
  <c r="BE217" i="6" s="1"/>
  <c r="BF217" i="6" s="1"/>
  <c r="BG217" i="6" s="1"/>
  <c r="BH217" i="6" s="1"/>
  <c r="AN219" i="6"/>
  <c r="AO219" i="6" s="1"/>
  <c r="AP219" i="6" s="1"/>
  <c r="AQ219" i="6" s="1"/>
  <c r="AR219" i="6" s="1"/>
  <c r="AS219" i="6" s="1"/>
  <c r="AT219" i="6" s="1"/>
  <c r="AU219" i="6" s="1"/>
  <c r="AV219" i="6" s="1"/>
  <c r="AW219" i="6" s="1"/>
  <c r="AX219" i="6" s="1"/>
  <c r="AY219" i="6" s="1"/>
  <c r="AZ219" i="6" s="1"/>
  <c r="BA219" i="6" s="1"/>
  <c r="BB219" i="6" s="1"/>
  <c r="BC219" i="6" s="1"/>
  <c r="BD219" i="6" s="1"/>
  <c r="BE219" i="6" s="1"/>
  <c r="BF219" i="6" s="1"/>
  <c r="BG219" i="6" s="1"/>
  <c r="BH219" i="6" s="1"/>
  <c r="AN221" i="6"/>
  <c r="AO221" i="6" s="1"/>
  <c r="AP221" i="6" s="1"/>
  <c r="AQ221" i="6" s="1"/>
  <c r="AR221" i="6" s="1"/>
  <c r="AS221" i="6" s="1"/>
  <c r="AT221" i="6" s="1"/>
  <c r="AU221" i="6" s="1"/>
  <c r="AV221" i="6" s="1"/>
  <c r="AW221" i="6" s="1"/>
  <c r="AX221" i="6" s="1"/>
  <c r="AY221" i="6" s="1"/>
  <c r="AZ221" i="6" s="1"/>
  <c r="BA221" i="6" s="1"/>
  <c r="BB221" i="6" s="1"/>
  <c r="BC221" i="6" s="1"/>
  <c r="BD221" i="6" s="1"/>
  <c r="BE221" i="6" s="1"/>
  <c r="BF221" i="6" s="1"/>
  <c r="BG221" i="6" s="1"/>
  <c r="BH221" i="6" s="1"/>
  <c r="AN223" i="6"/>
  <c r="AO223" i="6" s="1"/>
  <c r="AP223" i="6" s="1"/>
  <c r="AQ223" i="6" s="1"/>
  <c r="AR223" i="6" s="1"/>
  <c r="AS223" i="6" s="1"/>
  <c r="AT223" i="6" s="1"/>
  <c r="AU223" i="6" s="1"/>
  <c r="AV223" i="6" s="1"/>
  <c r="AW223" i="6" s="1"/>
  <c r="AX223" i="6" s="1"/>
  <c r="AY223" i="6" s="1"/>
  <c r="AZ223" i="6" s="1"/>
  <c r="BA223" i="6" s="1"/>
  <c r="BB223" i="6" s="1"/>
  <c r="BC223" i="6" s="1"/>
  <c r="BD223" i="6" s="1"/>
  <c r="BE223" i="6" s="1"/>
  <c r="BF223" i="6" s="1"/>
  <c r="BG223" i="6" s="1"/>
  <c r="BH223" i="6" s="1"/>
  <c r="AN225" i="6"/>
  <c r="AO225" i="6" s="1"/>
  <c r="AP225" i="6" s="1"/>
  <c r="AQ225" i="6" s="1"/>
  <c r="AR225" i="6" s="1"/>
  <c r="AS225" i="6" s="1"/>
  <c r="AT225" i="6" s="1"/>
  <c r="AU225" i="6" s="1"/>
  <c r="AV225" i="6" s="1"/>
  <c r="AW225" i="6" s="1"/>
  <c r="AX225" i="6" s="1"/>
  <c r="AY225" i="6" s="1"/>
  <c r="AZ225" i="6" s="1"/>
  <c r="BA225" i="6" s="1"/>
  <c r="BB225" i="6" s="1"/>
  <c r="BC225" i="6" s="1"/>
  <c r="BD225" i="6" s="1"/>
  <c r="BE225" i="6" s="1"/>
  <c r="BF225" i="6" s="1"/>
  <c r="BG225" i="6" s="1"/>
  <c r="BH225" i="6" s="1"/>
  <c r="AN227" i="6"/>
  <c r="AO227" i="6" s="1"/>
  <c r="AP227" i="6" s="1"/>
  <c r="AQ227" i="6" s="1"/>
  <c r="AR227" i="6" s="1"/>
  <c r="AS227" i="6" s="1"/>
  <c r="AT227" i="6" s="1"/>
  <c r="AU227" i="6" s="1"/>
  <c r="AV227" i="6" s="1"/>
  <c r="AW227" i="6" s="1"/>
  <c r="AX227" i="6" s="1"/>
  <c r="AY227" i="6" s="1"/>
  <c r="AZ227" i="6" s="1"/>
  <c r="BA227" i="6" s="1"/>
  <c r="BB227" i="6" s="1"/>
  <c r="BC227" i="6" s="1"/>
  <c r="BD227" i="6" s="1"/>
  <c r="BE227" i="6" s="1"/>
  <c r="BF227" i="6" s="1"/>
  <c r="BG227" i="6" s="1"/>
  <c r="BH227" i="6" s="1"/>
  <c r="AN229" i="6"/>
  <c r="AO229" i="6" s="1"/>
  <c r="AP229" i="6" s="1"/>
  <c r="AQ229" i="6" s="1"/>
  <c r="AR229" i="6" s="1"/>
  <c r="AS229" i="6" s="1"/>
  <c r="AT229" i="6" s="1"/>
  <c r="AU229" i="6" s="1"/>
  <c r="AV229" i="6" s="1"/>
  <c r="AW229" i="6" s="1"/>
  <c r="AX229" i="6" s="1"/>
  <c r="AY229" i="6" s="1"/>
  <c r="AZ229" i="6" s="1"/>
  <c r="BA229" i="6" s="1"/>
  <c r="BB229" i="6" s="1"/>
  <c r="BC229" i="6" s="1"/>
  <c r="BD229" i="6" s="1"/>
  <c r="BE229" i="6" s="1"/>
  <c r="BF229" i="6" s="1"/>
  <c r="BG229" i="6" s="1"/>
  <c r="BH229" i="6" s="1"/>
  <c r="AN231" i="6"/>
  <c r="AO231" i="6" s="1"/>
  <c r="AP231" i="6" s="1"/>
  <c r="AQ231" i="6" s="1"/>
  <c r="AR231" i="6" s="1"/>
  <c r="AS231" i="6" s="1"/>
  <c r="AT231" i="6" s="1"/>
  <c r="AU231" i="6" s="1"/>
  <c r="AV231" i="6" s="1"/>
  <c r="AW231" i="6" s="1"/>
  <c r="AX231" i="6" s="1"/>
  <c r="AY231" i="6" s="1"/>
  <c r="AZ231" i="6" s="1"/>
  <c r="BA231" i="6" s="1"/>
  <c r="BB231" i="6" s="1"/>
  <c r="BC231" i="6" s="1"/>
  <c r="BD231" i="6" s="1"/>
  <c r="BE231" i="6" s="1"/>
  <c r="BF231" i="6" s="1"/>
  <c r="BG231" i="6" s="1"/>
  <c r="BH231" i="6" s="1"/>
  <c r="AN233" i="6"/>
  <c r="AO233" i="6" s="1"/>
  <c r="AP233" i="6" s="1"/>
  <c r="AQ233" i="6" s="1"/>
  <c r="AR233" i="6" s="1"/>
  <c r="AS233" i="6" s="1"/>
  <c r="AT233" i="6" s="1"/>
  <c r="AU233" i="6" s="1"/>
  <c r="AV233" i="6" s="1"/>
  <c r="AW233" i="6" s="1"/>
  <c r="AX233" i="6" s="1"/>
  <c r="AY233" i="6" s="1"/>
  <c r="AZ233" i="6" s="1"/>
  <c r="BA233" i="6" s="1"/>
  <c r="BB233" i="6" s="1"/>
  <c r="BC233" i="6" s="1"/>
  <c r="BD233" i="6" s="1"/>
  <c r="BE233" i="6" s="1"/>
  <c r="BF233" i="6" s="1"/>
  <c r="BG233" i="6" s="1"/>
  <c r="BH233" i="6" s="1"/>
  <c r="AN235" i="6"/>
  <c r="AO235" i="6" s="1"/>
  <c r="AP235" i="6" s="1"/>
  <c r="AQ235" i="6" s="1"/>
  <c r="AR235" i="6" s="1"/>
  <c r="AS235" i="6" s="1"/>
  <c r="AT235" i="6" s="1"/>
  <c r="AU235" i="6" s="1"/>
  <c r="AV235" i="6" s="1"/>
  <c r="AW235" i="6" s="1"/>
  <c r="AX235" i="6" s="1"/>
  <c r="AY235" i="6" s="1"/>
  <c r="AZ235" i="6" s="1"/>
  <c r="BA235" i="6" s="1"/>
  <c r="BB235" i="6" s="1"/>
  <c r="BC235" i="6" s="1"/>
  <c r="BD235" i="6" s="1"/>
  <c r="BE235" i="6" s="1"/>
  <c r="BF235" i="6" s="1"/>
  <c r="BG235" i="6" s="1"/>
  <c r="BH235" i="6" s="1"/>
  <c r="AN237" i="6"/>
  <c r="AO237" i="6" s="1"/>
  <c r="AP237" i="6" s="1"/>
  <c r="AQ237" i="6" s="1"/>
  <c r="AR237" i="6" s="1"/>
  <c r="AS237" i="6" s="1"/>
  <c r="AT237" i="6" s="1"/>
  <c r="AU237" i="6" s="1"/>
  <c r="AV237" i="6" s="1"/>
  <c r="AW237" i="6" s="1"/>
  <c r="AX237" i="6" s="1"/>
  <c r="AY237" i="6" s="1"/>
  <c r="AZ237" i="6" s="1"/>
  <c r="BA237" i="6" s="1"/>
  <c r="BB237" i="6" s="1"/>
  <c r="BC237" i="6" s="1"/>
  <c r="BD237" i="6" s="1"/>
  <c r="BE237" i="6" s="1"/>
  <c r="BF237" i="6" s="1"/>
  <c r="BG237" i="6" s="1"/>
  <c r="BH237" i="6" s="1"/>
  <c r="AN239" i="6"/>
  <c r="AO239" i="6" s="1"/>
  <c r="AP239" i="6" s="1"/>
  <c r="AQ239" i="6" s="1"/>
  <c r="AR239" i="6" s="1"/>
  <c r="AS239" i="6" s="1"/>
  <c r="AT239" i="6" s="1"/>
  <c r="AU239" i="6" s="1"/>
  <c r="AV239" i="6" s="1"/>
  <c r="AW239" i="6" s="1"/>
  <c r="AX239" i="6" s="1"/>
  <c r="AY239" i="6" s="1"/>
  <c r="AZ239" i="6" s="1"/>
  <c r="BA239" i="6" s="1"/>
  <c r="BB239" i="6" s="1"/>
  <c r="BC239" i="6" s="1"/>
  <c r="BD239" i="6" s="1"/>
  <c r="BE239" i="6" s="1"/>
  <c r="BF239" i="6" s="1"/>
  <c r="BG239" i="6" s="1"/>
  <c r="BH239" i="6" s="1"/>
  <c r="AN241" i="6"/>
  <c r="AO241" i="6" s="1"/>
  <c r="AP241" i="6" s="1"/>
  <c r="AQ241" i="6" s="1"/>
  <c r="AR241" i="6" s="1"/>
  <c r="AS241" i="6" s="1"/>
  <c r="AT241" i="6" s="1"/>
  <c r="AU241" i="6" s="1"/>
  <c r="AV241" i="6" s="1"/>
  <c r="AW241" i="6" s="1"/>
  <c r="AX241" i="6" s="1"/>
  <c r="AY241" i="6" s="1"/>
  <c r="AZ241" i="6" s="1"/>
  <c r="BA241" i="6" s="1"/>
  <c r="BB241" i="6" s="1"/>
  <c r="BC241" i="6" s="1"/>
  <c r="BD241" i="6" s="1"/>
  <c r="BE241" i="6" s="1"/>
  <c r="BF241" i="6" s="1"/>
  <c r="BG241" i="6" s="1"/>
  <c r="BH241" i="6" s="1"/>
  <c r="AN243" i="6"/>
  <c r="AO243" i="6" s="1"/>
  <c r="AP243" i="6" s="1"/>
  <c r="AQ243" i="6" s="1"/>
  <c r="AR243" i="6" s="1"/>
  <c r="AS243" i="6" s="1"/>
  <c r="AT243" i="6" s="1"/>
  <c r="AU243" i="6" s="1"/>
  <c r="AV243" i="6" s="1"/>
  <c r="AW243" i="6" s="1"/>
  <c r="AX243" i="6" s="1"/>
  <c r="AY243" i="6" s="1"/>
  <c r="AZ243" i="6" s="1"/>
  <c r="BA243" i="6" s="1"/>
  <c r="BB243" i="6" s="1"/>
  <c r="BC243" i="6" s="1"/>
  <c r="BD243" i="6" s="1"/>
  <c r="BE243" i="6" s="1"/>
  <c r="BF243" i="6" s="1"/>
  <c r="BG243" i="6" s="1"/>
  <c r="BH243" i="6" s="1"/>
  <c r="AN245" i="6"/>
  <c r="AO245" i="6" s="1"/>
  <c r="AP245" i="6" s="1"/>
  <c r="AQ245" i="6" s="1"/>
  <c r="AR245" i="6" s="1"/>
  <c r="AS245" i="6" s="1"/>
  <c r="AT245" i="6" s="1"/>
  <c r="AU245" i="6" s="1"/>
  <c r="AV245" i="6" s="1"/>
  <c r="AW245" i="6" s="1"/>
  <c r="AX245" i="6" s="1"/>
  <c r="AY245" i="6" s="1"/>
  <c r="AZ245" i="6" s="1"/>
  <c r="BA245" i="6" s="1"/>
  <c r="BB245" i="6" s="1"/>
  <c r="BC245" i="6" s="1"/>
  <c r="BD245" i="6" s="1"/>
  <c r="BE245" i="6" s="1"/>
  <c r="BF245" i="6" s="1"/>
  <c r="BG245" i="6" s="1"/>
  <c r="BH245" i="6" s="1"/>
  <c r="AN247" i="6"/>
  <c r="AO247" i="6" s="1"/>
  <c r="AP247" i="6" s="1"/>
  <c r="AQ247" i="6" s="1"/>
  <c r="AR247" i="6" s="1"/>
  <c r="AS247" i="6" s="1"/>
  <c r="AT247" i="6" s="1"/>
  <c r="AU247" i="6" s="1"/>
  <c r="AV247" i="6" s="1"/>
  <c r="AW247" i="6" s="1"/>
  <c r="AX247" i="6" s="1"/>
  <c r="AY247" i="6" s="1"/>
  <c r="AZ247" i="6" s="1"/>
  <c r="BA247" i="6" s="1"/>
  <c r="BB247" i="6" s="1"/>
  <c r="BC247" i="6" s="1"/>
  <c r="BD247" i="6" s="1"/>
  <c r="BE247" i="6" s="1"/>
  <c r="BF247" i="6" s="1"/>
  <c r="BG247" i="6" s="1"/>
  <c r="BH247" i="6" s="1"/>
  <c r="AN249" i="6"/>
  <c r="AO249" i="6" s="1"/>
  <c r="AP249" i="6" s="1"/>
  <c r="AQ249" i="6" s="1"/>
  <c r="AR249" i="6" s="1"/>
  <c r="AS249" i="6" s="1"/>
  <c r="AT249" i="6" s="1"/>
  <c r="AU249" i="6" s="1"/>
  <c r="AV249" i="6" s="1"/>
  <c r="AW249" i="6" s="1"/>
  <c r="AX249" i="6" s="1"/>
  <c r="AY249" i="6" s="1"/>
  <c r="AZ249" i="6" s="1"/>
  <c r="BA249" i="6" s="1"/>
  <c r="BB249" i="6" s="1"/>
  <c r="BC249" i="6" s="1"/>
  <c r="BD249" i="6" s="1"/>
  <c r="BE249" i="6" s="1"/>
  <c r="BF249" i="6" s="1"/>
  <c r="BG249" i="6" s="1"/>
  <c r="BH249" i="6" s="1"/>
  <c r="AN251" i="6"/>
  <c r="AO251" i="6" s="1"/>
  <c r="AP251" i="6" s="1"/>
  <c r="AQ251" i="6" s="1"/>
  <c r="AR251" i="6" s="1"/>
  <c r="AS251" i="6" s="1"/>
  <c r="AT251" i="6" s="1"/>
  <c r="AU251" i="6" s="1"/>
  <c r="AV251" i="6" s="1"/>
  <c r="AW251" i="6" s="1"/>
  <c r="AX251" i="6" s="1"/>
  <c r="AY251" i="6" s="1"/>
  <c r="AZ251" i="6" s="1"/>
  <c r="BA251" i="6" s="1"/>
  <c r="BB251" i="6" s="1"/>
  <c r="BC251" i="6" s="1"/>
  <c r="BD251" i="6" s="1"/>
  <c r="BE251" i="6" s="1"/>
  <c r="BF251" i="6" s="1"/>
  <c r="BG251" i="6" s="1"/>
  <c r="BH251" i="6" s="1"/>
  <c r="AN253" i="6"/>
  <c r="AO253" i="6" s="1"/>
  <c r="AP253" i="6" s="1"/>
  <c r="AQ253" i="6" s="1"/>
  <c r="AR253" i="6" s="1"/>
  <c r="AS253" i="6" s="1"/>
  <c r="AT253" i="6" s="1"/>
  <c r="AU253" i="6" s="1"/>
  <c r="AV253" i="6" s="1"/>
  <c r="AW253" i="6" s="1"/>
  <c r="AX253" i="6" s="1"/>
  <c r="AY253" i="6" s="1"/>
  <c r="AZ253" i="6" s="1"/>
  <c r="BA253" i="6" s="1"/>
  <c r="BB253" i="6" s="1"/>
  <c r="BC253" i="6" s="1"/>
  <c r="BD253" i="6" s="1"/>
  <c r="BE253" i="6" s="1"/>
  <c r="BF253" i="6" s="1"/>
  <c r="BG253" i="6" s="1"/>
  <c r="BH253" i="6" s="1"/>
  <c r="AN255" i="6"/>
  <c r="AO255" i="6" s="1"/>
  <c r="AP255" i="6" s="1"/>
  <c r="AQ255" i="6" s="1"/>
  <c r="AR255" i="6" s="1"/>
  <c r="AS255" i="6" s="1"/>
  <c r="AT255" i="6" s="1"/>
  <c r="AU255" i="6" s="1"/>
  <c r="AV255" i="6" s="1"/>
  <c r="AW255" i="6" s="1"/>
  <c r="AX255" i="6" s="1"/>
  <c r="AY255" i="6" s="1"/>
  <c r="AZ255" i="6" s="1"/>
  <c r="BA255" i="6" s="1"/>
  <c r="BB255" i="6" s="1"/>
  <c r="BC255" i="6" s="1"/>
  <c r="BD255" i="6" s="1"/>
  <c r="BE255" i="6" s="1"/>
  <c r="BF255" i="6" s="1"/>
  <c r="BG255" i="6" s="1"/>
  <c r="BH255" i="6" s="1"/>
  <c r="AN257" i="6"/>
  <c r="AO257" i="6" s="1"/>
  <c r="AP257" i="6" s="1"/>
  <c r="AQ257" i="6" s="1"/>
  <c r="AR257" i="6" s="1"/>
  <c r="AS257" i="6" s="1"/>
  <c r="AT257" i="6" s="1"/>
  <c r="AU257" i="6" s="1"/>
  <c r="AV257" i="6" s="1"/>
  <c r="AW257" i="6" s="1"/>
  <c r="AX257" i="6" s="1"/>
  <c r="AY257" i="6" s="1"/>
  <c r="AZ257" i="6" s="1"/>
  <c r="BA257" i="6" s="1"/>
  <c r="BB257" i="6" s="1"/>
  <c r="BC257" i="6" s="1"/>
  <c r="BD257" i="6" s="1"/>
  <c r="BE257" i="6" s="1"/>
  <c r="BF257" i="6" s="1"/>
  <c r="BG257" i="6" s="1"/>
  <c r="BH257" i="6" s="1"/>
  <c r="AN259" i="6"/>
  <c r="AO259" i="6" s="1"/>
  <c r="AP259" i="6" s="1"/>
  <c r="AQ259" i="6" s="1"/>
  <c r="AR259" i="6" s="1"/>
  <c r="AS259" i="6" s="1"/>
  <c r="AT259" i="6" s="1"/>
  <c r="AU259" i="6" s="1"/>
  <c r="AV259" i="6" s="1"/>
  <c r="AW259" i="6" s="1"/>
  <c r="AX259" i="6" s="1"/>
  <c r="AY259" i="6" s="1"/>
  <c r="AZ259" i="6" s="1"/>
  <c r="BA259" i="6" s="1"/>
  <c r="BB259" i="6" s="1"/>
  <c r="BC259" i="6" s="1"/>
  <c r="BD259" i="6" s="1"/>
  <c r="BE259" i="6" s="1"/>
  <c r="BF259" i="6" s="1"/>
  <c r="BG259" i="6" s="1"/>
  <c r="BH259" i="6" s="1"/>
  <c r="AN261" i="6"/>
  <c r="AO261" i="6" s="1"/>
  <c r="AP261" i="6" s="1"/>
  <c r="AQ261" i="6" s="1"/>
  <c r="AR261" i="6" s="1"/>
  <c r="AS261" i="6" s="1"/>
  <c r="AT261" i="6" s="1"/>
  <c r="AU261" i="6" s="1"/>
  <c r="AV261" i="6" s="1"/>
  <c r="AW261" i="6" s="1"/>
  <c r="AX261" i="6" s="1"/>
  <c r="AY261" i="6" s="1"/>
  <c r="AZ261" i="6" s="1"/>
  <c r="BA261" i="6" s="1"/>
  <c r="BB261" i="6" s="1"/>
  <c r="BC261" i="6" s="1"/>
  <c r="BD261" i="6" s="1"/>
  <c r="BE261" i="6" s="1"/>
  <c r="BF261" i="6" s="1"/>
  <c r="BG261" i="6" s="1"/>
  <c r="BH261" i="6" s="1"/>
  <c r="AN263" i="6"/>
  <c r="AO263" i="6" s="1"/>
  <c r="AP263" i="6" s="1"/>
  <c r="AQ263" i="6" s="1"/>
  <c r="AR263" i="6" s="1"/>
  <c r="AS263" i="6" s="1"/>
  <c r="AT263" i="6" s="1"/>
  <c r="AU263" i="6" s="1"/>
  <c r="AV263" i="6" s="1"/>
  <c r="AW263" i="6" s="1"/>
  <c r="AX263" i="6" s="1"/>
  <c r="AY263" i="6" s="1"/>
  <c r="AZ263" i="6" s="1"/>
  <c r="BA263" i="6" s="1"/>
  <c r="BB263" i="6" s="1"/>
  <c r="BC263" i="6" s="1"/>
  <c r="BD263" i="6" s="1"/>
  <c r="BE263" i="6" s="1"/>
  <c r="BF263" i="6" s="1"/>
  <c r="BG263" i="6" s="1"/>
  <c r="BH263" i="6" s="1"/>
  <c r="AN265" i="6"/>
  <c r="AO265" i="6" s="1"/>
  <c r="AP265" i="6" s="1"/>
  <c r="AQ265" i="6" s="1"/>
  <c r="AR265" i="6" s="1"/>
  <c r="AS265" i="6" s="1"/>
  <c r="AT265" i="6" s="1"/>
  <c r="AU265" i="6" s="1"/>
  <c r="AV265" i="6" s="1"/>
  <c r="AW265" i="6" s="1"/>
  <c r="AX265" i="6" s="1"/>
  <c r="AY265" i="6" s="1"/>
  <c r="AZ265" i="6" s="1"/>
  <c r="BA265" i="6" s="1"/>
  <c r="BB265" i="6" s="1"/>
  <c r="BC265" i="6" s="1"/>
  <c r="BD265" i="6" s="1"/>
  <c r="BE265" i="6" s="1"/>
  <c r="BF265" i="6" s="1"/>
  <c r="BG265" i="6" s="1"/>
  <c r="BH265" i="6" s="1"/>
  <c r="AN267" i="6"/>
  <c r="AO267" i="6" s="1"/>
  <c r="AP267" i="6" s="1"/>
  <c r="AQ267" i="6" s="1"/>
  <c r="AR267" i="6" s="1"/>
  <c r="AS267" i="6" s="1"/>
  <c r="AT267" i="6" s="1"/>
  <c r="AU267" i="6" s="1"/>
  <c r="AV267" i="6" s="1"/>
  <c r="AW267" i="6" s="1"/>
  <c r="AX267" i="6" s="1"/>
  <c r="AY267" i="6" s="1"/>
  <c r="AZ267" i="6" s="1"/>
  <c r="BA267" i="6" s="1"/>
  <c r="BB267" i="6" s="1"/>
  <c r="BC267" i="6" s="1"/>
  <c r="BD267" i="6" s="1"/>
  <c r="BE267" i="6" s="1"/>
  <c r="BF267" i="6" s="1"/>
  <c r="BG267" i="6" s="1"/>
  <c r="BH267" i="6" s="1"/>
  <c r="AN269" i="6"/>
  <c r="AO269" i="6" s="1"/>
  <c r="AP269" i="6" s="1"/>
  <c r="AQ269" i="6" s="1"/>
  <c r="AR269" i="6" s="1"/>
  <c r="AS269" i="6" s="1"/>
  <c r="AT269" i="6" s="1"/>
  <c r="AU269" i="6" s="1"/>
  <c r="AV269" i="6" s="1"/>
  <c r="AW269" i="6" s="1"/>
  <c r="AX269" i="6" s="1"/>
  <c r="AY269" i="6" s="1"/>
  <c r="AZ269" i="6" s="1"/>
  <c r="BA269" i="6" s="1"/>
  <c r="BB269" i="6" s="1"/>
  <c r="BC269" i="6" s="1"/>
  <c r="BD269" i="6" s="1"/>
  <c r="BE269" i="6" s="1"/>
  <c r="BF269" i="6" s="1"/>
  <c r="BG269" i="6" s="1"/>
  <c r="BH269" i="6" s="1"/>
  <c r="AN271" i="6"/>
  <c r="AO271" i="6" s="1"/>
  <c r="AP271" i="6" s="1"/>
  <c r="AQ271" i="6" s="1"/>
  <c r="AR271" i="6" s="1"/>
  <c r="AS271" i="6" s="1"/>
  <c r="AT271" i="6" s="1"/>
  <c r="AU271" i="6" s="1"/>
  <c r="AV271" i="6" s="1"/>
  <c r="AW271" i="6" s="1"/>
  <c r="AX271" i="6" s="1"/>
  <c r="AY271" i="6" s="1"/>
  <c r="AZ271" i="6" s="1"/>
  <c r="BA271" i="6" s="1"/>
  <c r="BB271" i="6" s="1"/>
  <c r="BC271" i="6" s="1"/>
  <c r="BD271" i="6" s="1"/>
  <c r="BE271" i="6" s="1"/>
  <c r="BF271" i="6" s="1"/>
  <c r="BG271" i="6" s="1"/>
  <c r="BH271" i="6" s="1"/>
  <c r="AN273" i="6"/>
  <c r="AO273" i="6" s="1"/>
  <c r="AP273" i="6" s="1"/>
  <c r="AQ273" i="6" s="1"/>
  <c r="AR273" i="6" s="1"/>
  <c r="AS273" i="6" s="1"/>
  <c r="AT273" i="6" s="1"/>
  <c r="AU273" i="6" s="1"/>
  <c r="AV273" i="6" s="1"/>
  <c r="AW273" i="6" s="1"/>
  <c r="AX273" i="6" s="1"/>
  <c r="AY273" i="6" s="1"/>
  <c r="AZ273" i="6" s="1"/>
  <c r="BA273" i="6" s="1"/>
  <c r="BB273" i="6" s="1"/>
  <c r="BC273" i="6" s="1"/>
  <c r="BD273" i="6" s="1"/>
  <c r="BE273" i="6" s="1"/>
  <c r="BF273" i="6" s="1"/>
  <c r="BG273" i="6" s="1"/>
  <c r="BH273" i="6" s="1"/>
  <c r="AN275" i="6"/>
  <c r="AO275" i="6" s="1"/>
  <c r="AP275" i="6" s="1"/>
  <c r="AQ275" i="6" s="1"/>
  <c r="AR275" i="6" s="1"/>
  <c r="AS275" i="6" s="1"/>
  <c r="AT275" i="6" s="1"/>
  <c r="AU275" i="6" s="1"/>
  <c r="AV275" i="6" s="1"/>
  <c r="AW275" i="6" s="1"/>
  <c r="AX275" i="6" s="1"/>
  <c r="AY275" i="6" s="1"/>
  <c r="AZ275" i="6" s="1"/>
  <c r="BA275" i="6" s="1"/>
  <c r="BB275" i="6" s="1"/>
  <c r="BC275" i="6" s="1"/>
  <c r="BD275" i="6" s="1"/>
  <c r="BE275" i="6" s="1"/>
  <c r="BF275" i="6" s="1"/>
  <c r="BG275" i="6" s="1"/>
  <c r="BH275" i="6" s="1"/>
  <c r="AN277" i="6"/>
  <c r="AO277" i="6" s="1"/>
  <c r="AP277" i="6" s="1"/>
  <c r="AQ277" i="6" s="1"/>
  <c r="AR277" i="6" s="1"/>
  <c r="AS277" i="6" s="1"/>
  <c r="AT277" i="6" s="1"/>
  <c r="AU277" i="6" s="1"/>
  <c r="AV277" i="6" s="1"/>
  <c r="AW277" i="6" s="1"/>
  <c r="AX277" i="6" s="1"/>
  <c r="AY277" i="6" s="1"/>
  <c r="AZ277" i="6" s="1"/>
  <c r="BA277" i="6" s="1"/>
  <c r="BB277" i="6" s="1"/>
  <c r="BC277" i="6" s="1"/>
  <c r="BD277" i="6" s="1"/>
  <c r="BE277" i="6" s="1"/>
  <c r="BF277" i="6" s="1"/>
  <c r="BG277" i="6" s="1"/>
  <c r="BH277" i="6" s="1"/>
  <c r="AN279" i="6"/>
  <c r="AO279" i="6" s="1"/>
  <c r="AP279" i="6" s="1"/>
  <c r="AQ279" i="6" s="1"/>
  <c r="AR279" i="6" s="1"/>
  <c r="AS279" i="6" s="1"/>
  <c r="AT279" i="6" s="1"/>
  <c r="AU279" i="6" s="1"/>
  <c r="AV279" i="6" s="1"/>
  <c r="AW279" i="6" s="1"/>
  <c r="AX279" i="6" s="1"/>
  <c r="AY279" i="6" s="1"/>
  <c r="AZ279" i="6" s="1"/>
  <c r="BA279" i="6" s="1"/>
  <c r="BB279" i="6" s="1"/>
  <c r="BC279" i="6" s="1"/>
  <c r="BD279" i="6" s="1"/>
  <c r="BE279" i="6" s="1"/>
  <c r="BF279" i="6" s="1"/>
  <c r="BG279" i="6" s="1"/>
  <c r="BH279" i="6" s="1"/>
  <c r="AN281" i="6"/>
  <c r="AO281" i="6" s="1"/>
  <c r="AP281" i="6" s="1"/>
  <c r="AQ281" i="6" s="1"/>
  <c r="AR281" i="6" s="1"/>
  <c r="AS281" i="6" s="1"/>
  <c r="AT281" i="6" s="1"/>
  <c r="AU281" i="6" s="1"/>
  <c r="AV281" i="6" s="1"/>
  <c r="AW281" i="6" s="1"/>
  <c r="AX281" i="6" s="1"/>
  <c r="AY281" i="6" s="1"/>
  <c r="AZ281" i="6" s="1"/>
  <c r="BA281" i="6" s="1"/>
  <c r="BB281" i="6" s="1"/>
  <c r="BC281" i="6" s="1"/>
  <c r="BD281" i="6" s="1"/>
  <c r="BE281" i="6" s="1"/>
  <c r="BF281" i="6" s="1"/>
  <c r="BG281" i="6" s="1"/>
  <c r="BH281" i="6" s="1"/>
  <c r="AN283" i="6"/>
  <c r="AO283" i="6" s="1"/>
  <c r="AP283" i="6" s="1"/>
  <c r="AQ283" i="6" s="1"/>
  <c r="AR283" i="6" s="1"/>
  <c r="AS283" i="6" s="1"/>
  <c r="AT283" i="6" s="1"/>
  <c r="AU283" i="6" s="1"/>
  <c r="AV283" i="6" s="1"/>
  <c r="AW283" i="6" s="1"/>
  <c r="AX283" i="6" s="1"/>
  <c r="AY283" i="6" s="1"/>
  <c r="AZ283" i="6" s="1"/>
  <c r="BA283" i="6" s="1"/>
  <c r="BB283" i="6" s="1"/>
  <c r="BC283" i="6" s="1"/>
  <c r="BD283" i="6" s="1"/>
  <c r="BE283" i="6" s="1"/>
  <c r="BF283" i="6" s="1"/>
  <c r="BG283" i="6" s="1"/>
  <c r="BH283" i="6" s="1"/>
  <c r="AN285" i="6"/>
  <c r="AO285" i="6" s="1"/>
  <c r="AP285" i="6" s="1"/>
  <c r="AQ285" i="6" s="1"/>
  <c r="AR285" i="6" s="1"/>
  <c r="AS285" i="6" s="1"/>
  <c r="AT285" i="6" s="1"/>
  <c r="AU285" i="6" s="1"/>
  <c r="AV285" i="6" s="1"/>
  <c r="AW285" i="6" s="1"/>
  <c r="AX285" i="6" s="1"/>
  <c r="AY285" i="6" s="1"/>
  <c r="AZ285" i="6" s="1"/>
  <c r="BA285" i="6" s="1"/>
  <c r="BB285" i="6" s="1"/>
  <c r="BC285" i="6" s="1"/>
  <c r="BD285" i="6" s="1"/>
  <c r="BE285" i="6" s="1"/>
  <c r="BF285" i="6" s="1"/>
  <c r="BG285" i="6" s="1"/>
  <c r="BH285" i="6" s="1"/>
  <c r="AN287" i="6"/>
  <c r="AO287" i="6" s="1"/>
  <c r="AP287" i="6" s="1"/>
  <c r="AQ287" i="6" s="1"/>
  <c r="AR287" i="6" s="1"/>
  <c r="AS287" i="6" s="1"/>
  <c r="AT287" i="6" s="1"/>
  <c r="AU287" i="6" s="1"/>
  <c r="AV287" i="6" s="1"/>
  <c r="AW287" i="6" s="1"/>
  <c r="AX287" i="6" s="1"/>
  <c r="AY287" i="6" s="1"/>
  <c r="AZ287" i="6" s="1"/>
  <c r="BA287" i="6" s="1"/>
  <c r="BB287" i="6" s="1"/>
  <c r="BC287" i="6" s="1"/>
  <c r="BD287" i="6" s="1"/>
  <c r="BE287" i="6" s="1"/>
  <c r="BF287" i="6" s="1"/>
  <c r="BG287" i="6" s="1"/>
  <c r="BH287" i="6" s="1"/>
  <c r="AN289" i="6"/>
  <c r="AO289" i="6" s="1"/>
  <c r="AP289" i="6" s="1"/>
  <c r="AQ289" i="6" s="1"/>
  <c r="AR289" i="6" s="1"/>
  <c r="AS289" i="6" s="1"/>
  <c r="AT289" i="6" s="1"/>
  <c r="AU289" i="6" s="1"/>
  <c r="AV289" i="6" s="1"/>
  <c r="AW289" i="6" s="1"/>
  <c r="AX289" i="6" s="1"/>
  <c r="AY289" i="6" s="1"/>
  <c r="AZ289" i="6" s="1"/>
  <c r="BA289" i="6" s="1"/>
  <c r="BB289" i="6" s="1"/>
  <c r="BC289" i="6" s="1"/>
  <c r="BD289" i="6" s="1"/>
  <c r="BE289" i="6" s="1"/>
  <c r="BF289" i="6" s="1"/>
  <c r="BG289" i="6" s="1"/>
  <c r="BH289" i="6" s="1"/>
  <c r="AN291" i="6"/>
  <c r="AO291" i="6" s="1"/>
  <c r="AP291" i="6" s="1"/>
  <c r="AQ291" i="6" s="1"/>
  <c r="AR291" i="6" s="1"/>
  <c r="AS291" i="6" s="1"/>
  <c r="AT291" i="6" s="1"/>
  <c r="AU291" i="6" s="1"/>
  <c r="AV291" i="6" s="1"/>
  <c r="AW291" i="6" s="1"/>
  <c r="AX291" i="6" s="1"/>
  <c r="AY291" i="6" s="1"/>
  <c r="AZ291" i="6" s="1"/>
  <c r="BA291" i="6" s="1"/>
  <c r="BB291" i="6" s="1"/>
  <c r="BC291" i="6" s="1"/>
  <c r="BD291" i="6" s="1"/>
  <c r="BE291" i="6" s="1"/>
  <c r="BF291" i="6" s="1"/>
  <c r="BG291" i="6" s="1"/>
  <c r="BH291" i="6" s="1"/>
  <c r="AN293" i="6"/>
  <c r="AO293" i="6" s="1"/>
  <c r="AP293" i="6" s="1"/>
  <c r="AQ293" i="6" s="1"/>
  <c r="AR293" i="6" s="1"/>
  <c r="AS293" i="6" s="1"/>
  <c r="AT293" i="6" s="1"/>
  <c r="AU293" i="6" s="1"/>
  <c r="AV293" i="6" s="1"/>
  <c r="AW293" i="6" s="1"/>
  <c r="AX293" i="6" s="1"/>
  <c r="AY293" i="6" s="1"/>
  <c r="AZ293" i="6" s="1"/>
  <c r="BA293" i="6" s="1"/>
  <c r="BB293" i="6" s="1"/>
  <c r="BC293" i="6" s="1"/>
  <c r="BD293" i="6" s="1"/>
  <c r="BE293" i="6" s="1"/>
  <c r="BF293" i="6" s="1"/>
  <c r="BG293" i="6" s="1"/>
  <c r="BH293" i="6" s="1"/>
  <c r="AN295" i="6"/>
  <c r="AO295" i="6" s="1"/>
  <c r="AP295" i="6" s="1"/>
  <c r="AQ295" i="6" s="1"/>
  <c r="AR295" i="6" s="1"/>
  <c r="AS295" i="6" s="1"/>
  <c r="AT295" i="6" s="1"/>
  <c r="AU295" i="6" s="1"/>
  <c r="AV295" i="6" s="1"/>
  <c r="AW295" i="6" s="1"/>
  <c r="AX295" i="6" s="1"/>
  <c r="AY295" i="6" s="1"/>
  <c r="AZ295" i="6" s="1"/>
  <c r="BA295" i="6" s="1"/>
  <c r="BB295" i="6" s="1"/>
  <c r="BC295" i="6" s="1"/>
  <c r="BD295" i="6" s="1"/>
  <c r="BE295" i="6" s="1"/>
  <c r="BF295" i="6" s="1"/>
  <c r="BG295" i="6" s="1"/>
  <c r="BH295" i="6" s="1"/>
  <c r="AN297" i="6"/>
  <c r="AO297" i="6" s="1"/>
  <c r="AP297" i="6" s="1"/>
  <c r="AQ297" i="6" s="1"/>
  <c r="AR297" i="6" s="1"/>
  <c r="AS297" i="6" s="1"/>
  <c r="AT297" i="6" s="1"/>
  <c r="AU297" i="6" s="1"/>
  <c r="AV297" i="6" s="1"/>
  <c r="AW297" i="6" s="1"/>
  <c r="AX297" i="6" s="1"/>
  <c r="AY297" i="6" s="1"/>
  <c r="AZ297" i="6" s="1"/>
  <c r="BA297" i="6" s="1"/>
  <c r="BB297" i="6" s="1"/>
  <c r="BC297" i="6" s="1"/>
  <c r="BD297" i="6" s="1"/>
  <c r="BE297" i="6" s="1"/>
  <c r="BF297" i="6" s="1"/>
  <c r="BG297" i="6" s="1"/>
  <c r="BH297" i="6" s="1"/>
  <c r="AN299" i="6"/>
  <c r="AO299" i="6" s="1"/>
  <c r="AP299" i="6" s="1"/>
  <c r="AQ299" i="6" s="1"/>
  <c r="AR299" i="6" s="1"/>
  <c r="AS299" i="6" s="1"/>
  <c r="AT299" i="6" s="1"/>
  <c r="AU299" i="6" s="1"/>
  <c r="AV299" i="6" s="1"/>
  <c r="AW299" i="6" s="1"/>
  <c r="AX299" i="6" s="1"/>
  <c r="AY299" i="6" s="1"/>
  <c r="AZ299" i="6" s="1"/>
  <c r="BA299" i="6" s="1"/>
  <c r="BB299" i="6" s="1"/>
  <c r="BC299" i="6" s="1"/>
  <c r="BD299" i="6" s="1"/>
  <c r="BE299" i="6" s="1"/>
  <c r="BF299" i="6" s="1"/>
  <c r="BG299" i="6" s="1"/>
  <c r="BH299" i="6" s="1"/>
  <c r="AN301" i="6"/>
  <c r="AO301" i="6" s="1"/>
  <c r="AP301" i="6" s="1"/>
  <c r="AQ301" i="6" s="1"/>
  <c r="AR301" i="6" s="1"/>
  <c r="AS301" i="6" s="1"/>
  <c r="AT301" i="6" s="1"/>
  <c r="AU301" i="6" s="1"/>
  <c r="AV301" i="6" s="1"/>
  <c r="AW301" i="6" s="1"/>
  <c r="AX301" i="6" s="1"/>
  <c r="AY301" i="6" s="1"/>
  <c r="AZ301" i="6" s="1"/>
  <c r="BA301" i="6" s="1"/>
  <c r="BB301" i="6" s="1"/>
  <c r="BC301" i="6" s="1"/>
  <c r="BD301" i="6" s="1"/>
  <c r="BE301" i="6" s="1"/>
  <c r="BF301" i="6" s="1"/>
  <c r="BG301" i="6" s="1"/>
  <c r="BH301" i="6" s="1"/>
  <c r="AN410" i="6"/>
  <c r="AO410" i="6" s="1"/>
  <c r="AP410" i="6" s="1"/>
  <c r="AQ410" i="6" s="1"/>
  <c r="AR410" i="6" s="1"/>
  <c r="AS410" i="6" s="1"/>
  <c r="AT410" i="6" s="1"/>
  <c r="AU410" i="6" s="1"/>
  <c r="AV410" i="6" s="1"/>
  <c r="AW410" i="6" s="1"/>
  <c r="AX410" i="6" s="1"/>
  <c r="AY410" i="6" s="1"/>
  <c r="AZ410" i="6" s="1"/>
  <c r="BA410" i="6" s="1"/>
  <c r="BB410" i="6" s="1"/>
  <c r="BC410" i="6" s="1"/>
  <c r="BD410" i="6" s="1"/>
  <c r="BE410" i="6" s="1"/>
  <c r="BF410" i="6" s="1"/>
  <c r="BG410" i="6" s="1"/>
  <c r="BH410" i="6" s="1"/>
  <c r="AN408" i="6"/>
  <c r="AO408" i="6" s="1"/>
  <c r="AP408" i="6" s="1"/>
  <c r="AQ408" i="6" s="1"/>
  <c r="AR408" i="6" s="1"/>
  <c r="AS408" i="6" s="1"/>
  <c r="AT408" i="6" s="1"/>
  <c r="AU408" i="6" s="1"/>
  <c r="AV408" i="6" s="1"/>
  <c r="AW408" i="6" s="1"/>
  <c r="AX408" i="6" s="1"/>
  <c r="AY408" i="6" s="1"/>
  <c r="AZ408" i="6" s="1"/>
  <c r="BA408" i="6" s="1"/>
  <c r="BB408" i="6" s="1"/>
  <c r="BC408" i="6" s="1"/>
  <c r="BD408" i="6" s="1"/>
  <c r="BE408" i="6" s="1"/>
  <c r="BF408" i="6" s="1"/>
  <c r="BG408" i="6" s="1"/>
  <c r="BH408" i="6" s="1"/>
  <c r="AN406" i="6"/>
  <c r="AO406" i="6" s="1"/>
  <c r="AP406" i="6" s="1"/>
  <c r="AQ406" i="6" s="1"/>
  <c r="AR406" i="6" s="1"/>
  <c r="AS406" i="6" s="1"/>
  <c r="AT406" i="6" s="1"/>
  <c r="AU406" i="6" s="1"/>
  <c r="AV406" i="6" s="1"/>
  <c r="AW406" i="6" s="1"/>
  <c r="AX406" i="6" s="1"/>
  <c r="AY406" i="6" s="1"/>
  <c r="AZ406" i="6" s="1"/>
  <c r="BA406" i="6" s="1"/>
  <c r="BB406" i="6" s="1"/>
  <c r="BC406" i="6" s="1"/>
  <c r="BD406" i="6" s="1"/>
  <c r="BE406" i="6" s="1"/>
  <c r="BF406" i="6" s="1"/>
  <c r="BG406" i="6" s="1"/>
  <c r="BH406" i="6" s="1"/>
  <c r="AN404" i="6"/>
  <c r="AO404" i="6" s="1"/>
  <c r="AP404" i="6" s="1"/>
  <c r="AQ404" i="6" s="1"/>
  <c r="AR404" i="6" s="1"/>
  <c r="AS404" i="6" s="1"/>
  <c r="AT404" i="6" s="1"/>
  <c r="AU404" i="6" s="1"/>
  <c r="AV404" i="6" s="1"/>
  <c r="AW404" i="6" s="1"/>
  <c r="AX404" i="6" s="1"/>
  <c r="AY404" i="6" s="1"/>
  <c r="AZ404" i="6" s="1"/>
  <c r="BA404" i="6" s="1"/>
  <c r="BB404" i="6" s="1"/>
  <c r="BC404" i="6" s="1"/>
  <c r="BD404" i="6" s="1"/>
  <c r="BE404" i="6" s="1"/>
  <c r="BF404" i="6" s="1"/>
  <c r="BG404" i="6" s="1"/>
  <c r="BH404" i="6" s="1"/>
  <c r="AN402" i="6"/>
  <c r="AO402" i="6" s="1"/>
  <c r="AP402" i="6" s="1"/>
  <c r="AQ402" i="6" s="1"/>
  <c r="AR402" i="6" s="1"/>
  <c r="AS402" i="6" s="1"/>
  <c r="AT402" i="6" s="1"/>
  <c r="AU402" i="6" s="1"/>
  <c r="AV402" i="6" s="1"/>
  <c r="AW402" i="6" s="1"/>
  <c r="AX402" i="6" s="1"/>
  <c r="AY402" i="6" s="1"/>
  <c r="AZ402" i="6" s="1"/>
  <c r="BA402" i="6" s="1"/>
  <c r="BB402" i="6" s="1"/>
  <c r="BC402" i="6" s="1"/>
  <c r="BD402" i="6" s="1"/>
  <c r="BE402" i="6" s="1"/>
  <c r="BF402" i="6" s="1"/>
  <c r="BG402" i="6" s="1"/>
  <c r="BH402" i="6" s="1"/>
  <c r="AN400" i="6"/>
  <c r="AO400" i="6" s="1"/>
  <c r="AP400" i="6" s="1"/>
  <c r="AQ400" i="6" s="1"/>
  <c r="AR400" i="6" s="1"/>
  <c r="AS400" i="6" s="1"/>
  <c r="AT400" i="6" s="1"/>
  <c r="AU400" i="6" s="1"/>
  <c r="AV400" i="6" s="1"/>
  <c r="AW400" i="6" s="1"/>
  <c r="AX400" i="6" s="1"/>
  <c r="AY400" i="6" s="1"/>
  <c r="AZ400" i="6" s="1"/>
  <c r="BA400" i="6" s="1"/>
  <c r="BB400" i="6" s="1"/>
  <c r="BC400" i="6" s="1"/>
  <c r="BD400" i="6" s="1"/>
  <c r="BE400" i="6" s="1"/>
  <c r="BF400" i="6" s="1"/>
  <c r="BG400" i="6" s="1"/>
  <c r="BH400" i="6" s="1"/>
  <c r="AN398" i="6"/>
  <c r="AO398" i="6" s="1"/>
  <c r="AP398" i="6" s="1"/>
  <c r="AQ398" i="6" s="1"/>
  <c r="AR398" i="6" s="1"/>
  <c r="AS398" i="6" s="1"/>
  <c r="AT398" i="6" s="1"/>
  <c r="AU398" i="6" s="1"/>
  <c r="AV398" i="6" s="1"/>
  <c r="AW398" i="6" s="1"/>
  <c r="AX398" i="6" s="1"/>
  <c r="AY398" i="6" s="1"/>
  <c r="AZ398" i="6" s="1"/>
  <c r="BA398" i="6" s="1"/>
  <c r="BB398" i="6" s="1"/>
  <c r="BC398" i="6" s="1"/>
  <c r="BD398" i="6" s="1"/>
  <c r="BE398" i="6" s="1"/>
  <c r="BF398" i="6" s="1"/>
  <c r="BG398" i="6" s="1"/>
  <c r="BH398" i="6" s="1"/>
  <c r="AN396" i="6"/>
  <c r="AO396" i="6" s="1"/>
  <c r="AP396" i="6" s="1"/>
  <c r="AQ396" i="6" s="1"/>
  <c r="AR396" i="6" s="1"/>
  <c r="AS396" i="6" s="1"/>
  <c r="AT396" i="6" s="1"/>
  <c r="AU396" i="6" s="1"/>
  <c r="AV396" i="6" s="1"/>
  <c r="AW396" i="6" s="1"/>
  <c r="AX396" i="6" s="1"/>
  <c r="AY396" i="6" s="1"/>
  <c r="AZ396" i="6" s="1"/>
  <c r="BA396" i="6" s="1"/>
  <c r="BB396" i="6" s="1"/>
  <c r="BC396" i="6" s="1"/>
  <c r="BD396" i="6" s="1"/>
  <c r="BE396" i="6" s="1"/>
  <c r="BF396" i="6" s="1"/>
  <c r="BG396" i="6" s="1"/>
  <c r="BH396" i="6" s="1"/>
  <c r="AN394" i="6"/>
  <c r="AO394" i="6" s="1"/>
  <c r="AP394" i="6" s="1"/>
  <c r="AQ394" i="6" s="1"/>
  <c r="AR394" i="6" s="1"/>
  <c r="AS394" i="6" s="1"/>
  <c r="AT394" i="6" s="1"/>
  <c r="AU394" i="6" s="1"/>
  <c r="AV394" i="6" s="1"/>
  <c r="AW394" i="6" s="1"/>
  <c r="AX394" i="6" s="1"/>
  <c r="AY394" i="6" s="1"/>
  <c r="AZ394" i="6" s="1"/>
  <c r="BA394" i="6" s="1"/>
  <c r="BB394" i="6" s="1"/>
  <c r="BC394" i="6" s="1"/>
  <c r="BD394" i="6" s="1"/>
  <c r="BE394" i="6" s="1"/>
  <c r="BF394" i="6" s="1"/>
  <c r="BG394" i="6" s="1"/>
  <c r="BH394" i="6" s="1"/>
  <c r="AN392" i="6"/>
  <c r="AO392" i="6" s="1"/>
  <c r="AP392" i="6" s="1"/>
  <c r="AQ392" i="6" s="1"/>
  <c r="AR392" i="6" s="1"/>
  <c r="AS392" i="6" s="1"/>
  <c r="AT392" i="6" s="1"/>
  <c r="AU392" i="6" s="1"/>
  <c r="AV392" i="6" s="1"/>
  <c r="AW392" i="6" s="1"/>
  <c r="AX392" i="6" s="1"/>
  <c r="AY392" i="6" s="1"/>
  <c r="AZ392" i="6" s="1"/>
  <c r="BA392" i="6" s="1"/>
  <c r="BB392" i="6" s="1"/>
  <c r="BC392" i="6" s="1"/>
  <c r="BD392" i="6" s="1"/>
  <c r="BE392" i="6" s="1"/>
  <c r="BF392" i="6" s="1"/>
  <c r="BG392" i="6" s="1"/>
  <c r="BH392" i="6" s="1"/>
  <c r="AN390" i="6"/>
  <c r="AO390" i="6" s="1"/>
  <c r="AP390" i="6" s="1"/>
  <c r="AQ390" i="6" s="1"/>
  <c r="AR390" i="6" s="1"/>
  <c r="AS390" i="6" s="1"/>
  <c r="AT390" i="6" s="1"/>
  <c r="AU390" i="6" s="1"/>
  <c r="AV390" i="6" s="1"/>
  <c r="AW390" i="6" s="1"/>
  <c r="AX390" i="6" s="1"/>
  <c r="AY390" i="6" s="1"/>
  <c r="AZ390" i="6" s="1"/>
  <c r="BA390" i="6" s="1"/>
  <c r="BB390" i="6" s="1"/>
  <c r="BC390" i="6" s="1"/>
  <c r="BD390" i="6" s="1"/>
  <c r="BE390" i="6" s="1"/>
  <c r="BF390" i="6" s="1"/>
  <c r="BG390" i="6" s="1"/>
  <c r="BH390" i="6" s="1"/>
  <c r="AN388" i="6"/>
  <c r="AO388" i="6" s="1"/>
  <c r="AP388" i="6" s="1"/>
  <c r="AQ388" i="6" s="1"/>
  <c r="AR388" i="6" s="1"/>
  <c r="AS388" i="6" s="1"/>
  <c r="AT388" i="6" s="1"/>
  <c r="AU388" i="6" s="1"/>
  <c r="AV388" i="6" s="1"/>
  <c r="AW388" i="6" s="1"/>
  <c r="AX388" i="6" s="1"/>
  <c r="AY388" i="6" s="1"/>
  <c r="AZ388" i="6" s="1"/>
  <c r="BA388" i="6" s="1"/>
  <c r="BB388" i="6" s="1"/>
  <c r="BC388" i="6" s="1"/>
  <c r="BD388" i="6" s="1"/>
  <c r="BE388" i="6" s="1"/>
  <c r="BF388" i="6" s="1"/>
  <c r="BG388" i="6" s="1"/>
  <c r="BH388" i="6" s="1"/>
  <c r="AN386" i="6"/>
  <c r="AO386" i="6" s="1"/>
  <c r="AP386" i="6" s="1"/>
  <c r="AQ386" i="6" s="1"/>
  <c r="AR386" i="6" s="1"/>
  <c r="AS386" i="6" s="1"/>
  <c r="AT386" i="6" s="1"/>
  <c r="AU386" i="6" s="1"/>
  <c r="AV386" i="6" s="1"/>
  <c r="AW386" i="6" s="1"/>
  <c r="AX386" i="6" s="1"/>
  <c r="AY386" i="6" s="1"/>
  <c r="AZ386" i="6" s="1"/>
  <c r="BA386" i="6" s="1"/>
  <c r="BB386" i="6" s="1"/>
  <c r="BC386" i="6" s="1"/>
  <c r="BD386" i="6" s="1"/>
  <c r="BE386" i="6" s="1"/>
  <c r="BF386" i="6" s="1"/>
  <c r="BG386" i="6" s="1"/>
  <c r="BH386" i="6" s="1"/>
  <c r="AN384" i="6"/>
  <c r="AO384" i="6" s="1"/>
  <c r="AP384" i="6" s="1"/>
  <c r="AQ384" i="6" s="1"/>
  <c r="AR384" i="6" s="1"/>
  <c r="AS384" i="6" s="1"/>
  <c r="AT384" i="6" s="1"/>
  <c r="AU384" i="6" s="1"/>
  <c r="AV384" i="6" s="1"/>
  <c r="AW384" i="6" s="1"/>
  <c r="AX384" i="6" s="1"/>
  <c r="AY384" i="6" s="1"/>
  <c r="AZ384" i="6" s="1"/>
  <c r="BA384" i="6" s="1"/>
  <c r="BB384" i="6" s="1"/>
  <c r="BC384" i="6" s="1"/>
  <c r="BD384" i="6" s="1"/>
  <c r="BE384" i="6" s="1"/>
  <c r="BF384" i="6" s="1"/>
  <c r="BG384" i="6" s="1"/>
  <c r="BH384" i="6" s="1"/>
  <c r="AN382" i="6"/>
  <c r="AO382" i="6" s="1"/>
  <c r="AP382" i="6" s="1"/>
  <c r="AQ382" i="6" s="1"/>
  <c r="AR382" i="6" s="1"/>
  <c r="AS382" i="6" s="1"/>
  <c r="AT382" i="6" s="1"/>
  <c r="AU382" i="6" s="1"/>
  <c r="AV382" i="6" s="1"/>
  <c r="AW382" i="6" s="1"/>
  <c r="AX382" i="6" s="1"/>
  <c r="AY382" i="6" s="1"/>
  <c r="AZ382" i="6" s="1"/>
  <c r="BA382" i="6" s="1"/>
  <c r="BB382" i="6" s="1"/>
  <c r="BC382" i="6" s="1"/>
  <c r="BD382" i="6" s="1"/>
  <c r="BE382" i="6" s="1"/>
  <c r="BF382" i="6" s="1"/>
  <c r="BG382" i="6" s="1"/>
  <c r="BH382" i="6" s="1"/>
  <c r="AN380" i="6"/>
  <c r="AO380" i="6" s="1"/>
  <c r="AP380" i="6" s="1"/>
  <c r="AQ380" i="6" s="1"/>
  <c r="AR380" i="6" s="1"/>
  <c r="AS380" i="6" s="1"/>
  <c r="AT380" i="6" s="1"/>
  <c r="AU380" i="6" s="1"/>
  <c r="AV380" i="6" s="1"/>
  <c r="AW380" i="6" s="1"/>
  <c r="AX380" i="6" s="1"/>
  <c r="AY380" i="6" s="1"/>
  <c r="AZ380" i="6" s="1"/>
  <c r="BA380" i="6" s="1"/>
  <c r="BB380" i="6" s="1"/>
  <c r="BC380" i="6" s="1"/>
  <c r="BD380" i="6" s="1"/>
  <c r="BE380" i="6" s="1"/>
  <c r="BF380" i="6" s="1"/>
  <c r="BG380" i="6" s="1"/>
  <c r="BH380" i="6" s="1"/>
  <c r="AN378" i="6"/>
  <c r="AO378" i="6" s="1"/>
  <c r="AP378" i="6" s="1"/>
  <c r="AQ378" i="6" s="1"/>
  <c r="AR378" i="6" s="1"/>
  <c r="AS378" i="6" s="1"/>
  <c r="AT378" i="6" s="1"/>
  <c r="AU378" i="6" s="1"/>
  <c r="AV378" i="6" s="1"/>
  <c r="AW378" i="6" s="1"/>
  <c r="AX378" i="6" s="1"/>
  <c r="AY378" i="6" s="1"/>
  <c r="AZ378" i="6" s="1"/>
  <c r="BA378" i="6" s="1"/>
  <c r="BB378" i="6" s="1"/>
  <c r="BC378" i="6" s="1"/>
  <c r="BD378" i="6" s="1"/>
  <c r="BE378" i="6" s="1"/>
  <c r="BF378" i="6" s="1"/>
  <c r="BG378" i="6" s="1"/>
  <c r="BH378" i="6" s="1"/>
  <c r="AN376" i="6"/>
  <c r="AO376" i="6" s="1"/>
  <c r="AP376" i="6" s="1"/>
  <c r="AQ376" i="6" s="1"/>
  <c r="AR376" i="6" s="1"/>
  <c r="AS376" i="6" s="1"/>
  <c r="AT376" i="6" s="1"/>
  <c r="AU376" i="6" s="1"/>
  <c r="AV376" i="6" s="1"/>
  <c r="AW376" i="6" s="1"/>
  <c r="AX376" i="6" s="1"/>
  <c r="AY376" i="6" s="1"/>
  <c r="AZ376" i="6" s="1"/>
  <c r="BA376" i="6" s="1"/>
  <c r="BB376" i="6" s="1"/>
  <c r="BC376" i="6" s="1"/>
  <c r="BD376" i="6" s="1"/>
  <c r="BE376" i="6" s="1"/>
  <c r="BF376" i="6" s="1"/>
  <c r="BG376" i="6" s="1"/>
  <c r="BH376" i="6" s="1"/>
  <c r="AN374" i="6"/>
  <c r="AO374" i="6" s="1"/>
  <c r="AP374" i="6" s="1"/>
  <c r="AQ374" i="6" s="1"/>
  <c r="AR374" i="6" s="1"/>
  <c r="AS374" i="6" s="1"/>
  <c r="AT374" i="6" s="1"/>
  <c r="AU374" i="6" s="1"/>
  <c r="AV374" i="6" s="1"/>
  <c r="AW374" i="6" s="1"/>
  <c r="AX374" i="6" s="1"/>
  <c r="AY374" i="6" s="1"/>
  <c r="AZ374" i="6" s="1"/>
  <c r="BA374" i="6" s="1"/>
  <c r="BB374" i="6" s="1"/>
  <c r="BC374" i="6" s="1"/>
  <c r="BD374" i="6" s="1"/>
  <c r="BE374" i="6" s="1"/>
  <c r="BF374" i="6" s="1"/>
  <c r="BG374" i="6" s="1"/>
  <c r="BH374" i="6" s="1"/>
  <c r="AN372" i="6"/>
  <c r="AO372" i="6" s="1"/>
  <c r="AP372" i="6" s="1"/>
  <c r="AQ372" i="6" s="1"/>
  <c r="AR372" i="6" s="1"/>
  <c r="AS372" i="6" s="1"/>
  <c r="AT372" i="6" s="1"/>
  <c r="AU372" i="6" s="1"/>
  <c r="AV372" i="6" s="1"/>
  <c r="AW372" i="6" s="1"/>
  <c r="AX372" i="6" s="1"/>
  <c r="AY372" i="6" s="1"/>
  <c r="AZ372" i="6" s="1"/>
  <c r="BA372" i="6" s="1"/>
  <c r="BB372" i="6" s="1"/>
  <c r="BC372" i="6" s="1"/>
  <c r="BD372" i="6" s="1"/>
  <c r="BE372" i="6" s="1"/>
  <c r="BF372" i="6" s="1"/>
  <c r="BG372" i="6" s="1"/>
  <c r="BH372" i="6" s="1"/>
  <c r="AN370" i="6"/>
  <c r="AO370" i="6" s="1"/>
  <c r="AP370" i="6" s="1"/>
  <c r="AQ370" i="6" s="1"/>
  <c r="AR370" i="6" s="1"/>
  <c r="AS370" i="6" s="1"/>
  <c r="AT370" i="6" s="1"/>
  <c r="AU370" i="6" s="1"/>
  <c r="AV370" i="6" s="1"/>
  <c r="AW370" i="6" s="1"/>
  <c r="AX370" i="6" s="1"/>
  <c r="AY370" i="6" s="1"/>
  <c r="AZ370" i="6" s="1"/>
  <c r="BA370" i="6" s="1"/>
  <c r="BB370" i="6" s="1"/>
  <c r="BC370" i="6" s="1"/>
  <c r="BD370" i="6" s="1"/>
  <c r="BE370" i="6" s="1"/>
  <c r="BF370" i="6" s="1"/>
  <c r="BG370" i="6" s="1"/>
  <c r="BH370" i="6" s="1"/>
  <c r="AN368" i="6"/>
  <c r="AO368" i="6" s="1"/>
  <c r="AP368" i="6" s="1"/>
  <c r="AQ368" i="6" s="1"/>
  <c r="AR368" i="6" s="1"/>
  <c r="AS368" i="6" s="1"/>
  <c r="AT368" i="6" s="1"/>
  <c r="AU368" i="6" s="1"/>
  <c r="AV368" i="6" s="1"/>
  <c r="AW368" i="6" s="1"/>
  <c r="AX368" i="6" s="1"/>
  <c r="AY368" i="6" s="1"/>
  <c r="AZ368" i="6" s="1"/>
  <c r="BA368" i="6" s="1"/>
  <c r="BB368" i="6" s="1"/>
  <c r="BC368" i="6" s="1"/>
  <c r="BD368" i="6" s="1"/>
  <c r="BE368" i="6" s="1"/>
  <c r="BF368" i="6" s="1"/>
  <c r="BG368" i="6" s="1"/>
  <c r="BH368" i="6" s="1"/>
  <c r="AN366" i="6"/>
  <c r="AO366" i="6" s="1"/>
  <c r="AP366" i="6" s="1"/>
  <c r="AQ366" i="6" s="1"/>
  <c r="AR366" i="6" s="1"/>
  <c r="AS366" i="6" s="1"/>
  <c r="AT366" i="6" s="1"/>
  <c r="AU366" i="6" s="1"/>
  <c r="AV366" i="6" s="1"/>
  <c r="AW366" i="6" s="1"/>
  <c r="AX366" i="6" s="1"/>
  <c r="AY366" i="6" s="1"/>
  <c r="AZ366" i="6" s="1"/>
  <c r="BA366" i="6" s="1"/>
  <c r="BB366" i="6" s="1"/>
  <c r="BC366" i="6" s="1"/>
  <c r="BD366" i="6" s="1"/>
  <c r="BE366" i="6" s="1"/>
  <c r="BF366" i="6" s="1"/>
  <c r="BG366" i="6" s="1"/>
  <c r="BH366" i="6" s="1"/>
  <c r="AN364" i="6"/>
  <c r="AO364" i="6" s="1"/>
  <c r="AP364" i="6" s="1"/>
  <c r="AQ364" i="6" s="1"/>
  <c r="AR364" i="6" s="1"/>
  <c r="AS364" i="6" s="1"/>
  <c r="AT364" i="6" s="1"/>
  <c r="AU364" i="6" s="1"/>
  <c r="AV364" i="6" s="1"/>
  <c r="AW364" i="6" s="1"/>
  <c r="AX364" i="6" s="1"/>
  <c r="AY364" i="6" s="1"/>
  <c r="AZ364" i="6" s="1"/>
  <c r="BA364" i="6" s="1"/>
  <c r="BB364" i="6" s="1"/>
  <c r="BC364" i="6" s="1"/>
  <c r="BD364" i="6" s="1"/>
  <c r="BE364" i="6" s="1"/>
  <c r="BF364" i="6" s="1"/>
  <c r="BG364" i="6" s="1"/>
  <c r="BH364" i="6" s="1"/>
  <c r="AN362" i="6"/>
  <c r="AO362" i="6" s="1"/>
  <c r="AP362" i="6" s="1"/>
  <c r="AQ362" i="6" s="1"/>
  <c r="AR362" i="6" s="1"/>
  <c r="AS362" i="6" s="1"/>
  <c r="AT362" i="6" s="1"/>
  <c r="AU362" i="6" s="1"/>
  <c r="AV362" i="6" s="1"/>
  <c r="AW362" i="6" s="1"/>
  <c r="AX362" i="6" s="1"/>
  <c r="AY362" i="6" s="1"/>
  <c r="AZ362" i="6" s="1"/>
  <c r="BA362" i="6" s="1"/>
  <c r="BB362" i="6" s="1"/>
  <c r="BC362" i="6" s="1"/>
  <c r="BD362" i="6" s="1"/>
  <c r="BE362" i="6" s="1"/>
  <c r="BF362" i="6" s="1"/>
  <c r="BG362" i="6" s="1"/>
  <c r="BH362" i="6" s="1"/>
  <c r="AN360" i="6"/>
  <c r="AO360" i="6" s="1"/>
  <c r="AP360" i="6" s="1"/>
  <c r="AQ360" i="6" s="1"/>
  <c r="AR360" i="6" s="1"/>
  <c r="AS360" i="6" s="1"/>
  <c r="AT360" i="6" s="1"/>
  <c r="AU360" i="6" s="1"/>
  <c r="AV360" i="6" s="1"/>
  <c r="AW360" i="6" s="1"/>
  <c r="AX360" i="6" s="1"/>
  <c r="AY360" i="6" s="1"/>
  <c r="AZ360" i="6" s="1"/>
  <c r="BA360" i="6" s="1"/>
  <c r="BB360" i="6" s="1"/>
  <c r="BC360" i="6" s="1"/>
  <c r="BD360" i="6" s="1"/>
  <c r="BE360" i="6" s="1"/>
  <c r="BF360" i="6" s="1"/>
  <c r="BG360" i="6" s="1"/>
  <c r="BH360" i="6" s="1"/>
  <c r="AN358" i="6"/>
  <c r="AO358" i="6" s="1"/>
  <c r="AP358" i="6" s="1"/>
  <c r="AQ358" i="6" s="1"/>
  <c r="AR358" i="6" s="1"/>
  <c r="AS358" i="6" s="1"/>
  <c r="AT358" i="6" s="1"/>
  <c r="AU358" i="6" s="1"/>
  <c r="AV358" i="6" s="1"/>
  <c r="AW358" i="6" s="1"/>
  <c r="AX358" i="6" s="1"/>
  <c r="AY358" i="6" s="1"/>
  <c r="AZ358" i="6" s="1"/>
  <c r="BA358" i="6" s="1"/>
  <c r="BB358" i="6" s="1"/>
  <c r="BC358" i="6" s="1"/>
  <c r="BD358" i="6" s="1"/>
  <c r="BE358" i="6" s="1"/>
  <c r="BF358" i="6" s="1"/>
  <c r="BG358" i="6" s="1"/>
  <c r="BH358" i="6" s="1"/>
  <c r="AN356" i="6"/>
  <c r="AO356" i="6" s="1"/>
  <c r="AP356" i="6" s="1"/>
  <c r="AQ356" i="6" s="1"/>
  <c r="AR356" i="6" s="1"/>
  <c r="AS356" i="6" s="1"/>
  <c r="AT356" i="6" s="1"/>
  <c r="AU356" i="6" s="1"/>
  <c r="AV356" i="6" s="1"/>
  <c r="AW356" i="6" s="1"/>
  <c r="AX356" i="6" s="1"/>
  <c r="AY356" i="6" s="1"/>
  <c r="AZ356" i="6" s="1"/>
  <c r="BA356" i="6" s="1"/>
  <c r="BB356" i="6" s="1"/>
  <c r="BC356" i="6" s="1"/>
  <c r="BD356" i="6" s="1"/>
  <c r="BE356" i="6" s="1"/>
  <c r="BF356" i="6" s="1"/>
  <c r="BG356" i="6" s="1"/>
  <c r="BH356" i="6" s="1"/>
  <c r="AN354" i="6"/>
  <c r="AO354" i="6" s="1"/>
  <c r="AP354" i="6" s="1"/>
  <c r="AQ354" i="6" s="1"/>
  <c r="AR354" i="6" s="1"/>
  <c r="AS354" i="6" s="1"/>
  <c r="AT354" i="6" s="1"/>
  <c r="AU354" i="6" s="1"/>
  <c r="AV354" i="6" s="1"/>
  <c r="AW354" i="6" s="1"/>
  <c r="AX354" i="6" s="1"/>
  <c r="AY354" i="6" s="1"/>
  <c r="AZ354" i="6" s="1"/>
  <c r="BA354" i="6" s="1"/>
  <c r="BB354" i="6" s="1"/>
  <c r="BC354" i="6" s="1"/>
  <c r="BD354" i="6" s="1"/>
  <c r="BE354" i="6" s="1"/>
  <c r="BF354" i="6" s="1"/>
  <c r="BG354" i="6" s="1"/>
  <c r="BH354" i="6" s="1"/>
  <c r="AN352" i="6"/>
  <c r="AO352" i="6" s="1"/>
  <c r="AP352" i="6" s="1"/>
  <c r="AQ352" i="6" s="1"/>
  <c r="AR352" i="6" s="1"/>
  <c r="AS352" i="6" s="1"/>
  <c r="AT352" i="6" s="1"/>
  <c r="AU352" i="6" s="1"/>
  <c r="AV352" i="6" s="1"/>
  <c r="AW352" i="6" s="1"/>
  <c r="AX352" i="6" s="1"/>
  <c r="AY352" i="6" s="1"/>
  <c r="AZ352" i="6" s="1"/>
  <c r="BA352" i="6" s="1"/>
  <c r="BB352" i="6" s="1"/>
  <c r="BC352" i="6" s="1"/>
  <c r="BD352" i="6" s="1"/>
  <c r="BE352" i="6" s="1"/>
  <c r="BF352" i="6" s="1"/>
  <c r="BG352" i="6" s="1"/>
  <c r="BH352" i="6" s="1"/>
  <c r="AN350" i="6"/>
  <c r="AO350" i="6" s="1"/>
  <c r="AP350" i="6" s="1"/>
  <c r="AQ350" i="6" s="1"/>
  <c r="AR350" i="6" s="1"/>
  <c r="AS350" i="6" s="1"/>
  <c r="AT350" i="6" s="1"/>
  <c r="AU350" i="6" s="1"/>
  <c r="AV350" i="6" s="1"/>
  <c r="AW350" i="6" s="1"/>
  <c r="AX350" i="6" s="1"/>
  <c r="AY350" i="6" s="1"/>
  <c r="AZ350" i="6" s="1"/>
  <c r="BA350" i="6" s="1"/>
  <c r="BB350" i="6" s="1"/>
  <c r="BC350" i="6" s="1"/>
  <c r="BD350" i="6" s="1"/>
  <c r="BE350" i="6" s="1"/>
  <c r="BF350" i="6" s="1"/>
  <c r="BG350" i="6" s="1"/>
  <c r="BH350" i="6" s="1"/>
  <c r="AN348" i="6"/>
  <c r="AO348" i="6" s="1"/>
  <c r="AP348" i="6" s="1"/>
  <c r="AQ348" i="6" s="1"/>
  <c r="AR348" i="6" s="1"/>
  <c r="AS348" i="6" s="1"/>
  <c r="AT348" i="6" s="1"/>
  <c r="AU348" i="6" s="1"/>
  <c r="AV348" i="6" s="1"/>
  <c r="AW348" i="6" s="1"/>
  <c r="AX348" i="6" s="1"/>
  <c r="AY348" i="6" s="1"/>
  <c r="AZ348" i="6" s="1"/>
  <c r="BA348" i="6" s="1"/>
  <c r="BB348" i="6" s="1"/>
  <c r="BC348" i="6" s="1"/>
  <c r="BD348" i="6" s="1"/>
  <c r="BE348" i="6" s="1"/>
  <c r="BF348" i="6" s="1"/>
  <c r="BG348" i="6" s="1"/>
  <c r="BH348" i="6" s="1"/>
  <c r="AN346" i="6"/>
  <c r="AO346" i="6" s="1"/>
  <c r="AP346" i="6" s="1"/>
  <c r="AQ346" i="6" s="1"/>
  <c r="AR346" i="6" s="1"/>
  <c r="AS346" i="6" s="1"/>
  <c r="AT346" i="6" s="1"/>
  <c r="AU346" i="6" s="1"/>
  <c r="AV346" i="6" s="1"/>
  <c r="AW346" i="6" s="1"/>
  <c r="AX346" i="6" s="1"/>
  <c r="AY346" i="6" s="1"/>
  <c r="AZ346" i="6" s="1"/>
  <c r="BA346" i="6" s="1"/>
  <c r="BB346" i="6" s="1"/>
  <c r="BC346" i="6" s="1"/>
  <c r="BD346" i="6" s="1"/>
  <c r="BE346" i="6" s="1"/>
  <c r="BF346" i="6" s="1"/>
  <c r="BG346" i="6" s="1"/>
  <c r="BH346" i="6" s="1"/>
  <c r="AN344" i="6"/>
  <c r="AO344" i="6" s="1"/>
  <c r="AP344" i="6" s="1"/>
  <c r="AQ344" i="6" s="1"/>
  <c r="AR344" i="6" s="1"/>
  <c r="AS344" i="6" s="1"/>
  <c r="AT344" i="6" s="1"/>
  <c r="AU344" i="6" s="1"/>
  <c r="AV344" i="6" s="1"/>
  <c r="AW344" i="6" s="1"/>
  <c r="AX344" i="6" s="1"/>
  <c r="AY344" i="6" s="1"/>
  <c r="AZ344" i="6" s="1"/>
  <c r="BA344" i="6" s="1"/>
  <c r="BB344" i="6" s="1"/>
  <c r="BC344" i="6" s="1"/>
  <c r="BD344" i="6" s="1"/>
  <c r="BE344" i="6" s="1"/>
  <c r="BF344" i="6" s="1"/>
  <c r="BG344" i="6" s="1"/>
  <c r="BH344" i="6" s="1"/>
  <c r="AN342" i="6"/>
  <c r="AO342" i="6" s="1"/>
  <c r="AP342" i="6" s="1"/>
  <c r="AQ342" i="6" s="1"/>
  <c r="AR342" i="6" s="1"/>
  <c r="AS342" i="6" s="1"/>
  <c r="AT342" i="6" s="1"/>
  <c r="AU342" i="6" s="1"/>
  <c r="AV342" i="6" s="1"/>
  <c r="AW342" i="6" s="1"/>
  <c r="AX342" i="6" s="1"/>
  <c r="AY342" i="6" s="1"/>
  <c r="AZ342" i="6" s="1"/>
  <c r="BA342" i="6" s="1"/>
  <c r="BB342" i="6" s="1"/>
  <c r="BC342" i="6" s="1"/>
  <c r="BD342" i="6" s="1"/>
  <c r="BE342" i="6" s="1"/>
  <c r="BF342" i="6" s="1"/>
  <c r="BG342" i="6" s="1"/>
  <c r="BH342" i="6" s="1"/>
  <c r="AN340" i="6"/>
  <c r="AO340" i="6" s="1"/>
  <c r="AP340" i="6" s="1"/>
  <c r="AQ340" i="6" s="1"/>
  <c r="AR340" i="6" s="1"/>
  <c r="AS340" i="6" s="1"/>
  <c r="AT340" i="6" s="1"/>
  <c r="AU340" i="6" s="1"/>
  <c r="AV340" i="6" s="1"/>
  <c r="AW340" i="6" s="1"/>
  <c r="AX340" i="6" s="1"/>
  <c r="AY340" i="6" s="1"/>
  <c r="AZ340" i="6" s="1"/>
  <c r="BA340" i="6" s="1"/>
  <c r="BB340" i="6" s="1"/>
  <c r="BC340" i="6" s="1"/>
  <c r="BD340" i="6" s="1"/>
  <c r="BE340" i="6" s="1"/>
  <c r="BF340" i="6" s="1"/>
  <c r="BG340" i="6" s="1"/>
  <c r="BH340" i="6" s="1"/>
  <c r="AN338" i="6"/>
  <c r="AO338" i="6" s="1"/>
  <c r="AP338" i="6" s="1"/>
  <c r="AQ338" i="6" s="1"/>
  <c r="AR338" i="6" s="1"/>
  <c r="AS338" i="6" s="1"/>
  <c r="AT338" i="6" s="1"/>
  <c r="AU338" i="6" s="1"/>
  <c r="AV338" i="6" s="1"/>
  <c r="AW338" i="6" s="1"/>
  <c r="AX338" i="6" s="1"/>
  <c r="AY338" i="6" s="1"/>
  <c r="AZ338" i="6" s="1"/>
  <c r="BA338" i="6" s="1"/>
  <c r="BB338" i="6" s="1"/>
  <c r="BC338" i="6" s="1"/>
  <c r="BD338" i="6" s="1"/>
  <c r="BE338" i="6" s="1"/>
  <c r="BF338" i="6" s="1"/>
  <c r="BG338" i="6" s="1"/>
  <c r="BH338" i="6" s="1"/>
  <c r="AN336" i="6"/>
  <c r="AO336" i="6" s="1"/>
  <c r="AP336" i="6" s="1"/>
  <c r="AQ336" i="6" s="1"/>
  <c r="AR336" i="6" s="1"/>
  <c r="AS336" i="6" s="1"/>
  <c r="AT336" i="6" s="1"/>
  <c r="AU336" i="6" s="1"/>
  <c r="AV336" i="6" s="1"/>
  <c r="AW336" i="6" s="1"/>
  <c r="AX336" i="6" s="1"/>
  <c r="AY336" i="6" s="1"/>
  <c r="AZ336" i="6" s="1"/>
  <c r="BA336" i="6" s="1"/>
  <c r="BB336" i="6" s="1"/>
  <c r="BC336" i="6" s="1"/>
  <c r="BD336" i="6" s="1"/>
  <c r="BE336" i="6" s="1"/>
  <c r="BF336" i="6" s="1"/>
  <c r="BG336" i="6" s="1"/>
  <c r="BH336" i="6" s="1"/>
  <c r="AN334" i="6"/>
  <c r="AO334" i="6" s="1"/>
  <c r="AP334" i="6" s="1"/>
  <c r="AQ334" i="6" s="1"/>
  <c r="AR334" i="6" s="1"/>
  <c r="AS334" i="6" s="1"/>
  <c r="AT334" i="6" s="1"/>
  <c r="AU334" i="6" s="1"/>
  <c r="AV334" i="6" s="1"/>
  <c r="AW334" i="6" s="1"/>
  <c r="AX334" i="6" s="1"/>
  <c r="AY334" i="6" s="1"/>
  <c r="AZ334" i="6" s="1"/>
  <c r="BA334" i="6" s="1"/>
  <c r="BB334" i="6" s="1"/>
  <c r="BC334" i="6" s="1"/>
  <c r="BD334" i="6" s="1"/>
  <c r="BE334" i="6" s="1"/>
  <c r="BF334" i="6" s="1"/>
  <c r="BG334" i="6" s="1"/>
  <c r="BH334" i="6" s="1"/>
  <c r="AN332" i="6"/>
  <c r="AO332" i="6" s="1"/>
  <c r="AP332" i="6" s="1"/>
  <c r="AQ332" i="6" s="1"/>
  <c r="AR332" i="6" s="1"/>
  <c r="AS332" i="6" s="1"/>
  <c r="AT332" i="6" s="1"/>
  <c r="AU332" i="6" s="1"/>
  <c r="AV332" i="6" s="1"/>
  <c r="AW332" i="6" s="1"/>
  <c r="AX332" i="6" s="1"/>
  <c r="AY332" i="6" s="1"/>
  <c r="AZ332" i="6" s="1"/>
  <c r="BA332" i="6" s="1"/>
  <c r="BB332" i="6" s="1"/>
  <c r="BC332" i="6" s="1"/>
  <c r="BD332" i="6" s="1"/>
  <c r="BE332" i="6" s="1"/>
  <c r="BF332" i="6" s="1"/>
  <c r="BG332" i="6" s="1"/>
  <c r="BH332" i="6" s="1"/>
  <c r="AN330" i="6"/>
  <c r="AO330" i="6" s="1"/>
  <c r="AP330" i="6" s="1"/>
  <c r="AQ330" i="6" s="1"/>
  <c r="AR330" i="6" s="1"/>
  <c r="AS330" i="6" s="1"/>
  <c r="AT330" i="6" s="1"/>
  <c r="AU330" i="6" s="1"/>
  <c r="AV330" i="6" s="1"/>
  <c r="AW330" i="6" s="1"/>
  <c r="AX330" i="6" s="1"/>
  <c r="AY330" i="6" s="1"/>
  <c r="AZ330" i="6" s="1"/>
  <c r="BA330" i="6" s="1"/>
  <c r="BB330" i="6" s="1"/>
  <c r="BC330" i="6" s="1"/>
  <c r="BD330" i="6" s="1"/>
  <c r="BE330" i="6" s="1"/>
  <c r="BF330" i="6" s="1"/>
  <c r="BG330" i="6" s="1"/>
  <c r="BH330" i="6" s="1"/>
  <c r="AN328" i="6"/>
  <c r="AO328" i="6" s="1"/>
  <c r="AP328" i="6" s="1"/>
  <c r="AQ328" i="6" s="1"/>
  <c r="AR328" i="6" s="1"/>
  <c r="AS328" i="6" s="1"/>
  <c r="AT328" i="6" s="1"/>
  <c r="AU328" i="6" s="1"/>
  <c r="AV328" i="6" s="1"/>
  <c r="AW328" i="6" s="1"/>
  <c r="AX328" i="6" s="1"/>
  <c r="AY328" i="6" s="1"/>
  <c r="AZ328" i="6" s="1"/>
  <c r="BA328" i="6" s="1"/>
  <c r="BB328" i="6" s="1"/>
  <c r="BC328" i="6" s="1"/>
  <c r="BD328" i="6" s="1"/>
  <c r="BE328" i="6" s="1"/>
  <c r="BF328" i="6" s="1"/>
  <c r="BG328" i="6" s="1"/>
  <c r="BH328" i="6" s="1"/>
  <c r="AN326" i="6"/>
  <c r="AO326" i="6" s="1"/>
  <c r="AP326" i="6" s="1"/>
  <c r="AQ326" i="6" s="1"/>
  <c r="AR326" i="6" s="1"/>
  <c r="AS326" i="6" s="1"/>
  <c r="AT326" i="6" s="1"/>
  <c r="AU326" i="6" s="1"/>
  <c r="AV326" i="6" s="1"/>
  <c r="AW326" i="6" s="1"/>
  <c r="AX326" i="6" s="1"/>
  <c r="AY326" i="6" s="1"/>
  <c r="AZ326" i="6" s="1"/>
  <c r="BA326" i="6" s="1"/>
  <c r="BB326" i="6" s="1"/>
  <c r="BC326" i="6" s="1"/>
  <c r="BD326" i="6" s="1"/>
  <c r="BE326" i="6" s="1"/>
  <c r="BF326" i="6" s="1"/>
  <c r="BG326" i="6" s="1"/>
  <c r="BH326" i="6" s="1"/>
  <c r="AN324" i="6"/>
  <c r="AO324" i="6" s="1"/>
  <c r="AP324" i="6" s="1"/>
  <c r="AQ324" i="6" s="1"/>
  <c r="AR324" i="6" s="1"/>
  <c r="AS324" i="6" s="1"/>
  <c r="AT324" i="6" s="1"/>
  <c r="AU324" i="6" s="1"/>
  <c r="AV324" i="6" s="1"/>
  <c r="AW324" i="6" s="1"/>
  <c r="AX324" i="6" s="1"/>
  <c r="AY324" i="6" s="1"/>
  <c r="AZ324" i="6" s="1"/>
  <c r="BA324" i="6" s="1"/>
  <c r="BB324" i="6" s="1"/>
  <c r="BC324" i="6" s="1"/>
  <c r="BD324" i="6" s="1"/>
  <c r="BE324" i="6" s="1"/>
  <c r="BF324" i="6" s="1"/>
  <c r="BG324" i="6" s="1"/>
  <c r="BH324" i="6" s="1"/>
  <c r="AN322" i="6"/>
  <c r="AO322" i="6" s="1"/>
  <c r="AP322" i="6" s="1"/>
  <c r="AQ322" i="6" s="1"/>
  <c r="AR322" i="6" s="1"/>
  <c r="AS322" i="6" s="1"/>
  <c r="AT322" i="6" s="1"/>
  <c r="AU322" i="6" s="1"/>
  <c r="AV322" i="6" s="1"/>
  <c r="AW322" i="6" s="1"/>
  <c r="AX322" i="6" s="1"/>
  <c r="AY322" i="6" s="1"/>
  <c r="AZ322" i="6" s="1"/>
  <c r="BA322" i="6" s="1"/>
  <c r="BB322" i="6" s="1"/>
  <c r="BC322" i="6" s="1"/>
  <c r="BD322" i="6" s="1"/>
  <c r="BE322" i="6" s="1"/>
  <c r="BF322" i="6" s="1"/>
  <c r="BG322" i="6" s="1"/>
  <c r="BH322" i="6" s="1"/>
  <c r="AN320" i="6"/>
  <c r="AO320" i="6" s="1"/>
  <c r="AP320" i="6" s="1"/>
  <c r="AQ320" i="6" s="1"/>
  <c r="AR320" i="6" s="1"/>
  <c r="AS320" i="6" s="1"/>
  <c r="AT320" i="6" s="1"/>
  <c r="AU320" i="6" s="1"/>
  <c r="AV320" i="6" s="1"/>
  <c r="AW320" i="6" s="1"/>
  <c r="AX320" i="6" s="1"/>
  <c r="AY320" i="6" s="1"/>
  <c r="AZ320" i="6" s="1"/>
  <c r="BA320" i="6" s="1"/>
  <c r="BB320" i="6" s="1"/>
  <c r="BC320" i="6" s="1"/>
  <c r="BD320" i="6" s="1"/>
  <c r="BE320" i="6" s="1"/>
  <c r="BF320" i="6" s="1"/>
  <c r="BG320" i="6" s="1"/>
  <c r="BH320" i="6" s="1"/>
  <c r="AN318" i="6"/>
  <c r="AO318" i="6" s="1"/>
  <c r="AP318" i="6" s="1"/>
  <c r="AQ318" i="6" s="1"/>
  <c r="AR318" i="6" s="1"/>
  <c r="AS318" i="6" s="1"/>
  <c r="AT318" i="6" s="1"/>
  <c r="AU318" i="6" s="1"/>
  <c r="AV318" i="6" s="1"/>
  <c r="AW318" i="6" s="1"/>
  <c r="AX318" i="6" s="1"/>
  <c r="AY318" i="6" s="1"/>
  <c r="AZ318" i="6" s="1"/>
  <c r="BA318" i="6" s="1"/>
  <c r="BB318" i="6" s="1"/>
  <c r="BC318" i="6" s="1"/>
  <c r="BD318" i="6" s="1"/>
  <c r="BE318" i="6" s="1"/>
  <c r="BF318" i="6" s="1"/>
  <c r="BG318" i="6" s="1"/>
  <c r="BH318" i="6" s="1"/>
  <c r="AN316" i="6"/>
  <c r="AO316" i="6" s="1"/>
  <c r="AP316" i="6" s="1"/>
  <c r="AQ316" i="6" s="1"/>
  <c r="AR316" i="6" s="1"/>
  <c r="AS316" i="6" s="1"/>
  <c r="AT316" i="6" s="1"/>
  <c r="AU316" i="6" s="1"/>
  <c r="AV316" i="6" s="1"/>
  <c r="AW316" i="6" s="1"/>
  <c r="AX316" i="6" s="1"/>
  <c r="AY316" i="6" s="1"/>
  <c r="AZ316" i="6" s="1"/>
  <c r="BA316" i="6" s="1"/>
  <c r="BB316" i="6" s="1"/>
  <c r="BC316" i="6" s="1"/>
  <c r="BD316" i="6" s="1"/>
  <c r="BE316" i="6" s="1"/>
  <c r="BF316" i="6" s="1"/>
  <c r="BG316" i="6" s="1"/>
  <c r="BH316" i="6" s="1"/>
  <c r="AN314" i="6"/>
  <c r="AO314" i="6" s="1"/>
  <c r="AP314" i="6" s="1"/>
  <c r="AQ314" i="6" s="1"/>
  <c r="AR314" i="6" s="1"/>
  <c r="AS314" i="6" s="1"/>
  <c r="AT314" i="6" s="1"/>
  <c r="AU314" i="6" s="1"/>
  <c r="AV314" i="6" s="1"/>
  <c r="AW314" i="6" s="1"/>
  <c r="AX314" i="6" s="1"/>
  <c r="AY314" i="6" s="1"/>
  <c r="AZ314" i="6" s="1"/>
  <c r="BA314" i="6" s="1"/>
  <c r="BB314" i="6" s="1"/>
  <c r="BC314" i="6" s="1"/>
  <c r="BD314" i="6" s="1"/>
  <c r="BE314" i="6" s="1"/>
  <c r="BF314" i="6" s="1"/>
  <c r="BG314" i="6" s="1"/>
  <c r="BH314" i="6" s="1"/>
  <c r="AN312" i="6"/>
  <c r="AO312" i="6" s="1"/>
  <c r="AP312" i="6" s="1"/>
  <c r="AQ312" i="6" s="1"/>
  <c r="AR312" i="6" s="1"/>
  <c r="AS312" i="6" s="1"/>
  <c r="AT312" i="6" s="1"/>
  <c r="AU312" i="6" s="1"/>
  <c r="AV312" i="6" s="1"/>
  <c r="AW312" i="6" s="1"/>
  <c r="AX312" i="6" s="1"/>
  <c r="AY312" i="6" s="1"/>
  <c r="AZ312" i="6" s="1"/>
  <c r="BA312" i="6" s="1"/>
  <c r="BB312" i="6" s="1"/>
  <c r="BC312" i="6" s="1"/>
  <c r="BD312" i="6" s="1"/>
  <c r="BE312" i="6" s="1"/>
  <c r="BF312" i="6" s="1"/>
  <c r="BG312" i="6" s="1"/>
  <c r="BH312" i="6" s="1"/>
  <c r="AN310" i="6"/>
  <c r="AO310" i="6" s="1"/>
  <c r="AP310" i="6" s="1"/>
  <c r="AQ310" i="6" s="1"/>
  <c r="AR310" i="6" s="1"/>
  <c r="AS310" i="6" s="1"/>
  <c r="AT310" i="6" s="1"/>
  <c r="AU310" i="6" s="1"/>
  <c r="AV310" i="6" s="1"/>
  <c r="AW310" i="6" s="1"/>
  <c r="AX310" i="6" s="1"/>
  <c r="AY310" i="6" s="1"/>
  <c r="AZ310" i="6" s="1"/>
  <c r="BA310" i="6" s="1"/>
  <c r="BB310" i="6" s="1"/>
  <c r="BC310" i="6" s="1"/>
  <c r="BD310" i="6" s="1"/>
  <c r="BE310" i="6" s="1"/>
  <c r="BF310" i="6" s="1"/>
  <c r="BG310" i="6" s="1"/>
  <c r="BH310" i="6" s="1"/>
  <c r="AN308" i="6"/>
  <c r="AO308" i="6" s="1"/>
  <c r="AP308" i="6" s="1"/>
  <c r="AQ308" i="6" s="1"/>
  <c r="AR308" i="6" s="1"/>
  <c r="AS308" i="6" s="1"/>
  <c r="AT308" i="6" s="1"/>
  <c r="AU308" i="6" s="1"/>
  <c r="AV308" i="6" s="1"/>
  <c r="AW308" i="6" s="1"/>
  <c r="AX308" i="6" s="1"/>
  <c r="AY308" i="6" s="1"/>
  <c r="AZ308" i="6" s="1"/>
  <c r="BA308" i="6" s="1"/>
  <c r="BB308" i="6" s="1"/>
  <c r="BC308" i="6" s="1"/>
  <c r="BD308" i="6" s="1"/>
  <c r="BE308" i="6" s="1"/>
  <c r="BF308" i="6" s="1"/>
  <c r="BG308" i="6" s="1"/>
  <c r="BH308" i="6" s="1"/>
  <c r="AN306" i="6"/>
  <c r="AO306" i="6" s="1"/>
  <c r="AP306" i="6" s="1"/>
  <c r="AQ306" i="6" s="1"/>
  <c r="AR306" i="6" s="1"/>
  <c r="AS306" i="6" s="1"/>
  <c r="AT306" i="6" s="1"/>
  <c r="AU306" i="6" s="1"/>
  <c r="AV306" i="6" s="1"/>
  <c r="AW306" i="6" s="1"/>
  <c r="AX306" i="6" s="1"/>
  <c r="AY306" i="6" s="1"/>
  <c r="AZ306" i="6" s="1"/>
  <c r="BA306" i="6" s="1"/>
  <c r="BB306" i="6" s="1"/>
  <c r="BC306" i="6" s="1"/>
  <c r="BD306" i="6" s="1"/>
  <c r="BE306" i="6" s="1"/>
  <c r="BF306" i="6" s="1"/>
  <c r="BG306" i="6" s="1"/>
  <c r="BH306" i="6" s="1"/>
  <c r="A7" i="2"/>
  <c r="P13" i="5"/>
  <c r="R13" i="5" s="1"/>
  <c r="P15" i="5"/>
  <c r="Q14" i="5"/>
  <c r="P12" i="5"/>
  <c r="P14" i="5"/>
  <c r="R14" i="5" s="1"/>
  <c r="Q11" i="5"/>
  <c r="Q16" i="5"/>
  <c r="C5" i="5"/>
  <c r="I5" i="5" s="1"/>
  <c r="S13" i="4"/>
  <c r="S406" i="4"/>
  <c r="S398" i="4"/>
  <c r="S408" i="4"/>
  <c r="S404" i="4"/>
  <c r="S400" i="4"/>
  <c r="S396" i="4"/>
  <c r="S392" i="4"/>
  <c r="S388" i="4"/>
  <c r="S384" i="4"/>
  <c r="S380" i="4"/>
  <c r="S376" i="4"/>
  <c r="S372" i="4"/>
  <c r="S368" i="4"/>
  <c r="S364" i="4"/>
  <c r="S360" i="4"/>
  <c r="S356" i="4"/>
  <c r="S352" i="4"/>
  <c r="S348" i="4"/>
  <c r="S344" i="4"/>
  <c r="S340" i="4"/>
  <c r="S336" i="4"/>
  <c r="S332" i="4"/>
  <c r="S328" i="4"/>
  <c r="S324" i="4"/>
  <c r="S320" i="4"/>
  <c r="S316" i="4"/>
  <c r="S312" i="4"/>
  <c r="S308" i="4"/>
  <c r="S304" i="4"/>
  <c r="S300" i="4"/>
  <c r="S296" i="4"/>
  <c r="S292" i="4"/>
  <c r="S410" i="4"/>
  <c r="S402" i="4"/>
  <c r="S394" i="4"/>
  <c r="S390" i="4"/>
  <c r="S386" i="4"/>
  <c r="S382" i="4"/>
  <c r="S378" i="4"/>
  <c r="S374" i="4"/>
  <c r="S370" i="4"/>
  <c r="S366" i="4"/>
  <c r="S362" i="4"/>
  <c r="S358" i="4"/>
  <c r="S354" i="4"/>
  <c r="S350" i="4"/>
  <c r="S346" i="4"/>
  <c r="S342" i="4"/>
  <c r="S338" i="4"/>
  <c r="S334" i="4"/>
  <c r="S330" i="4"/>
  <c r="S326" i="4"/>
  <c r="S322" i="4"/>
  <c r="S318" i="4"/>
  <c r="S314" i="4"/>
  <c r="S310" i="4"/>
  <c r="S306" i="4"/>
  <c r="S302" i="4"/>
  <c r="S298" i="4"/>
  <c r="S294" i="4"/>
  <c r="S290" i="4"/>
  <c r="S288" i="4"/>
  <c r="S286" i="4"/>
  <c r="S284" i="4"/>
  <c r="S282" i="4"/>
  <c r="S280" i="4"/>
  <c r="S278" i="4"/>
  <c r="S276" i="4"/>
  <c r="S274" i="4"/>
  <c r="S272" i="4"/>
  <c r="S270" i="4"/>
  <c r="S268" i="4"/>
  <c r="S266" i="4"/>
  <c r="S264" i="4"/>
  <c r="S262" i="4"/>
  <c r="S260" i="4"/>
  <c r="S258" i="4"/>
  <c r="S256" i="4"/>
  <c r="S254" i="4"/>
  <c r="S252" i="4"/>
  <c r="S250" i="4"/>
  <c r="S248" i="4"/>
  <c r="S246" i="4"/>
  <c r="S244" i="4"/>
  <c r="S242" i="4"/>
  <c r="S240" i="4"/>
  <c r="S238" i="4"/>
  <c r="S236" i="4"/>
  <c r="S234" i="4"/>
  <c r="S232" i="4"/>
  <c r="S230" i="4"/>
  <c r="S228" i="4"/>
  <c r="S226" i="4"/>
  <c r="S224" i="4"/>
  <c r="S222" i="4"/>
  <c r="S220" i="4"/>
  <c r="S218" i="4"/>
  <c r="S216" i="4"/>
  <c r="S214" i="4"/>
  <c r="S212" i="4"/>
  <c r="S210" i="4"/>
  <c r="S208" i="4"/>
  <c r="S206" i="4"/>
  <c r="S204" i="4"/>
  <c r="S202" i="4"/>
  <c r="S200" i="4"/>
  <c r="S198" i="4"/>
  <c r="S196" i="4"/>
  <c r="S194" i="4"/>
  <c r="S192" i="4"/>
  <c r="S190" i="4"/>
  <c r="S188" i="4"/>
  <c r="S186" i="4"/>
  <c r="S184" i="4"/>
  <c r="S182" i="4"/>
  <c r="S180" i="4"/>
  <c r="S178" i="4"/>
  <c r="S176" i="4"/>
  <c r="S174" i="4"/>
  <c r="S172" i="4"/>
  <c r="S170" i="4"/>
  <c r="S168" i="4"/>
  <c r="S166" i="4"/>
  <c r="S164" i="4"/>
  <c r="S162" i="4"/>
  <c r="S160" i="4"/>
  <c r="S158" i="4"/>
  <c r="S156" i="4"/>
  <c r="S154" i="4"/>
  <c r="S152" i="4"/>
  <c r="S150" i="4"/>
  <c r="S148" i="4"/>
  <c r="S146" i="4"/>
  <c r="S144" i="4"/>
  <c r="S142" i="4"/>
  <c r="S140" i="4"/>
  <c r="S138" i="4"/>
  <c r="S136" i="4"/>
  <c r="S134" i="4"/>
  <c r="S132" i="4"/>
  <c r="S130" i="4"/>
  <c r="S128" i="4"/>
  <c r="S126" i="4"/>
  <c r="S124" i="4"/>
  <c r="S122" i="4"/>
  <c r="S120" i="4"/>
  <c r="S118" i="4"/>
  <c r="S116" i="4"/>
  <c r="S114" i="4"/>
  <c r="S112" i="4"/>
  <c r="S110" i="4"/>
  <c r="S108" i="4"/>
  <c r="S106" i="4"/>
  <c r="S104" i="4"/>
  <c r="S102" i="4"/>
  <c r="S100" i="4"/>
  <c r="S98" i="4"/>
  <c r="S96" i="4"/>
  <c r="S94" i="4"/>
  <c r="S92" i="4"/>
  <c r="S90" i="4"/>
  <c r="S88" i="4"/>
  <c r="S86" i="4"/>
  <c r="S84" i="4"/>
  <c r="S82" i="4"/>
  <c r="S80" i="4"/>
  <c r="S78" i="4"/>
  <c r="S76" i="4"/>
  <c r="S74" i="4"/>
  <c r="S72" i="4"/>
  <c r="S70" i="4"/>
  <c r="S68" i="4"/>
  <c r="S66" i="4"/>
  <c r="S64" i="4"/>
  <c r="S62" i="4"/>
  <c r="S60" i="4"/>
  <c r="S58" i="4"/>
  <c r="S56" i="4"/>
  <c r="S54" i="4"/>
  <c r="S52" i="4"/>
  <c r="S50" i="4"/>
  <c r="S48" i="4"/>
  <c r="S46" i="4"/>
  <c r="S44" i="4"/>
  <c r="S42" i="4"/>
  <c r="S40" i="4"/>
  <c r="S38" i="4"/>
  <c r="S36" i="4"/>
  <c r="S34" i="4"/>
  <c r="S32" i="4"/>
  <c r="S30" i="4"/>
  <c r="S28" i="4"/>
  <c r="S26" i="4"/>
  <c r="S24" i="4"/>
  <c r="S22" i="4"/>
  <c r="S20" i="4"/>
  <c r="S18" i="4"/>
  <c r="S16" i="4"/>
  <c r="S14" i="4"/>
  <c r="S12" i="4"/>
  <c r="S11" i="4"/>
  <c r="S409" i="4"/>
  <c r="S407" i="4"/>
  <c r="S405" i="4"/>
  <c r="S403" i="4"/>
  <c r="S401" i="4"/>
  <c r="S399" i="4"/>
  <c r="S397" i="4"/>
  <c r="S395" i="4"/>
  <c r="S393" i="4"/>
  <c r="S391" i="4"/>
  <c r="S389" i="4"/>
  <c r="S387" i="4"/>
  <c r="S385" i="4"/>
  <c r="S383" i="4"/>
  <c r="S381" i="4"/>
  <c r="S379" i="4"/>
  <c r="S377" i="4"/>
  <c r="S375" i="4"/>
  <c r="S373" i="4"/>
  <c r="S371" i="4"/>
  <c r="S369" i="4"/>
  <c r="S367" i="4"/>
  <c r="S365" i="4"/>
  <c r="S363" i="4"/>
  <c r="S361" i="4"/>
  <c r="S359" i="4"/>
  <c r="S357" i="4"/>
  <c r="S355" i="4"/>
  <c r="S353" i="4"/>
  <c r="S351" i="4"/>
  <c r="S349" i="4"/>
  <c r="S347" i="4"/>
  <c r="S345" i="4"/>
  <c r="S343" i="4"/>
  <c r="S341" i="4"/>
  <c r="S339" i="4"/>
  <c r="S337" i="4"/>
  <c r="S335" i="4"/>
  <c r="S333" i="4"/>
  <c r="S331" i="4"/>
  <c r="S329" i="4"/>
  <c r="S327" i="4"/>
  <c r="S325" i="4"/>
  <c r="S323" i="4"/>
  <c r="S321" i="4"/>
  <c r="S319" i="4"/>
  <c r="S317" i="4"/>
  <c r="S315" i="4"/>
  <c r="S313" i="4"/>
  <c r="S311" i="4"/>
  <c r="S309" i="4"/>
  <c r="S307" i="4"/>
  <c r="S305" i="4"/>
  <c r="S303" i="4"/>
  <c r="S301" i="4"/>
  <c r="S299" i="4"/>
  <c r="S297" i="4"/>
  <c r="S295" i="4"/>
  <c r="S293" i="4"/>
  <c r="S291" i="4"/>
  <c r="S289" i="4"/>
  <c r="S287" i="4"/>
  <c r="S285" i="4"/>
  <c r="S283" i="4"/>
  <c r="S281" i="4"/>
  <c r="S279" i="4"/>
  <c r="S277" i="4"/>
  <c r="S275" i="4"/>
  <c r="S273" i="4"/>
  <c r="S271" i="4"/>
  <c r="S269" i="4"/>
  <c r="S267" i="4"/>
  <c r="S265" i="4"/>
  <c r="S263" i="4"/>
  <c r="S261" i="4"/>
  <c r="S259" i="4"/>
  <c r="S257" i="4"/>
  <c r="S255" i="4"/>
  <c r="S253" i="4"/>
  <c r="S251" i="4"/>
  <c r="S249" i="4"/>
  <c r="S247" i="4"/>
  <c r="S245" i="4"/>
  <c r="S243" i="4"/>
  <c r="S241" i="4"/>
  <c r="S239" i="4"/>
  <c r="S237" i="4"/>
  <c r="S235" i="4"/>
  <c r="S233" i="4"/>
  <c r="S231" i="4"/>
  <c r="S229" i="4"/>
  <c r="S227" i="4"/>
  <c r="S225" i="4"/>
  <c r="S223" i="4"/>
  <c r="S221" i="4"/>
  <c r="S219" i="4"/>
  <c r="S217" i="4"/>
  <c r="S215" i="4"/>
  <c r="S213" i="4"/>
  <c r="S211" i="4"/>
  <c r="S209" i="4"/>
  <c r="S207" i="4"/>
  <c r="S205" i="4"/>
  <c r="S203" i="4"/>
  <c r="S201" i="4"/>
  <c r="S199" i="4"/>
  <c r="S197" i="4"/>
  <c r="S195" i="4"/>
  <c r="S193" i="4"/>
  <c r="S191" i="4"/>
  <c r="S189" i="4"/>
  <c r="S187" i="4"/>
  <c r="S185" i="4"/>
  <c r="S183" i="4"/>
  <c r="S181" i="4"/>
  <c r="S179" i="4"/>
  <c r="S177" i="4"/>
  <c r="S175" i="4"/>
  <c r="S173" i="4"/>
  <c r="S171" i="4"/>
  <c r="S169" i="4"/>
  <c r="S167" i="4"/>
  <c r="S165" i="4"/>
  <c r="S163" i="4"/>
  <c r="S161" i="4"/>
  <c r="S159" i="4"/>
  <c r="S157" i="4"/>
  <c r="S155" i="4"/>
  <c r="S153" i="4"/>
  <c r="S151" i="4"/>
  <c r="S149" i="4"/>
  <c r="S147" i="4"/>
  <c r="S145" i="4"/>
  <c r="S143" i="4"/>
  <c r="S141" i="4"/>
  <c r="S139" i="4"/>
  <c r="S137" i="4"/>
  <c r="S135" i="4"/>
  <c r="S133" i="4"/>
  <c r="S131" i="4"/>
  <c r="S129" i="4"/>
  <c r="S127" i="4"/>
  <c r="S125" i="4"/>
  <c r="S123" i="4"/>
  <c r="S121" i="4"/>
  <c r="S119" i="4"/>
  <c r="S117" i="4"/>
  <c r="S115" i="4"/>
  <c r="S113" i="4"/>
  <c r="S111" i="4"/>
  <c r="S109" i="4"/>
  <c r="S107" i="4"/>
  <c r="S105" i="4"/>
  <c r="S103" i="4"/>
  <c r="S101" i="4"/>
  <c r="S99" i="4"/>
  <c r="S97" i="4"/>
  <c r="S95" i="4"/>
  <c r="S93" i="4"/>
  <c r="S91" i="4"/>
  <c r="S89" i="4"/>
  <c r="S87" i="4"/>
  <c r="S85" i="4"/>
  <c r="S83" i="4"/>
  <c r="S81" i="4"/>
  <c r="S79" i="4"/>
  <c r="S77" i="4"/>
  <c r="S75" i="4"/>
  <c r="S73" i="4"/>
  <c r="S71" i="4"/>
  <c r="S69" i="4"/>
  <c r="S67" i="4"/>
  <c r="S65" i="4"/>
  <c r="S63" i="4"/>
  <c r="S61" i="4"/>
  <c r="S59" i="4"/>
  <c r="S57" i="4"/>
  <c r="S55" i="4"/>
  <c r="S53" i="4"/>
  <c r="S51" i="4"/>
  <c r="S49" i="4"/>
  <c r="S47" i="4"/>
  <c r="S45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S17" i="4"/>
  <c r="S15" i="4"/>
  <c r="R13" i="4"/>
  <c r="R15" i="4"/>
  <c r="R17" i="4"/>
  <c r="R19" i="4"/>
  <c r="R21" i="4"/>
  <c r="R23" i="4"/>
  <c r="R25" i="4"/>
  <c r="R27" i="4"/>
  <c r="R29" i="4"/>
  <c r="R31" i="4"/>
  <c r="R33" i="4"/>
  <c r="R35" i="4"/>
  <c r="R37" i="4"/>
  <c r="R39" i="4"/>
  <c r="R41" i="4"/>
  <c r="R43" i="4"/>
  <c r="R45" i="4"/>
  <c r="R47" i="4"/>
  <c r="R49" i="4"/>
  <c r="R51" i="4"/>
  <c r="R53" i="4"/>
  <c r="R55" i="4"/>
  <c r="R57" i="4"/>
  <c r="R59" i="4"/>
  <c r="R61" i="4"/>
  <c r="R63" i="4"/>
  <c r="R65" i="4"/>
  <c r="R67" i="4"/>
  <c r="R69" i="4"/>
  <c r="R71" i="4"/>
  <c r="R73" i="4"/>
  <c r="R75" i="4"/>
  <c r="R77" i="4"/>
  <c r="R79" i="4"/>
  <c r="R81" i="4"/>
  <c r="R83" i="4"/>
  <c r="R85" i="4"/>
  <c r="R87" i="4"/>
  <c r="R89" i="4"/>
  <c r="R91" i="4"/>
  <c r="R93" i="4"/>
  <c r="R95" i="4"/>
  <c r="R97" i="4"/>
  <c r="R99" i="4"/>
  <c r="R101" i="4"/>
  <c r="R103" i="4"/>
  <c r="R105" i="4"/>
  <c r="R107" i="4"/>
  <c r="R109" i="4"/>
  <c r="R111" i="4"/>
  <c r="R113" i="4"/>
  <c r="R115" i="4"/>
  <c r="R117" i="4"/>
  <c r="R119" i="4"/>
  <c r="R121" i="4"/>
  <c r="R123" i="4"/>
  <c r="R125" i="4"/>
  <c r="R127" i="4"/>
  <c r="R129" i="4"/>
  <c r="R131" i="4"/>
  <c r="R133" i="4"/>
  <c r="R135" i="4"/>
  <c r="R137" i="4"/>
  <c r="R139" i="4"/>
  <c r="R141" i="4"/>
  <c r="R143" i="4"/>
  <c r="R145" i="4"/>
  <c r="R147" i="4"/>
  <c r="R149" i="4"/>
  <c r="R151" i="4"/>
  <c r="R153" i="4"/>
  <c r="R155" i="4"/>
  <c r="R157" i="4"/>
  <c r="R159" i="4"/>
  <c r="R161" i="4"/>
  <c r="R163" i="4"/>
  <c r="R165" i="4"/>
  <c r="R167" i="4"/>
  <c r="R169" i="4"/>
  <c r="R171" i="4"/>
  <c r="R173" i="4"/>
  <c r="R175" i="4"/>
  <c r="R177" i="4"/>
  <c r="R179" i="4"/>
  <c r="R181" i="4"/>
  <c r="R183" i="4"/>
  <c r="R185" i="4"/>
  <c r="R187" i="4"/>
  <c r="R189" i="4"/>
  <c r="R191" i="4"/>
  <c r="R193" i="4"/>
  <c r="R195" i="4"/>
  <c r="R197" i="4"/>
  <c r="R199" i="4"/>
  <c r="R201" i="4"/>
  <c r="R203" i="4"/>
  <c r="R205" i="4"/>
  <c r="R207" i="4"/>
  <c r="R209" i="4"/>
  <c r="R211" i="4"/>
  <c r="R213" i="4"/>
  <c r="R215" i="4"/>
  <c r="R217" i="4"/>
  <c r="R219" i="4"/>
  <c r="R221" i="4"/>
  <c r="R223" i="4"/>
  <c r="R225" i="4"/>
  <c r="R227" i="4"/>
  <c r="R229" i="4"/>
  <c r="R231" i="4"/>
  <c r="R233" i="4"/>
  <c r="R235" i="4"/>
  <c r="R237" i="4"/>
  <c r="R239" i="4"/>
  <c r="R241" i="4"/>
  <c r="R243" i="4"/>
  <c r="R245" i="4"/>
  <c r="R247" i="4"/>
  <c r="R249" i="4"/>
  <c r="R251" i="4"/>
  <c r="R253" i="4"/>
  <c r="R255" i="4"/>
  <c r="R257" i="4"/>
  <c r="R259" i="4"/>
  <c r="R261" i="4"/>
  <c r="R263" i="4"/>
  <c r="R265" i="4"/>
  <c r="R267" i="4"/>
  <c r="R269" i="4"/>
  <c r="R271" i="4"/>
  <c r="R273" i="4"/>
  <c r="R275" i="4"/>
  <c r="R277" i="4"/>
  <c r="R279" i="4"/>
  <c r="R281" i="4"/>
  <c r="R283" i="4"/>
  <c r="R285" i="4"/>
  <c r="R287" i="4"/>
  <c r="R289" i="4"/>
  <c r="R291" i="4"/>
  <c r="R293" i="4"/>
  <c r="R295" i="4"/>
  <c r="R297" i="4"/>
  <c r="R299" i="4"/>
  <c r="R301" i="4"/>
  <c r="R303" i="4"/>
  <c r="R305" i="4"/>
  <c r="R307" i="4"/>
  <c r="R309" i="4"/>
  <c r="R311" i="4"/>
  <c r="R313" i="4"/>
  <c r="R315" i="4"/>
  <c r="R317" i="4"/>
  <c r="R319" i="4"/>
  <c r="R321" i="4"/>
  <c r="R323" i="4"/>
  <c r="R325" i="4"/>
  <c r="R327" i="4"/>
  <c r="R329" i="4"/>
  <c r="R331" i="4"/>
  <c r="R333" i="4"/>
  <c r="R335" i="4"/>
  <c r="R337" i="4"/>
  <c r="R339" i="4"/>
  <c r="R341" i="4"/>
  <c r="R343" i="4"/>
  <c r="R345" i="4"/>
  <c r="R347" i="4"/>
  <c r="R349" i="4"/>
  <c r="R351" i="4"/>
  <c r="R353" i="4"/>
  <c r="R355" i="4"/>
  <c r="R357" i="4"/>
  <c r="R359" i="4"/>
  <c r="R361" i="4"/>
  <c r="R363" i="4"/>
  <c r="R365" i="4"/>
  <c r="R367" i="4"/>
  <c r="R369" i="4"/>
  <c r="R371" i="4"/>
  <c r="R373" i="4"/>
  <c r="R375" i="4"/>
  <c r="R377" i="4"/>
  <c r="R379" i="4"/>
  <c r="R381" i="4"/>
  <c r="R383" i="4"/>
  <c r="R385" i="4"/>
  <c r="R387" i="4"/>
  <c r="R389" i="4"/>
  <c r="R391" i="4"/>
  <c r="R393" i="4"/>
  <c r="R395" i="4"/>
  <c r="R397" i="4"/>
  <c r="R399" i="4"/>
  <c r="R401" i="4"/>
  <c r="R403" i="4"/>
  <c r="R405" i="4"/>
  <c r="R407" i="4"/>
  <c r="R409" i="4"/>
  <c r="R11" i="4"/>
  <c r="Q13" i="4"/>
  <c r="Q15" i="4"/>
  <c r="Q17" i="4"/>
  <c r="Q19" i="4"/>
  <c r="Q21" i="4"/>
  <c r="Q23" i="4"/>
  <c r="Q25" i="4"/>
  <c r="Q27" i="4"/>
  <c r="Q29" i="4"/>
  <c r="Q31" i="4"/>
  <c r="Q33" i="4"/>
  <c r="Q35" i="4"/>
  <c r="Q37" i="4"/>
  <c r="Q39" i="4"/>
  <c r="Q41" i="4"/>
  <c r="Q43" i="4"/>
  <c r="Q45" i="4"/>
  <c r="Q47" i="4"/>
  <c r="Q49" i="4"/>
  <c r="Q51" i="4"/>
  <c r="Q53" i="4"/>
  <c r="Q55" i="4"/>
  <c r="Q57" i="4"/>
  <c r="Q59" i="4"/>
  <c r="Q61" i="4"/>
  <c r="Q63" i="4"/>
  <c r="Q65" i="4"/>
  <c r="Q67" i="4"/>
  <c r="Q69" i="4"/>
  <c r="Q71" i="4"/>
  <c r="Q73" i="4"/>
  <c r="Q75" i="4"/>
  <c r="Q77" i="4"/>
  <c r="Q79" i="4"/>
  <c r="Q81" i="4"/>
  <c r="Q83" i="4"/>
  <c r="Q85" i="4"/>
  <c r="Q87" i="4"/>
  <c r="Q89" i="4"/>
  <c r="Q91" i="4"/>
  <c r="Q93" i="4"/>
  <c r="Q95" i="4"/>
  <c r="Q97" i="4"/>
  <c r="Q99" i="4"/>
  <c r="Q101" i="4"/>
  <c r="Q103" i="4"/>
  <c r="Q105" i="4"/>
  <c r="Q107" i="4"/>
  <c r="Q109" i="4"/>
  <c r="Q111" i="4"/>
  <c r="Q113" i="4"/>
  <c r="Q115" i="4"/>
  <c r="Q117" i="4"/>
  <c r="Q119" i="4"/>
  <c r="Q121" i="4"/>
  <c r="R12" i="4"/>
  <c r="R14" i="4"/>
  <c r="R16" i="4"/>
  <c r="R18" i="4"/>
  <c r="R20" i="4"/>
  <c r="R22" i="4"/>
  <c r="R24" i="4"/>
  <c r="R26" i="4"/>
  <c r="R28" i="4"/>
  <c r="R30" i="4"/>
  <c r="R32" i="4"/>
  <c r="R34" i="4"/>
  <c r="R36" i="4"/>
  <c r="R38" i="4"/>
  <c r="R40" i="4"/>
  <c r="R42" i="4"/>
  <c r="R44" i="4"/>
  <c r="R46" i="4"/>
  <c r="R48" i="4"/>
  <c r="R50" i="4"/>
  <c r="R52" i="4"/>
  <c r="R54" i="4"/>
  <c r="R56" i="4"/>
  <c r="R58" i="4"/>
  <c r="R60" i="4"/>
  <c r="R62" i="4"/>
  <c r="R64" i="4"/>
  <c r="R66" i="4"/>
  <c r="R68" i="4"/>
  <c r="R70" i="4"/>
  <c r="R72" i="4"/>
  <c r="R74" i="4"/>
  <c r="R76" i="4"/>
  <c r="R78" i="4"/>
  <c r="R80" i="4"/>
  <c r="R82" i="4"/>
  <c r="R84" i="4"/>
  <c r="R86" i="4"/>
  <c r="R88" i="4"/>
  <c r="R90" i="4"/>
  <c r="R92" i="4"/>
  <c r="R94" i="4"/>
  <c r="R96" i="4"/>
  <c r="R98" i="4"/>
  <c r="R100" i="4"/>
  <c r="R102" i="4"/>
  <c r="R104" i="4"/>
  <c r="R106" i="4"/>
  <c r="R108" i="4"/>
  <c r="R110" i="4"/>
  <c r="R112" i="4"/>
  <c r="R114" i="4"/>
  <c r="R116" i="4"/>
  <c r="R118" i="4"/>
  <c r="R120" i="4"/>
  <c r="R122" i="4"/>
  <c r="R124" i="4"/>
  <c r="R126" i="4"/>
  <c r="R128" i="4"/>
  <c r="R130" i="4"/>
  <c r="R132" i="4"/>
  <c r="R134" i="4"/>
  <c r="R136" i="4"/>
  <c r="R138" i="4"/>
  <c r="R140" i="4"/>
  <c r="R142" i="4"/>
  <c r="R144" i="4"/>
  <c r="R146" i="4"/>
  <c r="R148" i="4"/>
  <c r="R150" i="4"/>
  <c r="R152" i="4"/>
  <c r="R154" i="4"/>
  <c r="R156" i="4"/>
  <c r="R158" i="4"/>
  <c r="R160" i="4"/>
  <c r="R162" i="4"/>
  <c r="R164" i="4"/>
  <c r="R166" i="4"/>
  <c r="R168" i="4"/>
  <c r="R170" i="4"/>
  <c r="R172" i="4"/>
  <c r="R174" i="4"/>
  <c r="R176" i="4"/>
  <c r="R178" i="4"/>
  <c r="R180" i="4"/>
  <c r="R182" i="4"/>
  <c r="R184" i="4"/>
  <c r="R186" i="4"/>
  <c r="R188" i="4"/>
  <c r="R190" i="4"/>
  <c r="R192" i="4"/>
  <c r="R194" i="4"/>
  <c r="R196" i="4"/>
  <c r="R198" i="4"/>
  <c r="R200" i="4"/>
  <c r="R202" i="4"/>
  <c r="R204" i="4"/>
  <c r="R206" i="4"/>
  <c r="R208" i="4"/>
  <c r="R210" i="4"/>
  <c r="R212" i="4"/>
  <c r="R214" i="4"/>
  <c r="R216" i="4"/>
  <c r="R218" i="4"/>
  <c r="R220" i="4"/>
  <c r="R222" i="4"/>
  <c r="R224" i="4"/>
  <c r="R226" i="4"/>
  <c r="R228" i="4"/>
  <c r="R230" i="4"/>
  <c r="R232" i="4"/>
  <c r="R234" i="4"/>
  <c r="R236" i="4"/>
  <c r="R238" i="4"/>
  <c r="R240" i="4"/>
  <c r="R242" i="4"/>
  <c r="R244" i="4"/>
  <c r="R246" i="4"/>
  <c r="R248" i="4"/>
  <c r="R250" i="4"/>
  <c r="R252" i="4"/>
  <c r="R254" i="4"/>
  <c r="R256" i="4"/>
  <c r="R258" i="4"/>
  <c r="R260" i="4"/>
  <c r="R262" i="4"/>
  <c r="R264" i="4"/>
  <c r="R266" i="4"/>
  <c r="R268" i="4"/>
  <c r="R270" i="4"/>
  <c r="R272" i="4"/>
  <c r="R274" i="4"/>
  <c r="R276" i="4"/>
  <c r="R278" i="4"/>
  <c r="R280" i="4"/>
  <c r="R282" i="4"/>
  <c r="R284" i="4"/>
  <c r="R286" i="4"/>
  <c r="R288" i="4"/>
  <c r="R290" i="4"/>
  <c r="R292" i="4"/>
  <c r="R294" i="4"/>
  <c r="R296" i="4"/>
  <c r="R298" i="4"/>
  <c r="R300" i="4"/>
  <c r="R302" i="4"/>
  <c r="R304" i="4"/>
  <c r="R306" i="4"/>
  <c r="R308" i="4"/>
  <c r="R310" i="4"/>
  <c r="R312" i="4"/>
  <c r="R314" i="4"/>
  <c r="R316" i="4"/>
  <c r="R318" i="4"/>
  <c r="R320" i="4"/>
  <c r="R322" i="4"/>
  <c r="R324" i="4"/>
  <c r="R326" i="4"/>
  <c r="R328" i="4"/>
  <c r="R330" i="4"/>
  <c r="R332" i="4"/>
  <c r="R334" i="4"/>
  <c r="R336" i="4"/>
  <c r="R338" i="4"/>
  <c r="R340" i="4"/>
  <c r="R342" i="4"/>
  <c r="R344" i="4"/>
  <c r="R346" i="4"/>
  <c r="R348" i="4"/>
  <c r="R350" i="4"/>
  <c r="R352" i="4"/>
  <c r="R354" i="4"/>
  <c r="R356" i="4"/>
  <c r="R358" i="4"/>
  <c r="R360" i="4"/>
  <c r="R362" i="4"/>
  <c r="R364" i="4"/>
  <c r="R366" i="4"/>
  <c r="R368" i="4"/>
  <c r="R370" i="4"/>
  <c r="R372" i="4"/>
  <c r="R374" i="4"/>
  <c r="R376" i="4"/>
  <c r="R378" i="4"/>
  <c r="R380" i="4"/>
  <c r="R382" i="4"/>
  <c r="R384" i="4"/>
  <c r="R386" i="4"/>
  <c r="R388" i="4"/>
  <c r="R390" i="4"/>
  <c r="R392" i="4"/>
  <c r="R394" i="4"/>
  <c r="R396" i="4"/>
  <c r="R398" i="4"/>
  <c r="R400" i="4"/>
  <c r="R402" i="4"/>
  <c r="R404" i="4"/>
  <c r="R406" i="4"/>
  <c r="R408" i="4"/>
  <c r="R410" i="4"/>
  <c r="Q12" i="4"/>
  <c r="Q14" i="4"/>
  <c r="Q16" i="4"/>
  <c r="Q18" i="4"/>
  <c r="Q20" i="4"/>
  <c r="Q22" i="4"/>
  <c r="Q24" i="4"/>
  <c r="Q26" i="4"/>
  <c r="Q28" i="4"/>
  <c r="Q30" i="4"/>
  <c r="Q32" i="4"/>
  <c r="Q34" i="4"/>
  <c r="Q36" i="4"/>
  <c r="Q38" i="4"/>
  <c r="Q40" i="4"/>
  <c r="Q42" i="4"/>
  <c r="Q44" i="4"/>
  <c r="Q46" i="4"/>
  <c r="Q48" i="4"/>
  <c r="Q50" i="4"/>
  <c r="Q52" i="4"/>
  <c r="Q54" i="4"/>
  <c r="Q56" i="4"/>
  <c r="Q58" i="4"/>
  <c r="Q60" i="4"/>
  <c r="Q62" i="4"/>
  <c r="Q64" i="4"/>
  <c r="Q66" i="4"/>
  <c r="Q68" i="4"/>
  <c r="Q70" i="4"/>
  <c r="Q72" i="4"/>
  <c r="Q74" i="4"/>
  <c r="Q76" i="4"/>
  <c r="Q78" i="4"/>
  <c r="Q80" i="4"/>
  <c r="Q82" i="4"/>
  <c r="Q84" i="4"/>
  <c r="Q86" i="4"/>
  <c r="Q88" i="4"/>
  <c r="Q90" i="4"/>
  <c r="Q92" i="4"/>
  <c r="Q94" i="4"/>
  <c r="Q96" i="4"/>
  <c r="Q98" i="4"/>
  <c r="Q100" i="4"/>
  <c r="Q102" i="4"/>
  <c r="Q104" i="4"/>
  <c r="Q106" i="4"/>
  <c r="Q108" i="4"/>
  <c r="Q110" i="4"/>
  <c r="Q112" i="4"/>
  <c r="Q114" i="4"/>
  <c r="Q116" i="4"/>
  <c r="Q118" i="4"/>
  <c r="Q120" i="4"/>
  <c r="Q122" i="4"/>
  <c r="Q11" i="4"/>
  <c r="Q409" i="4"/>
  <c r="Q407" i="4"/>
  <c r="Q405" i="4"/>
  <c r="Q403" i="4"/>
  <c r="Q401" i="4"/>
  <c r="Q399" i="4"/>
  <c r="Q397" i="4"/>
  <c r="Q395" i="4"/>
  <c r="Q393" i="4"/>
  <c r="Q391" i="4"/>
  <c r="Q389" i="4"/>
  <c r="Q387" i="4"/>
  <c r="Q385" i="4"/>
  <c r="Q383" i="4"/>
  <c r="Q381" i="4"/>
  <c r="Q379" i="4"/>
  <c r="Q377" i="4"/>
  <c r="Q375" i="4"/>
  <c r="Q373" i="4"/>
  <c r="Q371" i="4"/>
  <c r="Q369" i="4"/>
  <c r="Q367" i="4"/>
  <c r="Q365" i="4"/>
  <c r="Q363" i="4"/>
  <c r="Q361" i="4"/>
  <c r="Q359" i="4"/>
  <c r="Q357" i="4"/>
  <c r="Q355" i="4"/>
  <c r="Q353" i="4"/>
  <c r="Q351" i="4"/>
  <c r="Q349" i="4"/>
  <c r="Q347" i="4"/>
  <c r="Q345" i="4"/>
  <c r="Q343" i="4"/>
  <c r="Q341" i="4"/>
  <c r="Q339" i="4"/>
  <c r="Q337" i="4"/>
  <c r="Q335" i="4"/>
  <c r="Q333" i="4"/>
  <c r="Q331" i="4"/>
  <c r="Q329" i="4"/>
  <c r="Q327" i="4"/>
  <c r="Q325" i="4"/>
  <c r="Q323" i="4"/>
  <c r="Q321" i="4"/>
  <c r="Q319" i="4"/>
  <c r="Q317" i="4"/>
  <c r="Q315" i="4"/>
  <c r="Q313" i="4"/>
  <c r="Q311" i="4"/>
  <c r="Q309" i="4"/>
  <c r="Q307" i="4"/>
  <c r="Q305" i="4"/>
  <c r="Q303" i="4"/>
  <c r="Q301" i="4"/>
  <c r="Q299" i="4"/>
  <c r="Q297" i="4"/>
  <c r="Q295" i="4"/>
  <c r="Q293" i="4"/>
  <c r="Q291" i="4"/>
  <c r="Q289" i="4"/>
  <c r="Q287" i="4"/>
  <c r="Q285" i="4"/>
  <c r="Q283" i="4"/>
  <c r="Q281" i="4"/>
  <c r="Q279" i="4"/>
  <c r="Q277" i="4"/>
  <c r="Q275" i="4"/>
  <c r="Q273" i="4"/>
  <c r="Q271" i="4"/>
  <c r="Q269" i="4"/>
  <c r="Q267" i="4"/>
  <c r="Q265" i="4"/>
  <c r="Q263" i="4"/>
  <c r="Q261" i="4"/>
  <c r="Q259" i="4"/>
  <c r="Q257" i="4"/>
  <c r="Q255" i="4"/>
  <c r="Q253" i="4"/>
  <c r="Q251" i="4"/>
  <c r="Q249" i="4"/>
  <c r="Q247" i="4"/>
  <c r="Q245" i="4"/>
  <c r="Q243" i="4"/>
  <c r="Q241" i="4"/>
  <c r="Q239" i="4"/>
  <c r="Q237" i="4"/>
  <c r="Q235" i="4"/>
  <c r="Q233" i="4"/>
  <c r="Q231" i="4"/>
  <c r="Q229" i="4"/>
  <c r="Q227" i="4"/>
  <c r="Q225" i="4"/>
  <c r="Q223" i="4"/>
  <c r="Q221" i="4"/>
  <c r="Q219" i="4"/>
  <c r="Q217" i="4"/>
  <c r="Q215" i="4"/>
  <c r="Q213" i="4"/>
  <c r="Q211" i="4"/>
  <c r="Q209" i="4"/>
  <c r="Q207" i="4"/>
  <c r="Q205" i="4"/>
  <c r="Q203" i="4"/>
  <c r="Q201" i="4"/>
  <c r="Q199" i="4"/>
  <c r="Q197" i="4"/>
  <c r="Q195" i="4"/>
  <c r="Q193" i="4"/>
  <c r="Q191" i="4"/>
  <c r="Q189" i="4"/>
  <c r="Q187" i="4"/>
  <c r="Q185" i="4"/>
  <c r="Q183" i="4"/>
  <c r="Q181" i="4"/>
  <c r="Q179" i="4"/>
  <c r="Q177" i="4"/>
  <c r="Q175" i="4"/>
  <c r="Q173" i="4"/>
  <c r="Q171" i="4"/>
  <c r="Q169" i="4"/>
  <c r="Q167" i="4"/>
  <c r="Q165" i="4"/>
  <c r="Q163" i="4"/>
  <c r="Q161" i="4"/>
  <c r="Q159" i="4"/>
  <c r="Q157" i="4"/>
  <c r="Q155" i="4"/>
  <c r="Q153" i="4"/>
  <c r="Q151" i="4"/>
  <c r="Q149" i="4"/>
  <c r="Q147" i="4"/>
  <c r="Q145" i="4"/>
  <c r="Q143" i="4"/>
  <c r="Q141" i="4"/>
  <c r="Q139" i="4"/>
  <c r="Q137" i="4"/>
  <c r="Q135" i="4"/>
  <c r="Q133" i="4"/>
  <c r="Q131" i="4"/>
  <c r="Q129" i="4"/>
  <c r="Q127" i="4"/>
  <c r="Q125" i="4"/>
  <c r="Q123" i="4"/>
  <c r="Q410" i="4"/>
  <c r="Q408" i="4"/>
  <c r="Q406" i="4"/>
  <c r="Q404" i="4"/>
  <c r="Q402" i="4"/>
  <c r="Q400" i="4"/>
  <c r="Q398" i="4"/>
  <c r="Q396" i="4"/>
  <c r="Q394" i="4"/>
  <c r="Q392" i="4"/>
  <c r="Q390" i="4"/>
  <c r="Q388" i="4"/>
  <c r="Q386" i="4"/>
  <c r="Q384" i="4"/>
  <c r="Q382" i="4"/>
  <c r="Q380" i="4"/>
  <c r="Q378" i="4"/>
  <c r="Q376" i="4"/>
  <c r="Q374" i="4"/>
  <c r="Q372" i="4"/>
  <c r="Q370" i="4"/>
  <c r="Q368" i="4"/>
  <c r="Q366" i="4"/>
  <c r="Q364" i="4"/>
  <c r="Q362" i="4"/>
  <c r="Q360" i="4"/>
  <c r="Q358" i="4"/>
  <c r="Q356" i="4"/>
  <c r="Q354" i="4"/>
  <c r="Q352" i="4"/>
  <c r="Q350" i="4"/>
  <c r="Q348" i="4"/>
  <c r="Q346" i="4"/>
  <c r="Q344" i="4"/>
  <c r="Q342" i="4"/>
  <c r="Q340" i="4"/>
  <c r="Q338" i="4"/>
  <c r="Q336" i="4"/>
  <c r="Q334" i="4"/>
  <c r="Q332" i="4"/>
  <c r="Q330" i="4"/>
  <c r="Q328" i="4"/>
  <c r="Q326" i="4"/>
  <c r="Q324" i="4"/>
  <c r="Q322" i="4"/>
  <c r="Q320" i="4"/>
  <c r="Q318" i="4"/>
  <c r="Q316" i="4"/>
  <c r="Q314" i="4"/>
  <c r="Q312" i="4"/>
  <c r="Q310" i="4"/>
  <c r="Q308" i="4"/>
  <c r="Q306" i="4"/>
  <c r="Q304" i="4"/>
  <c r="Q302" i="4"/>
  <c r="Q300" i="4"/>
  <c r="Q298" i="4"/>
  <c r="Q296" i="4"/>
  <c r="Q294" i="4"/>
  <c r="Q292" i="4"/>
  <c r="Q290" i="4"/>
  <c r="Q288" i="4"/>
  <c r="Q286" i="4"/>
  <c r="Q284" i="4"/>
  <c r="Q282" i="4"/>
  <c r="Q280" i="4"/>
  <c r="Q278" i="4"/>
  <c r="Q276" i="4"/>
  <c r="Q274" i="4"/>
  <c r="Q272" i="4"/>
  <c r="Q270" i="4"/>
  <c r="Q268" i="4"/>
  <c r="Q266" i="4"/>
  <c r="Q264" i="4"/>
  <c r="Q262" i="4"/>
  <c r="Q260" i="4"/>
  <c r="Q258" i="4"/>
  <c r="Q256" i="4"/>
  <c r="Q254" i="4"/>
  <c r="Q252" i="4"/>
  <c r="Q250" i="4"/>
  <c r="Q248" i="4"/>
  <c r="Q246" i="4"/>
  <c r="Q244" i="4"/>
  <c r="Q242" i="4"/>
  <c r="Q240" i="4"/>
  <c r="Q238" i="4"/>
  <c r="Q236" i="4"/>
  <c r="Q234" i="4"/>
  <c r="Q232" i="4"/>
  <c r="Q230" i="4"/>
  <c r="Q228" i="4"/>
  <c r="Q226" i="4"/>
  <c r="Q224" i="4"/>
  <c r="Q222" i="4"/>
  <c r="Q220" i="4"/>
  <c r="Q218" i="4"/>
  <c r="Q216" i="4"/>
  <c r="Q214" i="4"/>
  <c r="Q212" i="4"/>
  <c r="Q210" i="4"/>
  <c r="Q208" i="4"/>
  <c r="Q206" i="4"/>
  <c r="Q204" i="4"/>
  <c r="Q202" i="4"/>
  <c r="Q200" i="4"/>
  <c r="Q198" i="4"/>
  <c r="Q196" i="4"/>
  <c r="Q194" i="4"/>
  <c r="Q192" i="4"/>
  <c r="Q190" i="4"/>
  <c r="Q188" i="4"/>
  <c r="Q186" i="4"/>
  <c r="Q184" i="4"/>
  <c r="Q182" i="4"/>
  <c r="Q180" i="4"/>
  <c r="Q178" i="4"/>
  <c r="Q176" i="4"/>
  <c r="Q174" i="4"/>
  <c r="Q172" i="4"/>
  <c r="Q170" i="4"/>
  <c r="Q168" i="4"/>
  <c r="Q166" i="4"/>
  <c r="Q164" i="4"/>
  <c r="Q162" i="4"/>
  <c r="Q160" i="4"/>
  <c r="Q158" i="4"/>
  <c r="Q156" i="4"/>
  <c r="Q154" i="4"/>
  <c r="Q152" i="4"/>
  <c r="Q150" i="4"/>
  <c r="Q148" i="4"/>
  <c r="Q146" i="4"/>
  <c r="Q144" i="4"/>
  <c r="Q142" i="4"/>
  <c r="Q140" i="4"/>
  <c r="Q138" i="4"/>
  <c r="Q136" i="4"/>
  <c r="Q134" i="4"/>
  <c r="Q132" i="4"/>
  <c r="Q130" i="4"/>
  <c r="Q128" i="4"/>
  <c r="Q126" i="4"/>
  <c r="Q124" i="4"/>
  <c r="A7" i="4"/>
  <c r="S403" i="3"/>
  <c r="S401" i="3"/>
  <c r="S399" i="3"/>
  <c r="S397" i="3"/>
  <c r="S395" i="3"/>
  <c r="S393" i="3"/>
  <c r="S391" i="3"/>
  <c r="S389" i="3"/>
  <c r="S387" i="3"/>
  <c r="S385" i="3"/>
  <c r="S383" i="3"/>
  <c r="S381" i="3"/>
  <c r="S379" i="3"/>
  <c r="S377" i="3"/>
  <c r="S375" i="3"/>
  <c r="S373" i="3"/>
  <c r="S371" i="3"/>
  <c r="S369" i="3"/>
  <c r="S367" i="3"/>
  <c r="S365" i="3"/>
  <c r="S363" i="3"/>
  <c r="S361" i="3"/>
  <c r="S359" i="3"/>
  <c r="S357" i="3"/>
  <c r="S355" i="3"/>
  <c r="S353" i="3"/>
  <c r="S351" i="3"/>
  <c r="S349" i="3"/>
  <c r="S347" i="3"/>
  <c r="S345" i="3"/>
  <c r="S343" i="3"/>
  <c r="S341" i="3"/>
  <c r="S339" i="3"/>
  <c r="S337" i="3"/>
  <c r="S335" i="3"/>
  <c r="S333" i="3"/>
  <c r="S331" i="3"/>
  <c r="S329" i="3"/>
  <c r="S327" i="3"/>
  <c r="S325" i="3"/>
  <c r="S323" i="3"/>
  <c r="S321" i="3"/>
  <c r="S319" i="3"/>
  <c r="S317" i="3"/>
  <c r="S315" i="3"/>
  <c r="S313" i="3"/>
  <c r="S311" i="3"/>
  <c r="S309" i="3"/>
  <c r="S307" i="3"/>
  <c r="S305" i="3"/>
  <c r="S303" i="3"/>
  <c r="S301" i="3"/>
  <c r="S299" i="3"/>
  <c r="S297" i="3"/>
  <c r="S295" i="3"/>
  <c r="S293" i="3"/>
  <c r="S291" i="3"/>
  <c r="S289" i="3"/>
  <c r="S287" i="3"/>
  <c r="S285" i="3"/>
  <c r="S283" i="3"/>
  <c r="S281" i="3"/>
  <c r="S279" i="3"/>
  <c r="S277" i="3"/>
  <c r="S275" i="3"/>
  <c r="S273" i="3"/>
  <c r="S271" i="3"/>
  <c r="S269" i="3"/>
  <c r="S267" i="3"/>
  <c r="S265" i="3"/>
  <c r="S263" i="3"/>
  <c r="S261" i="3"/>
  <c r="S259" i="3"/>
  <c r="S257" i="3"/>
  <c r="S255" i="3"/>
  <c r="S253" i="3"/>
  <c r="S251" i="3"/>
  <c r="S249" i="3"/>
  <c r="S247" i="3"/>
  <c r="S245" i="3"/>
  <c r="S243" i="3"/>
  <c r="S241" i="3"/>
  <c r="S239" i="3"/>
  <c r="S237" i="3"/>
  <c r="S235" i="3"/>
  <c r="S233" i="3"/>
  <c r="S231" i="3"/>
  <c r="S229" i="3"/>
  <c r="S227" i="3"/>
  <c r="S225" i="3"/>
  <c r="S223" i="3"/>
  <c r="S221" i="3"/>
  <c r="S219" i="3"/>
  <c r="S217" i="3"/>
  <c r="S215" i="3"/>
  <c r="S213" i="3"/>
  <c r="S211" i="3"/>
  <c r="S209" i="3"/>
  <c r="S207" i="3"/>
  <c r="S205" i="3"/>
  <c r="S203" i="3"/>
  <c r="S201" i="3"/>
  <c r="S199" i="3"/>
  <c r="S197" i="3"/>
  <c r="S195" i="3"/>
  <c r="S193" i="3"/>
  <c r="S191" i="3"/>
  <c r="S189" i="3"/>
  <c r="S187" i="3"/>
  <c r="S185" i="3"/>
  <c r="S183" i="3"/>
  <c r="S181" i="3"/>
  <c r="S179" i="3"/>
  <c r="S177" i="3"/>
  <c r="S175" i="3"/>
  <c r="S173" i="3"/>
  <c r="S171" i="3"/>
  <c r="S169" i="3"/>
  <c r="S167" i="3"/>
  <c r="S165" i="3"/>
  <c r="S163" i="3"/>
  <c r="S161" i="3"/>
  <c r="S159" i="3"/>
  <c r="S157" i="3"/>
  <c r="S155" i="3"/>
  <c r="S153" i="3"/>
  <c r="S151" i="3"/>
  <c r="S149" i="3"/>
  <c r="S147" i="3"/>
  <c r="S145" i="3"/>
  <c r="S143" i="3"/>
  <c r="S141" i="3"/>
  <c r="S139" i="3"/>
  <c r="S137" i="3"/>
  <c r="S135" i="3"/>
  <c r="S133" i="3"/>
  <c r="S131" i="3"/>
  <c r="S129" i="3"/>
  <c r="S127" i="3"/>
  <c r="S125" i="3"/>
  <c r="S123" i="3"/>
  <c r="S121" i="3"/>
  <c r="S119" i="3"/>
  <c r="S117" i="3"/>
  <c r="S115" i="3"/>
  <c r="S113" i="3"/>
  <c r="S111" i="3"/>
  <c r="S109" i="3"/>
  <c r="S107" i="3"/>
  <c r="S105" i="3"/>
  <c r="S103" i="3"/>
  <c r="S101" i="3"/>
  <c r="S99" i="3"/>
  <c r="S97" i="3"/>
  <c r="S95" i="3"/>
  <c r="S93" i="3"/>
  <c r="S91" i="3"/>
  <c r="S89" i="3"/>
  <c r="S87" i="3"/>
  <c r="S85" i="3"/>
  <c r="S83" i="3"/>
  <c r="S81" i="3"/>
  <c r="S79" i="3"/>
  <c r="S77" i="3"/>
  <c r="S75" i="3"/>
  <c r="S73" i="3"/>
  <c r="S71" i="3"/>
  <c r="S69" i="3"/>
  <c r="S67" i="3"/>
  <c r="S65" i="3"/>
  <c r="S63" i="3"/>
  <c r="S61" i="3"/>
  <c r="S59" i="3"/>
  <c r="S57" i="3"/>
  <c r="S55" i="3"/>
  <c r="S53" i="3"/>
  <c r="S51" i="3"/>
  <c r="S49" i="3"/>
  <c r="S47" i="3"/>
  <c r="S45" i="3"/>
  <c r="S43" i="3"/>
  <c r="S41" i="3"/>
  <c r="S39" i="3"/>
  <c r="S37" i="3"/>
  <c r="S35" i="3"/>
  <c r="S33" i="3"/>
  <c r="S31" i="3"/>
  <c r="S29" i="3"/>
  <c r="S27" i="3"/>
  <c r="S25" i="3"/>
  <c r="S23" i="3"/>
  <c r="S21" i="3"/>
  <c r="S19" i="3"/>
  <c r="S17" i="3"/>
  <c r="S15" i="3"/>
  <c r="S13" i="3"/>
  <c r="S11" i="3"/>
  <c r="S9" i="3"/>
  <c r="S7" i="3"/>
  <c r="S5" i="3"/>
  <c r="S4" i="3"/>
  <c r="S402" i="3"/>
  <c r="S400" i="3"/>
  <c r="S398" i="3"/>
  <c r="S396" i="3"/>
  <c r="S394" i="3"/>
  <c r="S392" i="3"/>
  <c r="S390" i="3"/>
  <c r="S388" i="3"/>
  <c r="S386" i="3"/>
  <c r="S384" i="3"/>
  <c r="S382" i="3"/>
  <c r="S380" i="3"/>
  <c r="S378" i="3"/>
  <c r="S376" i="3"/>
  <c r="S374" i="3"/>
  <c r="S372" i="3"/>
  <c r="S370" i="3"/>
  <c r="S368" i="3"/>
  <c r="S366" i="3"/>
  <c r="S364" i="3"/>
  <c r="S362" i="3"/>
  <c r="S360" i="3"/>
  <c r="S358" i="3"/>
  <c r="S356" i="3"/>
  <c r="S354" i="3"/>
  <c r="S352" i="3"/>
  <c r="S350" i="3"/>
  <c r="S348" i="3"/>
  <c r="S346" i="3"/>
  <c r="S344" i="3"/>
  <c r="S342" i="3"/>
  <c r="S340" i="3"/>
  <c r="S338" i="3"/>
  <c r="S336" i="3"/>
  <c r="S334" i="3"/>
  <c r="S332" i="3"/>
  <c r="S330" i="3"/>
  <c r="S328" i="3"/>
  <c r="S326" i="3"/>
  <c r="S324" i="3"/>
  <c r="S322" i="3"/>
  <c r="S320" i="3"/>
  <c r="S318" i="3"/>
  <c r="S316" i="3"/>
  <c r="S314" i="3"/>
  <c r="S312" i="3"/>
  <c r="S310" i="3"/>
  <c r="S308" i="3"/>
  <c r="S306" i="3"/>
  <c r="S304" i="3"/>
  <c r="S302" i="3"/>
  <c r="S300" i="3"/>
  <c r="S298" i="3"/>
  <c r="S296" i="3"/>
  <c r="S294" i="3"/>
  <c r="S292" i="3"/>
  <c r="S290" i="3"/>
  <c r="S288" i="3"/>
  <c r="S286" i="3"/>
  <c r="S284" i="3"/>
  <c r="S282" i="3"/>
  <c r="S280" i="3"/>
  <c r="S278" i="3"/>
  <c r="S276" i="3"/>
  <c r="S274" i="3"/>
  <c r="S272" i="3"/>
  <c r="S270" i="3"/>
  <c r="S268" i="3"/>
  <c r="S266" i="3"/>
  <c r="S264" i="3"/>
  <c r="S262" i="3"/>
  <c r="S260" i="3"/>
  <c r="S258" i="3"/>
  <c r="S256" i="3"/>
  <c r="S254" i="3"/>
  <c r="S252" i="3"/>
  <c r="S250" i="3"/>
  <c r="S248" i="3"/>
  <c r="S246" i="3"/>
  <c r="S244" i="3"/>
  <c r="S242" i="3"/>
  <c r="S240" i="3"/>
  <c r="S238" i="3"/>
  <c r="S236" i="3"/>
  <c r="S234" i="3"/>
  <c r="S232" i="3"/>
  <c r="S230" i="3"/>
  <c r="S228" i="3"/>
  <c r="S226" i="3"/>
  <c r="S224" i="3"/>
  <c r="S222" i="3"/>
  <c r="S220" i="3"/>
  <c r="S218" i="3"/>
  <c r="S216" i="3"/>
  <c r="S214" i="3"/>
  <c r="S212" i="3"/>
  <c r="S210" i="3"/>
  <c r="S208" i="3"/>
  <c r="S206" i="3"/>
  <c r="S204" i="3"/>
  <c r="S202" i="3"/>
  <c r="S200" i="3"/>
  <c r="S198" i="3"/>
  <c r="S196" i="3"/>
  <c r="S194" i="3"/>
  <c r="S192" i="3"/>
  <c r="S190" i="3"/>
  <c r="S188" i="3"/>
  <c r="S186" i="3"/>
  <c r="S184" i="3"/>
  <c r="S182" i="3"/>
  <c r="S180" i="3"/>
  <c r="S178" i="3"/>
  <c r="S176" i="3"/>
  <c r="S174" i="3"/>
  <c r="S172" i="3"/>
  <c r="S170" i="3"/>
  <c r="S168" i="3"/>
  <c r="S166" i="3"/>
  <c r="S164" i="3"/>
  <c r="S162" i="3"/>
  <c r="S160" i="3"/>
  <c r="S158" i="3"/>
  <c r="S156" i="3"/>
  <c r="S154" i="3"/>
  <c r="S152" i="3"/>
  <c r="S150" i="3"/>
  <c r="S148" i="3"/>
  <c r="S146" i="3"/>
  <c r="S144" i="3"/>
  <c r="S142" i="3"/>
  <c r="S140" i="3"/>
  <c r="S138" i="3"/>
  <c r="S136" i="3"/>
  <c r="S134" i="3"/>
  <c r="S132" i="3"/>
  <c r="S130" i="3"/>
  <c r="S128" i="3"/>
  <c r="S126" i="3"/>
  <c r="S124" i="3"/>
  <c r="S122" i="3"/>
  <c r="S120" i="3"/>
  <c r="S118" i="3"/>
  <c r="S116" i="3"/>
  <c r="S114" i="3"/>
  <c r="S112" i="3"/>
  <c r="S110" i="3"/>
  <c r="S108" i="3"/>
  <c r="S106" i="3"/>
  <c r="S104" i="3"/>
  <c r="S102" i="3"/>
  <c r="S100" i="3"/>
  <c r="S98" i="3"/>
  <c r="S96" i="3"/>
  <c r="S94" i="3"/>
  <c r="S92" i="3"/>
  <c r="S90" i="3"/>
  <c r="S88" i="3"/>
  <c r="S86" i="3"/>
  <c r="S84" i="3"/>
  <c r="S82" i="3"/>
  <c r="S80" i="3"/>
  <c r="S78" i="3"/>
  <c r="S76" i="3"/>
  <c r="S74" i="3"/>
  <c r="S72" i="3"/>
  <c r="S70" i="3"/>
  <c r="S68" i="3"/>
  <c r="S66" i="3"/>
  <c r="S64" i="3"/>
  <c r="S62" i="3"/>
  <c r="S60" i="3"/>
  <c r="S58" i="3"/>
  <c r="S56" i="3"/>
  <c r="S54" i="3"/>
  <c r="S52" i="3"/>
  <c r="S50" i="3"/>
  <c r="S48" i="3"/>
  <c r="S46" i="3"/>
  <c r="S44" i="3"/>
  <c r="S42" i="3"/>
  <c r="S40" i="3"/>
  <c r="S38" i="3"/>
  <c r="S36" i="3"/>
  <c r="S34" i="3"/>
  <c r="S32" i="3"/>
  <c r="S30" i="3"/>
  <c r="S28" i="3"/>
  <c r="S26" i="3"/>
  <c r="S24" i="3"/>
  <c r="S22" i="3"/>
  <c r="S20" i="3"/>
  <c r="S18" i="3"/>
  <c r="S16" i="3"/>
  <c r="S14" i="3"/>
  <c r="S12" i="3"/>
  <c r="S10" i="3"/>
  <c r="S8" i="3"/>
  <c r="S6" i="3"/>
  <c r="Q4" i="3"/>
  <c r="Q402" i="3"/>
  <c r="Q400" i="3"/>
  <c r="Q398" i="3"/>
  <c r="Q396" i="3"/>
  <c r="Q394" i="3"/>
  <c r="Q392" i="3"/>
  <c r="Q390" i="3"/>
  <c r="Q388" i="3"/>
  <c r="Q386" i="3"/>
  <c r="Q384" i="3"/>
  <c r="Q382" i="3"/>
  <c r="Q380" i="3"/>
  <c r="Q378" i="3"/>
  <c r="Q376" i="3"/>
  <c r="Q374" i="3"/>
  <c r="Q372" i="3"/>
  <c r="Q370" i="3"/>
  <c r="Q368" i="3"/>
  <c r="Q366" i="3"/>
  <c r="Q364" i="3"/>
  <c r="Q362" i="3"/>
  <c r="Q360" i="3"/>
  <c r="Q358" i="3"/>
  <c r="Q356" i="3"/>
  <c r="Q354" i="3"/>
  <c r="Q352" i="3"/>
  <c r="Q350" i="3"/>
  <c r="Q348" i="3"/>
  <c r="Q346" i="3"/>
  <c r="Q344" i="3"/>
  <c r="Q342" i="3"/>
  <c r="Q340" i="3"/>
  <c r="Q338" i="3"/>
  <c r="Q336" i="3"/>
  <c r="Q334" i="3"/>
  <c r="Q332" i="3"/>
  <c r="Q330" i="3"/>
  <c r="Q328" i="3"/>
  <c r="Q326" i="3"/>
  <c r="Q324" i="3"/>
  <c r="Q322" i="3"/>
  <c r="Q320" i="3"/>
  <c r="Q318" i="3"/>
  <c r="Q316" i="3"/>
  <c r="Q314" i="3"/>
  <c r="Q312" i="3"/>
  <c r="Q310" i="3"/>
  <c r="Q308" i="3"/>
  <c r="Q306" i="3"/>
  <c r="Q304" i="3"/>
  <c r="Q302" i="3"/>
  <c r="Q300" i="3"/>
  <c r="Q298" i="3"/>
  <c r="Q296" i="3"/>
  <c r="Q294" i="3"/>
  <c r="Q292" i="3"/>
  <c r="Q290" i="3"/>
  <c r="Q288" i="3"/>
  <c r="Q286" i="3"/>
  <c r="Q284" i="3"/>
  <c r="Q282" i="3"/>
  <c r="Q280" i="3"/>
  <c r="Q278" i="3"/>
  <c r="Q276" i="3"/>
  <c r="Q274" i="3"/>
  <c r="Q272" i="3"/>
  <c r="Q270" i="3"/>
  <c r="Q268" i="3"/>
  <c r="Q266" i="3"/>
  <c r="Q264" i="3"/>
  <c r="Q262" i="3"/>
  <c r="Q260" i="3"/>
  <c r="Q258" i="3"/>
  <c r="Q256" i="3"/>
  <c r="Q254" i="3"/>
  <c r="Q252" i="3"/>
  <c r="Q250" i="3"/>
  <c r="Q248" i="3"/>
  <c r="Q246" i="3"/>
  <c r="Q244" i="3"/>
  <c r="Q242" i="3"/>
  <c r="Q240" i="3"/>
  <c r="Q238" i="3"/>
  <c r="Q236" i="3"/>
  <c r="Q234" i="3"/>
  <c r="Q232" i="3"/>
  <c r="Q230" i="3"/>
  <c r="Q228" i="3"/>
  <c r="Q226" i="3"/>
  <c r="Q224" i="3"/>
  <c r="Q222" i="3"/>
  <c r="Q220" i="3"/>
  <c r="Q218" i="3"/>
  <c r="Q216" i="3"/>
  <c r="Q214" i="3"/>
  <c r="Q212" i="3"/>
  <c r="Q210" i="3"/>
  <c r="Q208" i="3"/>
  <c r="Q206" i="3"/>
  <c r="Q204" i="3"/>
  <c r="Q202" i="3"/>
  <c r="Q200" i="3"/>
  <c r="Q198" i="3"/>
  <c r="Q196" i="3"/>
  <c r="Q194" i="3"/>
  <c r="Q192" i="3"/>
  <c r="Q190" i="3"/>
  <c r="Q188" i="3"/>
  <c r="Q186" i="3"/>
  <c r="Q184" i="3"/>
  <c r="Q182" i="3"/>
  <c r="Q180" i="3"/>
  <c r="Q178" i="3"/>
  <c r="Q176" i="3"/>
  <c r="Q174" i="3"/>
  <c r="Q172" i="3"/>
  <c r="Q170" i="3"/>
  <c r="Q168" i="3"/>
  <c r="Q166" i="3"/>
  <c r="Q164" i="3"/>
  <c r="Q162" i="3"/>
  <c r="Q160" i="3"/>
  <c r="Q158" i="3"/>
  <c r="Q156" i="3"/>
  <c r="Q154" i="3"/>
  <c r="Q152" i="3"/>
  <c r="Q150" i="3"/>
  <c r="Q148" i="3"/>
  <c r="Q146" i="3"/>
  <c r="Q144" i="3"/>
  <c r="Q142" i="3"/>
  <c r="Q140" i="3"/>
  <c r="Q138" i="3"/>
  <c r="Q136" i="3"/>
  <c r="Q134" i="3"/>
  <c r="Q132" i="3"/>
  <c r="Q130" i="3"/>
  <c r="Q128" i="3"/>
  <c r="Q126" i="3"/>
  <c r="Q124" i="3"/>
  <c r="Q122" i="3"/>
  <c r="Q120" i="3"/>
  <c r="Q118" i="3"/>
  <c r="Q116" i="3"/>
  <c r="Q112" i="3"/>
  <c r="Q108" i="3"/>
  <c r="Q104" i="3"/>
  <c r="Q100" i="3"/>
  <c r="Q96" i="3"/>
  <c r="R5" i="3"/>
  <c r="R7" i="3"/>
  <c r="R9" i="3"/>
  <c r="R11" i="3"/>
  <c r="R13" i="3"/>
  <c r="R15" i="3"/>
  <c r="R17" i="3"/>
  <c r="R19" i="3"/>
  <c r="R21" i="3"/>
  <c r="R23" i="3"/>
  <c r="R25" i="3"/>
  <c r="R27" i="3"/>
  <c r="R29" i="3"/>
  <c r="R31" i="3"/>
  <c r="R33" i="3"/>
  <c r="R35" i="3"/>
  <c r="R37" i="3"/>
  <c r="R39" i="3"/>
  <c r="R41" i="3"/>
  <c r="R43" i="3"/>
  <c r="R45" i="3"/>
  <c r="R47" i="3"/>
  <c r="R49" i="3"/>
  <c r="R51" i="3"/>
  <c r="R53" i="3"/>
  <c r="R55" i="3"/>
  <c r="R57" i="3"/>
  <c r="R59" i="3"/>
  <c r="R61" i="3"/>
  <c r="R63" i="3"/>
  <c r="R65" i="3"/>
  <c r="R67" i="3"/>
  <c r="R69" i="3"/>
  <c r="R71" i="3"/>
  <c r="R73" i="3"/>
  <c r="R75" i="3"/>
  <c r="R77" i="3"/>
  <c r="R79" i="3"/>
  <c r="R81" i="3"/>
  <c r="R83" i="3"/>
  <c r="R85" i="3"/>
  <c r="R87" i="3"/>
  <c r="R89" i="3"/>
  <c r="R91" i="3"/>
  <c r="R93" i="3"/>
  <c r="R95" i="3"/>
  <c r="R97" i="3"/>
  <c r="R99" i="3"/>
  <c r="R101" i="3"/>
  <c r="R103" i="3"/>
  <c r="R105" i="3"/>
  <c r="R107" i="3"/>
  <c r="R109" i="3"/>
  <c r="R111" i="3"/>
  <c r="R113" i="3"/>
  <c r="R115" i="3"/>
  <c r="R117" i="3"/>
  <c r="R119" i="3"/>
  <c r="R121" i="3"/>
  <c r="R123" i="3"/>
  <c r="R125" i="3"/>
  <c r="R127" i="3"/>
  <c r="R129" i="3"/>
  <c r="R131" i="3"/>
  <c r="R133" i="3"/>
  <c r="R135" i="3"/>
  <c r="R137" i="3"/>
  <c r="R139" i="3"/>
  <c r="R141" i="3"/>
  <c r="R143" i="3"/>
  <c r="R145" i="3"/>
  <c r="R147" i="3"/>
  <c r="R149" i="3"/>
  <c r="R151" i="3"/>
  <c r="R153" i="3"/>
  <c r="R155" i="3"/>
  <c r="R157" i="3"/>
  <c r="R159" i="3"/>
  <c r="R161" i="3"/>
  <c r="R163" i="3"/>
  <c r="R165" i="3"/>
  <c r="R167" i="3"/>
  <c r="R169" i="3"/>
  <c r="R171" i="3"/>
  <c r="R173" i="3"/>
  <c r="R175" i="3"/>
  <c r="R177" i="3"/>
  <c r="R179" i="3"/>
  <c r="R181" i="3"/>
  <c r="R183" i="3"/>
  <c r="R185" i="3"/>
  <c r="R187" i="3"/>
  <c r="R189" i="3"/>
  <c r="R191" i="3"/>
  <c r="R193" i="3"/>
  <c r="R195" i="3"/>
  <c r="R197" i="3"/>
  <c r="R199" i="3"/>
  <c r="R201" i="3"/>
  <c r="R203" i="3"/>
  <c r="R205" i="3"/>
  <c r="R207" i="3"/>
  <c r="R209" i="3"/>
  <c r="R211" i="3"/>
  <c r="R213" i="3"/>
  <c r="R215" i="3"/>
  <c r="R217" i="3"/>
  <c r="R219" i="3"/>
  <c r="R221" i="3"/>
  <c r="R223" i="3"/>
  <c r="R225" i="3"/>
  <c r="R227" i="3"/>
  <c r="R229" i="3"/>
  <c r="R231" i="3"/>
  <c r="R233" i="3"/>
  <c r="R235" i="3"/>
  <c r="R237" i="3"/>
  <c r="R239" i="3"/>
  <c r="R241" i="3"/>
  <c r="R243" i="3"/>
  <c r="R245" i="3"/>
  <c r="R247" i="3"/>
  <c r="R249" i="3"/>
  <c r="R251" i="3"/>
  <c r="R253" i="3"/>
  <c r="R255" i="3"/>
  <c r="R257" i="3"/>
  <c r="R259" i="3"/>
  <c r="R261" i="3"/>
  <c r="R263" i="3"/>
  <c r="R265" i="3"/>
  <c r="R267" i="3"/>
  <c r="R269" i="3"/>
  <c r="R271" i="3"/>
  <c r="R273" i="3"/>
  <c r="R275" i="3"/>
  <c r="R277" i="3"/>
  <c r="R279" i="3"/>
  <c r="R281" i="3"/>
  <c r="R283" i="3"/>
  <c r="R285" i="3"/>
  <c r="R287" i="3"/>
  <c r="R289" i="3"/>
  <c r="R291" i="3"/>
  <c r="R293" i="3"/>
  <c r="R295" i="3"/>
  <c r="R297" i="3"/>
  <c r="R299" i="3"/>
  <c r="R301" i="3"/>
  <c r="R303" i="3"/>
  <c r="R305" i="3"/>
  <c r="R307" i="3"/>
  <c r="R309" i="3"/>
  <c r="R311" i="3"/>
  <c r="R313" i="3"/>
  <c r="R315" i="3"/>
  <c r="R317" i="3"/>
  <c r="R319" i="3"/>
  <c r="R321" i="3"/>
  <c r="R323" i="3"/>
  <c r="R325" i="3"/>
  <c r="R327" i="3"/>
  <c r="R329" i="3"/>
  <c r="R331" i="3"/>
  <c r="R333" i="3"/>
  <c r="R335" i="3"/>
  <c r="R337" i="3"/>
  <c r="R339" i="3"/>
  <c r="R341" i="3"/>
  <c r="R343" i="3"/>
  <c r="R345" i="3"/>
  <c r="R347" i="3"/>
  <c r="R349" i="3"/>
  <c r="R351" i="3"/>
  <c r="R353" i="3"/>
  <c r="R355" i="3"/>
  <c r="R357" i="3"/>
  <c r="R359" i="3"/>
  <c r="R361" i="3"/>
  <c r="R363" i="3"/>
  <c r="R365" i="3"/>
  <c r="R367" i="3"/>
  <c r="R369" i="3"/>
  <c r="R371" i="3"/>
  <c r="R373" i="3"/>
  <c r="R375" i="3"/>
  <c r="R377" i="3"/>
  <c r="R379" i="3"/>
  <c r="R381" i="3"/>
  <c r="R383" i="3"/>
  <c r="R385" i="3"/>
  <c r="R387" i="3"/>
  <c r="R389" i="3"/>
  <c r="R391" i="3"/>
  <c r="R393" i="3"/>
  <c r="R395" i="3"/>
  <c r="R397" i="3"/>
  <c r="R399" i="3"/>
  <c r="R401" i="3"/>
  <c r="R403" i="3"/>
  <c r="Q5" i="3"/>
  <c r="Q7" i="3"/>
  <c r="Q9" i="3"/>
  <c r="Q11" i="3"/>
  <c r="Q13" i="3"/>
  <c r="Q15" i="3"/>
  <c r="Q17" i="3"/>
  <c r="Q19" i="3"/>
  <c r="Q21" i="3"/>
  <c r="Q23" i="3"/>
  <c r="Q25" i="3"/>
  <c r="Q27" i="3"/>
  <c r="Q29" i="3"/>
  <c r="Q31" i="3"/>
  <c r="Q33" i="3"/>
  <c r="Q35" i="3"/>
  <c r="Q37" i="3"/>
  <c r="Q39" i="3"/>
  <c r="Q41" i="3"/>
  <c r="Q43" i="3"/>
  <c r="Q45" i="3"/>
  <c r="Q47" i="3"/>
  <c r="Q49" i="3"/>
  <c r="Q51" i="3"/>
  <c r="Q53" i="3"/>
  <c r="Q55" i="3"/>
  <c r="Q57" i="3"/>
  <c r="Q59" i="3"/>
  <c r="Q61" i="3"/>
  <c r="Q63" i="3"/>
  <c r="Q65" i="3"/>
  <c r="Q67" i="3"/>
  <c r="Q69" i="3"/>
  <c r="Q71" i="3"/>
  <c r="Q73" i="3"/>
  <c r="Q75" i="3"/>
  <c r="Q77" i="3"/>
  <c r="Q79" i="3"/>
  <c r="Q81" i="3"/>
  <c r="Q83" i="3"/>
  <c r="Q85" i="3"/>
  <c r="Q87" i="3"/>
  <c r="Q89" i="3"/>
  <c r="Q91" i="3"/>
  <c r="Q93" i="3"/>
  <c r="Q95" i="3"/>
  <c r="Q97" i="3"/>
  <c r="Q99" i="3"/>
  <c r="Q101" i="3"/>
  <c r="Q103" i="3"/>
  <c r="Q105" i="3"/>
  <c r="Q107" i="3"/>
  <c r="Q109" i="3"/>
  <c r="Q111" i="3"/>
  <c r="Q113" i="3"/>
  <c r="Q115" i="3"/>
  <c r="R6" i="3"/>
  <c r="R8" i="3"/>
  <c r="R10" i="3"/>
  <c r="R12" i="3"/>
  <c r="R14" i="3"/>
  <c r="R16" i="3"/>
  <c r="R18" i="3"/>
  <c r="R20" i="3"/>
  <c r="R22" i="3"/>
  <c r="R24" i="3"/>
  <c r="R26" i="3"/>
  <c r="R28" i="3"/>
  <c r="R30" i="3"/>
  <c r="R32" i="3"/>
  <c r="R34" i="3"/>
  <c r="R36" i="3"/>
  <c r="R38" i="3"/>
  <c r="R40" i="3"/>
  <c r="R42" i="3"/>
  <c r="R44" i="3"/>
  <c r="R46" i="3"/>
  <c r="R48" i="3"/>
  <c r="R50" i="3"/>
  <c r="R52" i="3"/>
  <c r="R54" i="3"/>
  <c r="R56" i="3"/>
  <c r="R58" i="3"/>
  <c r="R60" i="3"/>
  <c r="R62" i="3"/>
  <c r="R64" i="3"/>
  <c r="R66" i="3"/>
  <c r="R68" i="3"/>
  <c r="R70" i="3"/>
  <c r="R72" i="3"/>
  <c r="R74" i="3"/>
  <c r="R76" i="3"/>
  <c r="R78" i="3"/>
  <c r="R80" i="3"/>
  <c r="R82" i="3"/>
  <c r="R84" i="3"/>
  <c r="R86" i="3"/>
  <c r="R88" i="3"/>
  <c r="R90" i="3"/>
  <c r="R92" i="3"/>
  <c r="R94" i="3"/>
  <c r="R96" i="3"/>
  <c r="R98" i="3"/>
  <c r="R100" i="3"/>
  <c r="R102" i="3"/>
  <c r="R104" i="3"/>
  <c r="R106" i="3"/>
  <c r="R108" i="3"/>
  <c r="R110" i="3"/>
  <c r="R112" i="3"/>
  <c r="R114" i="3"/>
  <c r="R116" i="3"/>
  <c r="R118" i="3"/>
  <c r="R120" i="3"/>
  <c r="R122" i="3"/>
  <c r="R124" i="3"/>
  <c r="R126" i="3"/>
  <c r="R128" i="3"/>
  <c r="R130" i="3"/>
  <c r="R132" i="3"/>
  <c r="R134" i="3"/>
  <c r="R136" i="3"/>
  <c r="R138" i="3"/>
  <c r="R140" i="3"/>
  <c r="R142" i="3"/>
  <c r="R144" i="3"/>
  <c r="R146" i="3"/>
  <c r="R148" i="3"/>
  <c r="R150" i="3"/>
  <c r="R152" i="3"/>
  <c r="R154" i="3"/>
  <c r="R156" i="3"/>
  <c r="R158" i="3"/>
  <c r="R160" i="3"/>
  <c r="R162" i="3"/>
  <c r="R164" i="3"/>
  <c r="R166" i="3"/>
  <c r="R168" i="3"/>
  <c r="R170" i="3"/>
  <c r="R172" i="3"/>
  <c r="R174" i="3"/>
  <c r="R176" i="3"/>
  <c r="R178" i="3"/>
  <c r="R180" i="3"/>
  <c r="R182" i="3"/>
  <c r="R184" i="3"/>
  <c r="R186" i="3"/>
  <c r="R188" i="3"/>
  <c r="R190" i="3"/>
  <c r="R192" i="3"/>
  <c r="R194" i="3"/>
  <c r="R196" i="3"/>
  <c r="R198" i="3"/>
  <c r="R200" i="3"/>
  <c r="R202" i="3"/>
  <c r="R204" i="3"/>
  <c r="R206" i="3"/>
  <c r="R208" i="3"/>
  <c r="R210" i="3"/>
  <c r="R212" i="3"/>
  <c r="R214" i="3"/>
  <c r="R216" i="3"/>
  <c r="R218" i="3"/>
  <c r="R220" i="3"/>
  <c r="R222" i="3"/>
  <c r="R224" i="3"/>
  <c r="R226" i="3"/>
  <c r="R228" i="3"/>
  <c r="R230" i="3"/>
  <c r="R232" i="3"/>
  <c r="R234" i="3"/>
  <c r="R236" i="3"/>
  <c r="R238" i="3"/>
  <c r="R240" i="3"/>
  <c r="R242" i="3"/>
  <c r="R244" i="3"/>
  <c r="R246" i="3"/>
  <c r="R248" i="3"/>
  <c r="R250" i="3"/>
  <c r="R252" i="3"/>
  <c r="R254" i="3"/>
  <c r="R256" i="3"/>
  <c r="R258" i="3"/>
  <c r="R260" i="3"/>
  <c r="R262" i="3"/>
  <c r="R264" i="3"/>
  <c r="R266" i="3"/>
  <c r="R268" i="3"/>
  <c r="R270" i="3"/>
  <c r="R272" i="3"/>
  <c r="R274" i="3"/>
  <c r="R276" i="3"/>
  <c r="R278" i="3"/>
  <c r="R280" i="3"/>
  <c r="R282" i="3"/>
  <c r="R284" i="3"/>
  <c r="R286" i="3"/>
  <c r="R288" i="3"/>
  <c r="R290" i="3"/>
  <c r="R292" i="3"/>
  <c r="R294" i="3"/>
  <c r="R296" i="3"/>
  <c r="R298" i="3"/>
  <c r="R300" i="3"/>
  <c r="R302" i="3"/>
  <c r="R304" i="3"/>
  <c r="R306" i="3"/>
  <c r="R308" i="3"/>
  <c r="R310" i="3"/>
  <c r="R312" i="3"/>
  <c r="R314" i="3"/>
  <c r="R316" i="3"/>
  <c r="R318" i="3"/>
  <c r="R320" i="3"/>
  <c r="R322" i="3"/>
  <c r="R324" i="3"/>
  <c r="R326" i="3"/>
  <c r="R328" i="3"/>
  <c r="R330" i="3"/>
  <c r="R332" i="3"/>
  <c r="R334" i="3"/>
  <c r="R336" i="3"/>
  <c r="R338" i="3"/>
  <c r="R340" i="3"/>
  <c r="R342" i="3"/>
  <c r="R344" i="3"/>
  <c r="R346" i="3"/>
  <c r="R348" i="3"/>
  <c r="R350" i="3"/>
  <c r="R352" i="3"/>
  <c r="R354" i="3"/>
  <c r="R356" i="3"/>
  <c r="R358" i="3"/>
  <c r="R360" i="3"/>
  <c r="R362" i="3"/>
  <c r="R364" i="3"/>
  <c r="R366" i="3"/>
  <c r="R368" i="3"/>
  <c r="R370" i="3"/>
  <c r="R372" i="3"/>
  <c r="R374" i="3"/>
  <c r="R376" i="3"/>
  <c r="R378" i="3"/>
  <c r="R380" i="3"/>
  <c r="R382" i="3"/>
  <c r="R384" i="3"/>
  <c r="R386" i="3"/>
  <c r="R388" i="3"/>
  <c r="R390" i="3"/>
  <c r="R392" i="3"/>
  <c r="R394" i="3"/>
  <c r="R396" i="3"/>
  <c r="R398" i="3"/>
  <c r="R400" i="3"/>
  <c r="R402" i="3"/>
  <c r="R4" i="3"/>
  <c r="Q6" i="3"/>
  <c r="Q8" i="3"/>
  <c r="Q10" i="3"/>
  <c r="Q12" i="3"/>
  <c r="Q14" i="3"/>
  <c r="Q16" i="3"/>
  <c r="Q18" i="3"/>
  <c r="Q20" i="3"/>
  <c r="Q22" i="3"/>
  <c r="Q24" i="3"/>
  <c r="Q26" i="3"/>
  <c r="Q28" i="3"/>
  <c r="Q30" i="3"/>
  <c r="Q32" i="3"/>
  <c r="Q34" i="3"/>
  <c r="Q36" i="3"/>
  <c r="Q38" i="3"/>
  <c r="Q40" i="3"/>
  <c r="Q42" i="3"/>
  <c r="Q44" i="3"/>
  <c r="Q46" i="3"/>
  <c r="Q48" i="3"/>
  <c r="Q50" i="3"/>
  <c r="Q52" i="3"/>
  <c r="Q54" i="3"/>
  <c r="Q56" i="3"/>
  <c r="Q58" i="3"/>
  <c r="Q60" i="3"/>
  <c r="Q62" i="3"/>
  <c r="Q64" i="3"/>
  <c r="Q66" i="3"/>
  <c r="Q68" i="3"/>
  <c r="Q70" i="3"/>
  <c r="Q72" i="3"/>
  <c r="Q74" i="3"/>
  <c r="Q76" i="3"/>
  <c r="Q78" i="3"/>
  <c r="Q80" i="3"/>
  <c r="Q82" i="3"/>
  <c r="Q84" i="3"/>
  <c r="Q86" i="3"/>
  <c r="Q88" i="3"/>
  <c r="Q90" i="3"/>
  <c r="Q403" i="3"/>
  <c r="Q401" i="3"/>
  <c r="Q399" i="3"/>
  <c r="Q397" i="3"/>
  <c r="Q395" i="3"/>
  <c r="Q393" i="3"/>
  <c r="Q391" i="3"/>
  <c r="Q389" i="3"/>
  <c r="Q387" i="3"/>
  <c r="Q385" i="3"/>
  <c r="Q383" i="3"/>
  <c r="Q381" i="3"/>
  <c r="Q379" i="3"/>
  <c r="Q377" i="3"/>
  <c r="Q375" i="3"/>
  <c r="Q373" i="3"/>
  <c r="Q371" i="3"/>
  <c r="Q369" i="3"/>
  <c r="Q367" i="3"/>
  <c r="Q365" i="3"/>
  <c r="Q363" i="3"/>
  <c r="Q361" i="3"/>
  <c r="Q359" i="3"/>
  <c r="Q357" i="3"/>
  <c r="Q355" i="3"/>
  <c r="Q353" i="3"/>
  <c r="Q351" i="3"/>
  <c r="Q349" i="3"/>
  <c r="Q347" i="3"/>
  <c r="Q345" i="3"/>
  <c r="Q343" i="3"/>
  <c r="Q341" i="3"/>
  <c r="Q339" i="3"/>
  <c r="Q337" i="3"/>
  <c r="Q335" i="3"/>
  <c r="Q333" i="3"/>
  <c r="Q331" i="3"/>
  <c r="Q329" i="3"/>
  <c r="Q327" i="3"/>
  <c r="Q325" i="3"/>
  <c r="Q323" i="3"/>
  <c r="Q321" i="3"/>
  <c r="Q319" i="3"/>
  <c r="Q317" i="3"/>
  <c r="Q315" i="3"/>
  <c r="Q313" i="3"/>
  <c r="Q311" i="3"/>
  <c r="Q309" i="3"/>
  <c r="Q307" i="3"/>
  <c r="Q305" i="3"/>
  <c r="Q303" i="3"/>
  <c r="Q301" i="3"/>
  <c r="Q299" i="3"/>
  <c r="Q297" i="3"/>
  <c r="Q295" i="3"/>
  <c r="Q293" i="3"/>
  <c r="Q291" i="3"/>
  <c r="Q289" i="3"/>
  <c r="Q287" i="3"/>
  <c r="Q285" i="3"/>
  <c r="Q283" i="3"/>
  <c r="Q281" i="3"/>
  <c r="Q279" i="3"/>
  <c r="Q277" i="3"/>
  <c r="Q275" i="3"/>
  <c r="Q273" i="3"/>
  <c r="Q271" i="3"/>
  <c r="Q269" i="3"/>
  <c r="Q267" i="3"/>
  <c r="Q265" i="3"/>
  <c r="Q263" i="3"/>
  <c r="Q261" i="3"/>
  <c r="Q259" i="3"/>
  <c r="Q257" i="3"/>
  <c r="Q255" i="3"/>
  <c r="Q253" i="3"/>
  <c r="Q251" i="3"/>
  <c r="Q249" i="3"/>
  <c r="Q247" i="3"/>
  <c r="Q245" i="3"/>
  <c r="Q243" i="3"/>
  <c r="Q241" i="3"/>
  <c r="Q239" i="3"/>
  <c r="Q237" i="3"/>
  <c r="Q235" i="3"/>
  <c r="Q233" i="3"/>
  <c r="Q231" i="3"/>
  <c r="Q229" i="3"/>
  <c r="Q227" i="3"/>
  <c r="Q225" i="3"/>
  <c r="Q223" i="3"/>
  <c r="Q221" i="3"/>
  <c r="Q219" i="3"/>
  <c r="Q217" i="3"/>
  <c r="Q215" i="3"/>
  <c r="Q213" i="3"/>
  <c r="Q211" i="3"/>
  <c r="Q209" i="3"/>
  <c r="Q207" i="3"/>
  <c r="Q205" i="3"/>
  <c r="Q203" i="3"/>
  <c r="Q201" i="3"/>
  <c r="Q199" i="3"/>
  <c r="Q197" i="3"/>
  <c r="Q195" i="3"/>
  <c r="Q193" i="3"/>
  <c r="Q191" i="3"/>
  <c r="Q189" i="3"/>
  <c r="Q187" i="3"/>
  <c r="Q185" i="3"/>
  <c r="Q183" i="3"/>
  <c r="Q181" i="3"/>
  <c r="Q179" i="3"/>
  <c r="Q177" i="3"/>
  <c r="Q175" i="3"/>
  <c r="Q173" i="3"/>
  <c r="Q171" i="3"/>
  <c r="Q169" i="3"/>
  <c r="Q167" i="3"/>
  <c r="Q165" i="3"/>
  <c r="Q163" i="3"/>
  <c r="Q161" i="3"/>
  <c r="Q159" i="3"/>
  <c r="Q157" i="3"/>
  <c r="Q155" i="3"/>
  <c r="Q153" i="3"/>
  <c r="Q151" i="3"/>
  <c r="Q149" i="3"/>
  <c r="Q147" i="3"/>
  <c r="Q145" i="3"/>
  <c r="Q143" i="3"/>
  <c r="Q141" i="3"/>
  <c r="Q139" i="3"/>
  <c r="Q137" i="3"/>
  <c r="Q135" i="3"/>
  <c r="Q133" i="3"/>
  <c r="Q131" i="3"/>
  <c r="Q129" i="3"/>
  <c r="Q127" i="3"/>
  <c r="Q125" i="3"/>
  <c r="Q123" i="3"/>
  <c r="Q121" i="3"/>
  <c r="Q119" i="3"/>
  <c r="Q117" i="3"/>
  <c r="Q114" i="3"/>
  <c r="Q110" i="3"/>
  <c r="Q106" i="3"/>
  <c r="Q102" i="3"/>
  <c r="Q98" i="3"/>
  <c r="Q94" i="3"/>
  <c r="BI11" i="6" l="1"/>
  <c r="O16" i="2" l="1"/>
  <c r="O18" i="2"/>
  <c r="O15" i="2"/>
  <c r="P15" i="2" s="1"/>
  <c r="N10" i="2"/>
  <c r="O17" i="2"/>
  <c r="O19" i="2"/>
  <c r="O14" i="2"/>
  <c r="P14" i="2" s="1"/>
  <c r="M11" i="2"/>
  <c r="M286" i="2"/>
  <c r="M158" i="2"/>
  <c r="M350" i="2"/>
  <c r="M222" i="2"/>
  <c r="M94" i="2"/>
  <c r="M382" i="2"/>
  <c r="M318" i="2"/>
  <c r="M254" i="2"/>
  <c r="M190" i="2"/>
  <c r="M126" i="2"/>
  <c r="M62" i="2"/>
  <c r="M398" i="2"/>
  <c r="M366" i="2"/>
  <c r="M334" i="2"/>
  <c r="M302" i="2"/>
  <c r="M270" i="2"/>
  <c r="M238" i="2"/>
  <c r="M206" i="2"/>
  <c r="M174" i="2"/>
  <c r="M142" i="2"/>
  <c r="M110" i="2"/>
  <c r="M78" i="2"/>
  <c r="M42" i="2"/>
  <c r="M406" i="2"/>
  <c r="M390" i="2"/>
  <c r="M374" i="2"/>
  <c r="M358" i="2"/>
  <c r="M342" i="2"/>
  <c r="M326" i="2"/>
  <c r="M310" i="2"/>
  <c r="M294" i="2"/>
  <c r="M278" i="2"/>
  <c r="M262" i="2"/>
  <c r="M246" i="2"/>
  <c r="M230" i="2"/>
  <c r="M214" i="2"/>
  <c r="M198" i="2"/>
  <c r="M182" i="2"/>
  <c r="M166" i="2"/>
  <c r="M150" i="2"/>
  <c r="M134" i="2"/>
  <c r="M118" i="2"/>
  <c r="M102" i="2"/>
  <c r="M86" i="2"/>
  <c r="M70" i="2"/>
  <c r="M54" i="2"/>
  <c r="M26" i="2"/>
  <c r="M402" i="2"/>
  <c r="M394" i="2"/>
  <c r="M386" i="2"/>
  <c r="M378" i="2"/>
  <c r="M370" i="2"/>
  <c r="M362" i="2"/>
  <c r="M354" i="2"/>
  <c r="M346" i="2"/>
  <c r="M338" i="2"/>
  <c r="M330" i="2"/>
  <c r="M322" i="2"/>
  <c r="M314" i="2"/>
  <c r="M306" i="2"/>
  <c r="M298" i="2"/>
  <c r="M290" i="2"/>
  <c r="M282" i="2"/>
  <c r="M274" i="2"/>
  <c r="M266" i="2"/>
  <c r="M258" i="2"/>
  <c r="M250" i="2"/>
  <c r="M242" i="2"/>
  <c r="M234" i="2"/>
  <c r="M226" i="2"/>
  <c r="M218" i="2"/>
  <c r="M210" i="2"/>
  <c r="M202" i="2"/>
  <c r="M194" i="2"/>
  <c r="M186" i="2"/>
  <c r="M178" i="2"/>
  <c r="M170" i="2"/>
  <c r="M162" i="2"/>
  <c r="M154" i="2"/>
  <c r="M146" i="2"/>
  <c r="M138" i="2"/>
  <c r="M130" i="2"/>
  <c r="M122" i="2"/>
  <c r="M114" i="2"/>
  <c r="M106" i="2"/>
  <c r="M98" i="2"/>
  <c r="M90" i="2"/>
  <c r="M82" i="2"/>
  <c r="M74" i="2"/>
  <c r="M66" i="2"/>
  <c r="M58" i="2"/>
  <c r="M50" i="2"/>
  <c r="M34" i="2"/>
  <c r="M18" i="2"/>
  <c r="M408" i="2"/>
  <c r="M404" i="2"/>
  <c r="M400" i="2"/>
  <c r="M396" i="2"/>
  <c r="M392" i="2"/>
  <c r="M388" i="2"/>
  <c r="M384" i="2"/>
  <c r="M380" i="2"/>
  <c r="M376" i="2"/>
  <c r="M372" i="2"/>
  <c r="M368" i="2"/>
  <c r="M364" i="2"/>
  <c r="M360" i="2"/>
  <c r="M356" i="2"/>
  <c r="M352" i="2"/>
  <c r="M348" i="2"/>
  <c r="M344" i="2"/>
  <c r="M340" i="2"/>
  <c r="M336" i="2"/>
  <c r="M332" i="2"/>
  <c r="M328" i="2"/>
  <c r="M324" i="2"/>
  <c r="M320" i="2"/>
  <c r="M316" i="2"/>
  <c r="M312" i="2"/>
  <c r="M308" i="2"/>
  <c r="M304" i="2"/>
  <c r="M300" i="2"/>
  <c r="M296" i="2"/>
  <c r="M292" i="2"/>
  <c r="M288" i="2"/>
  <c r="M284" i="2"/>
  <c r="M280" i="2"/>
  <c r="M276" i="2"/>
  <c r="M272" i="2"/>
  <c r="M268" i="2"/>
  <c r="M264" i="2"/>
  <c r="M260" i="2"/>
  <c r="M256" i="2"/>
  <c r="M252" i="2"/>
  <c r="M248" i="2"/>
  <c r="M244" i="2"/>
  <c r="M240" i="2"/>
  <c r="M236" i="2"/>
  <c r="M232" i="2"/>
  <c r="M228" i="2"/>
  <c r="M224" i="2"/>
  <c r="M220" i="2"/>
  <c r="M216" i="2"/>
  <c r="M212" i="2"/>
  <c r="M208" i="2"/>
  <c r="M204" i="2"/>
  <c r="M200" i="2"/>
  <c r="M196" i="2"/>
  <c r="M192" i="2"/>
  <c r="M188" i="2"/>
  <c r="M184" i="2"/>
  <c r="M180" i="2"/>
  <c r="M176" i="2"/>
  <c r="M172" i="2"/>
  <c r="M168" i="2"/>
  <c r="M164" i="2"/>
  <c r="M160" i="2"/>
  <c r="M156" i="2"/>
  <c r="M152" i="2"/>
  <c r="M148" i="2"/>
  <c r="M144" i="2"/>
  <c r="M140" i="2"/>
  <c r="M136" i="2"/>
  <c r="M132" i="2"/>
  <c r="M128" i="2"/>
  <c r="M124" i="2"/>
  <c r="M120" i="2"/>
  <c r="M116" i="2"/>
  <c r="M112" i="2"/>
  <c r="M108" i="2"/>
  <c r="M104" i="2"/>
  <c r="M100" i="2"/>
  <c r="M96" i="2"/>
  <c r="M92" i="2"/>
  <c r="M88" i="2"/>
  <c r="M84" i="2"/>
  <c r="M80" i="2"/>
  <c r="M76" i="2"/>
  <c r="M72" i="2"/>
  <c r="M68" i="2"/>
  <c r="M64" i="2"/>
  <c r="M60" i="2"/>
  <c r="M56" i="2"/>
  <c r="M52" i="2"/>
  <c r="M46" i="2"/>
  <c r="M38" i="2"/>
  <c r="M30" i="2"/>
  <c r="M22" i="2"/>
  <c r="M14" i="2"/>
  <c r="M409" i="2"/>
  <c r="M407" i="2"/>
  <c r="M405" i="2"/>
  <c r="M403" i="2"/>
  <c r="M401" i="2"/>
  <c r="M399" i="2"/>
  <c r="M397" i="2"/>
  <c r="M395" i="2"/>
  <c r="M393" i="2"/>
  <c r="M391" i="2"/>
  <c r="M389" i="2"/>
  <c r="M387" i="2"/>
  <c r="M385" i="2"/>
  <c r="M383" i="2"/>
  <c r="M381" i="2"/>
  <c r="M379" i="2"/>
  <c r="M377" i="2"/>
  <c r="M375" i="2"/>
  <c r="M373" i="2"/>
  <c r="M371" i="2"/>
  <c r="M369" i="2"/>
  <c r="M367" i="2"/>
  <c r="M365" i="2"/>
  <c r="M363" i="2"/>
  <c r="M361" i="2"/>
  <c r="M359" i="2"/>
  <c r="M357" i="2"/>
  <c r="M355" i="2"/>
  <c r="M353" i="2"/>
  <c r="M351" i="2"/>
  <c r="M349" i="2"/>
  <c r="M347" i="2"/>
  <c r="M345" i="2"/>
  <c r="M343" i="2"/>
  <c r="M341" i="2"/>
  <c r="M339" i="2"/>
  <c r="M337" i="2"/>
  <c r="M335" i="2"/>
  <c r="M333" i="2"/>
  <c r="M331" i="2"/>
  <c r="M329" i="2"/>
  <c r="M327" i="2"/>
  <c r="M325" i="2"/>
  <c r="M323" i="2"/>
  <c r="M321" i="2"/>
  <c r="M319" i="2"/>
  <c r="M317" i="2"/>
  <c r="M315" i="2"/>
  <c r="M313" i="2"/>
  <c r="M311" i="2"/>
  <c r="M309" i="2"/>
  <c r="M307" i="2"/>
  <c r="M305" i="2"/>
  <c r="M303" i="2"/>
  <c r="M301" i="2"/>
  <c r="M299" i="2"/>
  <c r="M297" i="2"/>
  <c r="M295" i="2"/>
  <c r="M293" i="2"/>
  <c r="M291" i="2"/>
  <c r="M289" i="2"/>
  <c r="M287" i="2"/>
  <c r="M285" i="2"/>
  <c r="M283" i="2"/>
  <c r="M281" i="2"/>
  <c r="M279" i="2"/>
  <c r="M277" i="2"/>
  <c r="M275" i="2"/>
  <c r="M273" i="2"/>
  <c r="M271" i="2"/>
  <c r="M269" i="2"/>
  <c r="M267" i="2"/>
  <c r="M265" i="2"/>
  <c r="M263" i="2"/>
  <c r="M261" i="2"/>
  <c r="M259" i="2"/>
  <c r="M257" i="2"/>
  <c r="M255" i="2"/>
  <c r="M253" i="2"/>
  <c r="M251" i="2"/>
  <c r="M249" i="2"/>
  <c r="M247" i="2"/>
  <c r="M245" i="2"/>
  <c r="M243" i="2"/>
  <c r="M241" i="2"/>
  <c r="M239" i="2"/>
  <c r="M237" i="2"/>
  <c r="M235" i="2"/>
  <c r="M233" i="2"/>
  <c r="M231" i="2"/>
  <c r="M229" i="2"/>
  <c r="M227" i="2"/>
  <c r="M225" i="2"/>
  <c r="M223" i="2"/>
  <c r="M221" i="2"/>
  <c r="M219" i="2"/>
  <c r="M217" i="2"/>
  <c r="M215" i="2"/>
  <c r="M213" i="2"/>
  <c r="M211" i="2"/>
  <c r="M209" i="2"/>
  <c r="M207" i="2"/>
  <c r="M205" i="2"/>
  <c r="M203" i="2"/>
  <c r="M201" i="2"/>
  <c r="M199" i="2"/>
  <c r="M197" i="2"/>
  <c r="M195" i="2"/>
  <c r="M193" i="2"/>
  <c r="M191" i="2"/>
  <c r="M189" i="2"/>
  <c r="M187" i="2"/>
  <c r="M185" i="2"/>
  <c r="M183" i="2"/>
  <c r="M181" i="2"/>
  <c r="M179" i="2"/>
  <c r="M177" i="2"/>
  <c r="M175" i="2"/>
  <c r="M173" i="2"/>
  <c r="M171" i="2"/>
  <c r="M169" i="2"/>
  <c r="M167" i="2"/>
  <c r="M165" i="2"/>
  <c r="M163" i="2"/>
  <c r="M161" i="2"/>
  <c r="M159" i="2"/>
  <c r="M157" i="2"/>
  <c r="M155" i="2"/>
  <c r="M153" i="2"/>
  <c r="M151" i="2"/>
  <c r="M149" i="2"/>
  <c r="M147" i="2"/>
  <c r="M145" i="2"/>
  <c r="M143" i="2"/>
  <c r="M141" i="2"/>
  <c r="M139" i="2"/>
  <c r="M137" i="2"/>
  <c r="M135" i="2"/>
  <c r="M133" i="2"/>
  <c r="M131" i="2"/>
  <c r="M129" i="2"/>
  <c r="M127" i="2"/>
  <c r="M125" i="2"/>
  <c r="M123" i="2"/>
  <c r="M121" i="2"/>
  <c r="M119" i="2"/>
  <c r="M117" i="2"/>
  <c r="M115" i="2"/>
  <c r="M113" i="2"/>
  <c r="M111" i="2"/>
  <c r="M109" i="2"/>
  <c r="M107" i="2"/>
  <c r="M105" i="2"/>
  <c r="M103" i="2"/>
  <c r="M101" i="2"/>
  <c r="M99" i="2"/>
  <c r="M97" i="2"/>
  <c r="M95" i="2"/>
  <c r="M93" i="2"/>
  <c r="M91" i="2"/>
  <c r="M89" i="2"/>
  <c r="M87" i="2"/>
  <c r="M85" i="2"/>
  <c r="M83" i="2"/>
  <c r="M81" i="2"/>
  <c r="M79" i="2"/>
  <c r="M77" i="2"/>
  <c r="M75" i="2"/>
  <c r="M73" i="2"/>
  <c r="M71" i="2"/>
  <c r="M69" i="2"/>
  <c r="M67" i="2"/>
  <c r="M65" i="2"/>
  <c r="M63" i="2"/>
  <c r="M61" i="2"/>
  <c r="M59" i="2"/>
  <c r="M57" i="2"/>
  <c r="M55" i="2"/>
  <c r="M53" i="2"/>
  <c r="M51" i="2"/>
  <c r="M48" i="2"/>
  <c r="M44" i="2"/>
  <c r="M40" i="2"/>
  <c r="M36" i="2"/>
  <c r="M32" i="2"/>
  <c r="M28" i="2"/>
  <c r="M24" i="2"/>
  <c r="M20" i="2"/>
  <c r="M16" i="2"/>
  <c r="M12" i="2"/>
  <c r="M49" i="2"/>
  <c r="M47" i="2"/>
  <c r="M45" i="2"/>
  <c r="M43" i="2"/>
  <c r="M41" i="2"/>
  <c r="M39" i="2"/>
  <c r="M37" i="2"/>
  <c r="M35" i="2"/>
  <c r="M33" i="2"/>
  <c r="M31" i="2"/>
  <c r="M29" i="2"/>
  <c r="M27" i="2"/>
  <c r="M25" i="2"/>
  <c r="M23" i="2"/>
  <c r="M21" i="2"/>
  <c r="M19" i="2"/>
  <c r="M17" i="2"/>
  <c r="M15" i="2"/>
  <c r="M13" i="2"/>
  <c r="N11" i="2" l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N35" i="2" s="1"/>
  <c r="N36" i="2" s="1"/>
  <c r="N37" i="2" s="1"/>
  <c r="N38" i="2" s="1"/>
  <c r="N39" i="2" s="1"/>
  <c r="N40" i="2" s="1"/>
  <c r="N41" i="2" s="1"/>
  <c r="N42" i="2" s="1"/>
  <c r="N43" i="2" s="1"/>
  <c r="N44" i="2" s="1"/>
  <c r="N45" i="2" s="1"/>
  <c r="N46" i="2" s="1"/>
  <c r="N47" i="2" s="1"/>
  <c r="N48" i="2" s="1"/>
  <c r="N49" i="2" s="1"/>
  <c r="N50" i="2" s="1"/>
  <c r="N51" i="2" s="1"/>
  <c r="N52" i="2" s="1"/>
  <c r="N53" i="2" s="1"/>
  <c r="N54" i="2" s="1"/>
  <c r="N55" i="2" s="1"/>
  <c r="N56" i="2" s="1"/>
  <c r="N57" i="2" s="1"/>
  <c r="N58" i="2" s="1"/>
  <c r="N59" i="2" s="1"/>
  <c r="N60" i="2" s="1"/>
  <c r="N61" i="2" s="1"/>
  <c r="N62" i="2" s="1"/>
  <c r="N63" i="2" s="1"/>
  <c r="N64" i="2" s="1"/>
  <c r="N65" i="2" s="1"/>
  <c r="N66" i="2" s="1"/>
  <c r="N67" i="2" s="1"/>
  <c r="N68" i="2" s="1"/>
  <c r="N69" i="2" s="1"/>
  <c r="N70" i="2" s="1"/>
  <c r="N71" i="2" s="1"/>
  <c r="N72" i="2" s="1"/>
  <c r="N73" i="2" s="1"/>
  <c r="N74" i="2" s="1"/>
  <c r="N75" i="2" s="1"/>
  <c r="N76" i="2" s="1"/>
  <c r="N77" i="2" s="1"/>
  <c r="N78" i="2" s="1"/>
  <c r="N79" i="2" s="1"/>
  <c r="N80" i="2" s="1"/>
  <c r="N81" i="2" s="1"/>
  <c r="N82" i="2" s="1"/>
  <c r="N83" i="2" s="1"/>
  <c r="N84" i="2" s="1"/>
  <c r="N85" i="2" s="1"/>
  <c r="N86" i="2" s="1"/>
  <c r="N87" i="2" s="1"/>
  <c r="N88" i="2" s="1"/>
  <c r="N89" i="2" s="1"/>
  <c r="N90" i="2" s="1"/>
  <c r="N91" i="2" s="1"/>
  <c r="N92" i="2" s="1"/>
  <c r="N93" i="2" s="1"/>
  <c r="N94" i="2" s="1"/>
  <c r="N95" i="2" s="1"/>
  <c r="N96" i="2" s="1"/>
  <c r="N97" i="2" s="1"/>
  <c r="N98" i="2" s="1"/>
  <c r="N99" i="2" s="1"/>
  <c r="N100" i="2" s="1"/>
  <c r="N101" i="2" s="1"/>
  <c r="N102" i="2" s="1"/>
  <c r="N103" i="2" s="1"/>
  <c r="N104" i="2" s="1"/>
  <c r="N105" i="2" s="1"/>
  <c r="N106" i="2" s="1"/>
  <c r="N107" i="2" s="1"/>
  <c r="N108" i="2" s="1"/>
  <c r="N109" i="2" s="1"/>
  <c r="N110" i="2" s="1"/>
  <c r="N111" i="2" s="1"/>
  <c r="N112" i="2" s="1"/>
  <c r="N113" i="2" s="1"/>
  <c r="N114" i="2" s="1"/>
  <c r="N115" i="2" s="1"/>
  <c r="N116" i="2" s="1"/>
  <c r="N117" i="2" s="1"/>
  <c r="N118" i="2" s="1"/>
  <c r="N119" i="2" s="1"/>
  <c r="N120" i="2" s="1"/>
  <c r="N121" i="2" s="1"/>
  <c r="N122" i="2" s="1"/>
  <c r="N123" i="2" s="1"/>
  <c r="N124" i="2" s="1"/>
  <c r="N125" i="2" s="1"/>
  <c r="N126" i="2" s="1"/>
  <c r="N127" i="2" s="1"/>
  <c r="N128" i="2" s="1"/>
  <c r="N129" i="2" s="1"/>
  <c r="N130" i="2" s="1"/>
  <c r="N131" i="2" s="1"/>
  <c r="N132" i="2" s="1"/>
  <c r="N133" i="2" s="1"/>
  <c r="N134" i="2" s="1"/>
  <c r="N135" i="2" s="1"/>
  <c r="N136" i="2" s="1"/>
  <c r="N137" i="2" s="1"/>
  <c r="N138" i="2" s="1"/>
  <c r="N139" i="2" s="1"/>
  <c r="N140" i="2" s="1"/>
  <c r="N141" i="2" s="1"/>
  <c r="N142" i="2" s="1"/>
  <c r="N143" i="2" s="1"/>
  <c r="N144" i="2" s="1"/>
  <c r="N145" i="2" s="1"/>
  <c r="N146" i="2" s="1"/>
  <c r="N147" i="2" s="1"/>
  <c r="N148" i="2" s="1"/>
  <c r="N149" i="2" s="1"/>
  <c r="N150" i="2" s="1"/>
  <c r="N151" i="2" s="1"/>
  <c r="N152" i="2" s="1"/>
  <c r="N153" i="2" s="1"/>
  <c r="N154" i="2" s="1"/>
  <c r="N155" i="2" s="1"/>
  <c r="N156" i="2" s="1"/>
  <c r="N157" i="2" s="1"/>
  <c r="N158" i="2" s="1"/>
  <c r="N159" i="2" s="1"/>
  <c r="N160" i="2" s="1"/>
  <c r="N161" i="2" s="1"/>
  <c r="N162" i="2" s="1"/>
  <c r="N163" i="2" s="1"/>
  <c r="N164" i="2" s="1"/>
  <c r="N165" i="2" s="1"/>
  <c r="N166" i="2" s="1"/>
  <c r="N167" i="2" s="1"/>
  <c r="N168" i="2" s="1"/>
  <c r="N169" i="2" s="1"/>
  <c r="N170" i="2" s="1"/>
  <c r="N171" i="2" s="1"/>
  <c r="N172" i="2" s="1"/>
  <c r="N173" i="2" s="1"/>
  <c r="N174" i="2" s="1"/>
  <c r="N175" i="2" s="1"/>
  <c r="N176" i="2" s="1"/>
  <c r="N177" i="2" s="1"/>
  <c r="N178" i="2" s="1"/>
  <c r="N179" i="2" s="1"/>
  <c r="N180" i="2" s="1"/>
  <c r="N181" i="2" s="1"/>
  <c r="N182" i="2" s="1"/>
  <c r="N183" i="2" s="1"/>
  <c r="N184" i="2" s="1"/>
  <c r="N185" i="2" s="1"/>
  <c r="N186" i="2" s="1"/>
  <c r="N187" i="2" s="1"/>
  <c r="N188" i="2" s="1"/>
  <c r="N189" i="2" s="1"/>
  <c r="N190" i="2" s="1"/>
  <c r="N191" i="2" s="1"/>
  <c r="N192" i="2" s="1"/>
  <c r="N193" i="2" s="1"/>
  <c r="N194" i="2" s="1"/>
  <c r="N195" i="2" s="1"/>
  <c r="N196" i="2" s="1"/>
  <c r="N197" i="2" s="1"/>
  <c r="N198" i="2" s="1"/>
  <c r="N199" i="2" s="1"/>
  <c r="N200" i="2" s="1"/>
  <c r="N201" i="2" s="1"/>
  <c r="N202" i="2" s="1"/>
  <c r="N203" i="2" s="1"/>
  <c r="N204" i="2" s="1"/>
  <c r="N205" i="2" s="1"/>
  <c r="N206" i="2" s="1"/>
  <c r="N207" i="2" s="1"/>
  <c r="N208" i="2" s="1"/>
  <c r="N209" i="2" s="1"/>
  <c r="N210" i="2" s="1"/>
  <c r="N211" i="2" s="1"/>
  <c r="N212" i="2" s="1"/>
  <c r="N213" i="2" s="1"/>
  <c r="N214" i="2" s="1"/>
  <c r="N215" i="2" s="1"/>
  <c r="N216" i="2" s="1"/>
  <c r="N217" i="2" s="1"/>
  <c r="N218" i="2" s="1"/>
  <c r="N219" i="2" s="1"/>
  <c r="N220" i="2" s="1"/>
  <c r="N221" i="2" s="1"/>
  <c r="N222" i="2" s="1"/>
  <c r="N223" i="2" s="1"/>
  <c r="N224" i="2" s="1"/>
  <c r="N225" i="2" s="1"/>
  <c r="N226" i="2" s="1"/>
  <c r="N227" i="2" s="1"/>
  <c r="N228" i="2" s="1"/>
  <c r="N229" i="2" s="1"/>
  <c r="N230" i="2" s="1"/>
  <c r="N231" i="2" s="1"/>
  <c r="N232" i="2" s="1"/>
  <c r="N233" i="2" s="1"/>
  <c r="N234" i="2" s="1"/>
  <c r="N235" i="2" s="1"/>
  <c r="N236" i="2" s="1"/>
  <c r="N237" i="2" s="1"/>
  <c r="N238" i="2" s="1"/>
  <c r="N239" i="2" s="1"/>
  <c r="N240" i="2" s="1"/>
  <c r="N241" i="2" s="1"/>
  <c r="N242" i="2" s="1"/>
  <c r="N243" i="2" s="1"/>
  <c r="N244" i="2" s="1"/>
  <c r="N245" i="2" s="1"/>
  <c r="N246" i="2" s="1"/>
  <c r="N247" i="2" s="1"/>
  <c r="N248" i="2" s="1"/>
  <c r="N249" i="2" s="1"/>
  <c r="N250" i="2" s="1"/>
  <c r="N251" i="2" s="1"/>
  <c r="N252" i="2" s="1"/>
  <c r="N253" i="2" s="1"/>
  <c r="N254" i="2" s="1"/>
  <c r="N255" i="2" s="1"/>
  <c r="N256" i="2" s="1"/>
  <c r="N257" i="2" s="1"/>
  <c r="N258" i="2" s="1"/>
  <c r="N259" i="2" s="1"/>
  <c r="N260" i="2" s="1"/>
  <c r="N261" i="2" s="1"/>
  <c r="N262" i="2" s="1"/>
  <c r="N263" i="2" s="1"/>
  <c r="N264" i="2" s="1"/>
  <c r="N265" i="2" s="1"/>
  <c r="N266" i="2" s="1"/>
  <c r="N267" i="2" s="1"/>
  <c r="N268" i="2" s="1"/>
  <c r="N269" i="2" s="1"/>
  <c r="N270" i="2" s="1"/>
  <c r="N271" i="2" s="1"/>
  <c r="N272" i="2" s="1"/>
  <c r="N273" i="2" s="1"/>
  <c r="N274" i="2" s="1"/>
  <c r="N275" i="2" s="1"/>
  <c r="N276" i="2" s="1"/>
  <c r="N277" i="2" s="1"/>
  <c r="N278" i="2" s="1"/>
  <c r="N279" i="2" s="1"/>
  <c r="N280" i="2" s="1"/>
  <c r="N281" i="2" s="1"/>
  <c r="N282" i="2" s="1"/>
  <c r="N283" i="2" s="1"/>
  <c r="N284" i="2" s="1"/>
  <c r="N285" i="2" s="1"/>
  <c r="N286" i="2" s="1"/>
  <c r="N287" i="2" s="1"/>
  <c r="N288" i="2" s="1"/>
  <c r="N289" i="2" s="1"/>
  <c r="N290" i="2" s="1"/>
  <c r="N291" i="2" s="1"/>
  <c r="N292" i="2" s="1"/>
  <c r="N293" i="2" s="1"/>
  <c r="N294" i="2" s="1"/>
  <c r="N295" i="2" s="1"/>
  <c r="N296" i="2" s="1"/>
  <c r="N297" i="2" s="1"/>
  <c r="N298" i="2" s="1"/>
  <c r="N299" i="2" s="1"/>
  <c r="N300" i="2" s="1"/>
  <c r="N301" i="2" s="1"/>
  <c r="N302" i="2" s="1"/>
  <c r="N303" i="2" s="1"/>
  <c r="N304" i="2" s="1"/>
  <c r="N305" i="2" s="1"/>
  <c r="N306" i="2" s="1"/>
  <c r="N307" i="2" s="1"/>
  <c r="N308" i="2" s="1"/>
  <c r="N309" i="2" s="1"/>
  <c r="N310" i="2" s="1"/>
  <c r="N311" i="2" s="1"/>
  <c r="N312" i="2" s="1"/>
  <c r="N313" i="2" s="1"/>
  <c r="N314" i="2" s="1"/>
  <c r="N315" i="2" s="1"/>
  <c r="N316" i="2" s="1"/>
  <c r="N317" i="2" s="1"/>
  <c r="N318" i="2" s="1"/>
  <c r="N319" i="2" s="1"/>
  <c r="N320" i="2" s="1"/>
  <c r="N321" i="2" s="1"/>
  <c r="N322" i="2" s="1"/>
  <c r="N323" i="2" s="1"/>
  <c r="N324" i="2" s="1"/>
  <c r="N325" i="2" s="1"/>
  <c r="N326" i="2" s="1"/>
  <c r="N327" i="2" s="1"/>
  <c r="N328" i="2" s="1"/>
  <c r="N329" i="2" s="1"/>
  <c r="N330" i="2" s="1"/>
  <c r="N331" i="2" s="1"/>
  <c r="N332" i="2" s="1"/>
  <c r="N333" i="2" s="1"/>
  <c r="N334" i="2" s="1"/>
  <c r="N335" i="2" s="1"/>
  <c r="N336" i="2" s="1"/>
  <c r="N337" i="2" s="1"/>
  <c r="N338" i="2" s="1"/>
  <c r="N339" i="2" s="1"/>
  <c r="N340" i="2" s="1"/>
  <c r="N341" i="2" s="1"/>
  <c r="N342" i="2" s="1"/>
  <c r="N343" i="2" s="1"/>
  <c r="N344" i="2" s="1"/>
  <c r="N345" i="2" s="1"/>
  <c r="N346" i="2" s="1"/>
  <c r="N347" i="2" s="1"/>
  <c r="N348" i="2" s="1"/>
  <c r="N349" i="2" s="1"/>
  <c r="N350" i="2" s="1"/>
  <c r="N351" i="2" s="1"/>
  <c r="N352" i="2" s="1"/>
  <c r="N353" i="2" s="1"/>
  <c r="N354" i="2" s="1"/>
  <c r="N355" i="2" s="1"/>
  <c r="N356" i="2" s="1"/>
  <c r="N357" i="2" s="1"/>
  <c r="N358" i="2" s="1"/>
  <c r="N359" i="2" s="1"/>
  <c r="N360" i="2" s="1"/>
  <c r="N361" i="2" s="1"/>
  <c r="N362" i="2" s="1"/>
  <c r="N363" i="2" s="1"/>
  <c r="N364" i="2" s="1"/>
  <c r="N365" i="2" s="1"/>
  <c r="N366" i="2" s="1"/>
  <c r="N367" i="2" s="1"/>
  <c r="N368" i="2" s="1"/>
  <c r="N369" i="2" s="1"/>
  <c r="N370" i="2" s="1"/>
  <c r="N371" i="2" s="1"/>
  <c r="N372" i="2" s="1"/>
  <c r="N373" i="2" s="1"/>
  <c r="N374" i="2" s="1"/>
  <c r="N375" i="2" s="1"/>
  <c r="N376" i="2" s="1"/>
  <c r="N377" i="2" s="1"/>
  <c r="N378" i="2" s="1"/>
  <c r="N379" i="2" s="1"/>
  <c r="N380" i="2" s="1"/>
  <c r="N381" i="2" s="1"/>
  <c r="N382" i="2" s="1"/>
  <c r="N383" i="2" s="1"/>
  <c r="N384" i="2" s="1"/>
  <c r="N385" i="2" s="1"/>
  <c r="N386" i="2" s="1"/>
  <c r="N387" i="2" s="1"/>
  <c r="N388" i="2" s="1"/>
  <c r="N389" i="2" s="1"/>
  <c r="N390" i="2" s="1"/>
  <c r="N391" i="2" s="1"/>
  <c r="N392" i="2" s="1"/>
  <c r="N393" i="2" s="1"/>
  <c r="N394" i="2" s="1"/>
  <c r="N395" i="2" s="1"/>
  <c r="N396" i="2" s="1"/>
  <c r="N397" i="2" s="1"/>
  <c r="N398" i="2" s="1"/>
  <c r="N399" i="2" s="1"/>
  <c r="N400" i="2" s="1"/>
  <c r="N401" i="2" s="1"/>
  <c r="N402" i="2" s="1"/>
  <c r="N403" i="2" s="1"/>
  <c r="N404" i="2" s="1"/>
  <c r="N405" i="2" s="1"/>
  <c r="N406" i="2" s="1"/>
  <c r="N407" i="2" s="1"/>
  <c r="N408" i="2" s="1"/>
  <c r="N409" i="2" s="1"/>
  <c r="B7" i="6"/>
  <c r="Q371" i="6"/>
  <c r="Q409" i="6"/>
  <c r="Q255" i="6"/>
  <c r="Q305" i="6"/>
  <c r="Q345" i="6"/>
  <c r="Q20" i="6"/>
  <c r="Q258" i="6"/>
  <c r="Q122" i="6"/>
  <c r="Q246" i="6"/>
  <c r="Q294" i="6"/>
  <c r="Q360" i="6"/>
  <c r="Q56" i="6"/>
  <c r="Q265" i="6"/>
  <c r="Q124" i="6"/>
  <c r="Q152" i="6"/>
  <c r="Q388" i="6"/>
  <c r="Q203" i="6"/>
  <c r="Q336" i="6"/>
  <c r="Q103" i="6"/>
  <c r="Q212" i="6"/>
  <c r="Q317" i="6"/>
  <c r="Q84" i="6"/>
  <c r="Q193" i="6"/>
  <c r="Q273" i="6"/>
  <c r="Q318" i="6"/>
  <c r="Q104" i="6"/>
  <c r="Q151" i="6"/>
  <c r="Q323" i="6"/>
  <c r="Q60" i="6"/>
  <c r="Q330" i="6"/>
  <c r="Q394" i="6"/>
  <c r="Q201" i="6"/>
  <c r="Q157" i="6"/>
  <c r="Q335" i="6"/>
  <c r="Q343" i="6"/>
  <c r="Q192" i="6"/>
  <c r="Q244" i="6"/>
  <c r="Q313" i="6"/>
  <c r="Q270" i="6"/>
  <c r="Q284" i="6"/>
  <c r="Q309" i="6"/>
  <c r="Q291" i="6"/>
  <c r="Q38" i="6"/>
  <c r="Q387" i="6"/>
  <c r="Q250" i="6"/>
  <c r="Q217" i="6"/>
  <c r="Q34" i="6"/>
  <c r="Q332" i="6"/>
  <c r="Q155" i="6"/>
  <c r="Q206" i="6"/>
  <c r="Q376" i="6"/>
  <c r="Q295" i="6"/>
  <c r="Q77" i="6"/>
  <c r="Q183" i="6"/>
  <c r="Q100" i="6"/>
  <c r="Q339" i="6"/>
  <c r="Q372" i="6"/>
  <c r="Q406" i="6"/>
  <c r="Q370" i="6"/>
  <c r="Q76" i="6"/>
  <c r="Q312" i="6"/>
  <c r="Q71" i="6"/>
  <c r="Q109" i="6"/>
  <c r="Q134" i="6"/>
  <c r="Q111" i="6"/>
  <c r="Q33" i="6"/>
  <c r="Q252" i="6"/>
  <c r="Q17" i="6"/>
  <c r="Q401" i="6"/>
  <c r="Q275" i="6"/>
  <c r="Q393" i="6"/>
  <c r="Q106" i="6"/>
  <c r="Q131" i="6"/>
  <c r="Q363" i="6"/>
  <c r="Q260" i="6"/>
  <c r="Q141" i="6"/>
  <c r="Q99" i="6"/>
  <c r="Q314" i="6"/>
  <c r="Q62" i="6"/>
  <c r="Q175" i="6"/>
  <c r="Q53" i="6"/>
  <c r="Q22" i="6"/>
  <c r="Q340" i="6"/>
  <c r="Q289" i="6"/>
  <c r="Q153" i="6"/>
  <c r="Q266" i="6"/>
  <c r="Q218" i="6"/>
  <c r="Q374" i="6"/>
  <c r="Q80" i="6"/>
  <c r="Q240" i="6"/>
  <c r="Q232" i="6"/>
  <c r="Q42" i="6"/>
  <c r="Q164" i="6"/>
  <c r="Q167" i="6"/>
  <c r="Q231" i="6"/>
  <c r="Q188" i="6"/>
  <c r="Q229" i="6"/>
  <c r="Q347" i="6"/>
  <c r="Q221" i="6"/>
  <c r="Q73" i="6"/>
  <c r="Q230" i="6"/>
  <c r="Q114" i="6"/>
  <c r="Q58" i="6"/>
  <c r="Q179" i="6"/>
  <c r="Q65" i="6"/>
  <c r="Q346" i="6"/>
  <c r="Q328" i="6"/>
  <c r="Q136" i="6"/>
  <c r="Q377" i="6"/>
  <c r="Q92" i="6"/>
  <c r="Q44" i="6"/>
  <c r="Q95" i="6"/>
  <c r="Q45" i="6"/>
  <c r="Q83" i="6"/>
  <c r="Q51" i="6"/>
  <c r="Q302" i="6"/>
  <c r="Q353" i="6"/>
  <c r="Q30" i="6"/>
  <c r="Q214" i="6"/>
  <c r="Q397" i="6"/>
  <c r="Q274" i="6"/>
  <c r="Q390" i="6"/>
  <c r="Q55" i="6"/>
  <c r="Q50" i="6"/>
  <c r="Q15" i="6"/>
  <c r="Q249" i="6"/>
  <c r="Q35" i="6"/>
  <c r="Q297" i="6"/>
  <c r="Q359" i="6"/>
  <c r="Q331" i="6"/>
  <c r="Q47" i="6"/>
  <c r="Q205" i="6"/>
  <c r="Q207" i="6"/>
  <c r="A7" i="6"/>
  <c r="Q145" i="6"/>
  <c r="Q319" i="6"/>
  <c r="Q12" i="6"/>
  <c r="Q129" i="6"/>
  <c r="Q195" i="6"/>
  <c r="Q148" i="6"/>
  <c r="Q59" i="6"/>
  <c r="Q407" i="6"/>
  <c r="Q385" i="6"/>
  <c r="Q43" i="6"/>
  <c r="Q140" i="6"/>
  <c r="Q271" i="6"/>
  <c r="Q160" i="6"/>
  <c r="Q267" i="6"/>
  <c r="Q307" i="6"/>
  <c r="Q184" i="6"/>
  <c r="Q241" i="6"/>
  <c r="Q208" i="6"/>
  <c r="Q225" i="6"/>
  <c r="Q251" i="6"/>
  <c r="Q301" i="6"/>
  <c r="Q90" i="6"/>
  <c r="Q36" i="6"/>
  <c r="Q308" i="6"/>
  <c r="Q311" i="6"/>
  <c r="Q321" i="6"/>
  <c r="Q74" i="6"/>
  <c r="Q215" i="6"/>
  <c r="Q66" i="6"/>
  <c r="Q365" i="6"/>
  <c r="Q216" i="6"/>
  <c r="Q204" i="6"/>
  <c r="Q233" i="6"/>
  <c r="Q242" i="6"/>
  <c r="Q25" i="6"/>
  <c r="Q130" i="6"/>
  <c r="Q243" i="6"/>
  <c r="Q300" i="6"/>
  <c r="Q86" i="6"/>
  <c r="Q342" i="6"/>
  <c r="Q159" i="6"/>
  <c r="Q69" i="6"/>
  <c r="Q194" i="6"/>
  <c r="Q373" i="6"/>
  <c r="Q367" i="6"/>
  <c r="Q105" i="6"/>
  <c r="Q299" i="6"/>
  <c r="Q337" i="6"/>
  <c r="Q54" i="6"/>
  <c r="Q198" i="6"/>
  <c r="Q139" i="6"/>
  <c r="Q382" i="6"/>
  <c r="Q24" i="6"/>
  <c r="Q94" i="6"/>
  <c r="Q268" i="6"/>
  <c r="Q290" i="6"/>
  <c r="Q61" i="6"/>
  <c r="Q202" i="6"/>
  <c r="Q82" i="6"/>
  <c r="Q48" i="6"/>
  <c r="Q52" i="6"/>
  <c r="Q172" i="6"/>
  <c r="Q283" i="6"/>
  <c r="Q101" i="6"/>
  <c r="Q112" i="6"/>
  <c r="Q338" i="6"/>
  <c r="Q408" i="6"/>
  <c r="Q79" i="6"/>
  <c r="Q138" i="6"/>
  <c r="Q411" i="6"/>
  <c r="Q293" i="6"/>
  <c r="Q96" i="6"/>
  <c r="Q113" i="6"/>
  <c r="Q150" i="6"/>
  <c r="Q27" i="6"/>
  <c r="Q171" i="6"/>
  <c r="Q133" i="6"/>
  <c r="Q264" i="6"/>
  <c r="Q199" i="6"/>
  <c r="Q369" i="6"/>
  <c r="Q389" i="6"/>
  <c r="Q276" i="6"/>
  <c r="Q102" i="6"/>
  <c r="Q281" i="6"/>
  <c r="Q219" i="6"/>
  <c r="Q209" i="6"/>
  <c r="Q403" i="6"/>
  <c r="Q120" i="6"/>
  <c r="Q400" i="6"/>
  <c r="Q213" i="6"/>
  <c r="Q351" i="6"/>
  <c r="Q137" i="6"/>
  <c r="Q344" i="6"/>
  <c r="Q146" i="6"/>
  <c r="Q220" i="6"/>
  <c r="Q37" i="6"/>
  <c r="Q186" i="6"/>
  <c r="Q361" i="6"/>
  <c r="Q177" i="6"/>
  <c r="Q277" i="6"/>
  <c r="Q334" i="6"/>
  <c r="Q282" i="6"/>
  <c r="Q253" i="6"/>
  <c r="Q13" i="6"/>
  <c r="Q89" i="6"/>
  <c r="Q227" i="6"/>
  <c r="Q329" i="6"/>
  <c r="Q191" i="6"/>
  <c r="Q18" i="6"/>
  <c r="Q354" i="6"/>
  <c r="Q287" i="6"/>
  <c r="Q154" i="6"/>
  <c r="Q356" i="6"/>
  <c r="Q375" i="6"/>
  <c r="Q316" i="6"/>
  <c r="Q87" i="6"/>
  <c r="Q398" i="6"/>
  <c r="Q236" i="6"/>
  <c r="Q97" i="6"/>
  <c r="Q278" i="6"/>
  <c r="Q144" i="6"/>
  <c r="Q254" i="6"/>
  <c r="Q81" i="6"/>
  <c r="Q32" i="6"/>
  <c r="Q306" i="6"/>
  <c r="Q174" i="6"/>
  <c r="Q257" i="6"/>
  <c r="Q304" i="6"/>
  <c r="Q395" i="6"/>
  <c r="Q396" i="6"/>
  <c r="Q237" i="6"/>
  <c r="Q72" i="6"/>
  <c r="Q182" i="6"/>
  <c r="Q68" i="6"/>
  <c r="Q147" i="6"/>
  <c r="Q280" i="6"/>
  <c r="Q126" i="6"/>
  <c r="Q93" i="6"/>
  <c r="Q211" i="6"/>
  <c r="Q41" i="6"/>
  <c r="Q226" i="6"/>
  <c r="Q14" i="6"/>
  <c r="Q168" i="6"/>
  <c r="Q189" i="6"/>
  <c r="Q235" i="6"/>
  <c r="Q324" i="6"/>
  <c r="Q399" i="6"/>
  <c r="Q349" i="6"/>
  <c r="Q285" i="6"/>
  <c r="Q123" i="6"/>
  <c r="Q381" i="6"/>
  <c r="Q11" i="6"/>
  <c r="Q178" i="6"/>
  <c r="Q358" i="6"/>
  <c r="Q239" i="6"/>
  <c r="Q21" i="6"/>
  <c r="Q272" i="6"/>
  <c r="Q256" i="6"/>
  <c r="Q40" i="6"/>
  <c r="Q366" i="6"/>
  <c r="Q115" i="6"/>
  <c r="Q143" i="6"/>
  <c r="Q180" i="6"/>
  <c r="Q39" i="6"/>
  <c r="Q187" i="6"/>
  <c r="Q269" i="6"/>
  <c r="Q29" i="6"/>
  <c r="Q197" i="6"/>
  <c r="Q116" i="6"/>
  <c r="Q119" i="6"/>
  <c r="Q364" i="6"/>
  <c r="Q181" i="6"/>
  <c r="Q380" i="6"/>
  <c r="Q384" i="6"/>
  <c r="Q348" i="6"/>
  <c r="Q200" i="6"/>
  <c r="Q357" i="6"/>
  <c r="Q163" i="6"/>
  <c r="Q158" i="6"/>
  <c r="Q310" i="6"/>
  <c r="Q88" i="6"/>
  <c r="Q245" i="6"/>
  <c r="Q125" i="6"/>
  <c r="Q263" i="6"/>
  <c r="Q261" i="6"/>
  <c r="Q63" i="6"/>
  <c r="Q238" i="6"/>
  <c r="Q91" i="6"/>
  <c r="Q132" i="6"/>
  <c r="Q166" i="6"/>
  <c r="Q156" i="6"/>
  <c r="Q75" i="6"/>
  <c r="Q362" i="6"/>
  <c r="Q70" i="6"/>
  <c r="Q165" i="6"/>
  <c r="Q162" i="6"/>
  <c r="Q67" i="6"/>
  <c r="Q127" i="6"/>
  <c r="Q379" i="6"/>
  <c r="Q121" i="6"/>
  <c r="Q169" i="6"/>
  <c r="Q327" i="6"/>
  <c r="Q322" i="6"/>
  <c r="Q64" i="6"/>
  <c r="Q355" i="6"/>
  <c r="Q110" i="6"/>
  <c r="Q161" i="6"/>
  <c r="Q16" i="6"/>
  <c r="Q135" i="6"/>
  <c r="Q383" i="6"/>
  <c r="Q210" i="6"/>
  <c r="Q248" i="6"/>
  <c r="Q404" i="6"/>
  <c r="Q392" i="6"/>
  <c r="Q292" i="6"/>
  <c r="Q222" i="6"/>
  <c r="Q108" i="6"/>
  <c r="Q320" i="6"/>
  <c r="Q49" i="6"/>
  <c r="Q224" i="6"/>
  <c r="Q223" i="6"/>
  <c r="Q149" i="6"/>
  <c r="Q378" i="6"/>
  <c r="Q402" i="6"/>
  <c r="Q98" i="6"/>
  <c r="Q107" i="6"/>
  <c r="Q315" i="6"/>
  <c r="Q333" i="6"/>
  <c r="Q28" i="6"/>
  <c r="Q350" i="6"/>
  <c r="Q410" i="6"/>
  <c r="Q57" i="6"/>
  <c r="Q78" i="6"/>
  <c r="Q46" i="6"/>
  <c r="Q19" i="6"/>
  <c r="Q296" i="6"/>
  <c r="Q170" i="6"/>
  <c r="Q173" i="6"/>
  <c r="Q26" i="6"/>
  <c r="Q303" i="6"/>
  <c r="Q196" i="6"/>
  <c r="Q286" i="6"/>
  <c r="Q386" i="6"/>
  <c r="Q117" i="6"/>
  <c r="Q23" i="6"/>
  <c r="Q85" i="6"/>
  <c r="Q326" i="6"/>
  <c r="Q234" i="6"/>
  <c r="Q228" i="6"/>
  <c r="Q128" i="6"/>
  <c r="Q262" i="6"/>
  <c r="Q259" i="6"/>
  <c r="Q341" i="6"/>
  <c r="Q298" i="6"/>
  <c r="Q176" i="6"/>
  <c r="Q118" i="6"/>
  <c r="Q405" i="6"/>
  <c r="Q247" i="6"/>
  <c r="Q352" i="6"/>
  <c r="Q31" i="6"/>
  <c r="Q190" i="6"/>
  <c r="Q288" i="6"/>
  <c r="Q142" i="6"/>
  <c r="Q391" i="6"/>
  <c r="Q279" i="6"/>
  <c r="Q185" i="6"/>
  <c r="Q368" i="6"/>
  <c r="Q325" i="6"/>
  <c r="R377" i="6"/>
  <c r="R337" i="6"/>
  <c r="S337" i="6" s="1"/>
  <c r="T337" i="6" s="1"/>
  <c r="U337" i="6" s="1"/>
  <c r="V337" i="6" s="1"/>
  <c r="W337" i="6" s="1"/>
  <c r="X337" i="6" s="1"/>
  <c r="Y337" i="6" s="1"/>
  <c r="Z337" i="6" s="1"/>
  <c r="AA337" i="6" s="1"/>
  <c r="AB337" i="6" s="1"/>
  <c r="AC337" i="6" s="1"/>
  <c r="AD337" i="6" s="1"/>
  <c r="AE337" i="6" s="1"/>
  <c r="AF337" i="6" s="1"/>
  <c r="AG337" i="6" s="1"/>
  <c r="AH337" i="6" s="1"/>
  <c r="AI337" i="6" s="1"/>
  <c r="AJ337" i="6" s="1"/>
  <c r="AK337" i="6" s="1"/>
  <c r="AL337" i="6" s="1"/>
  <c r="R329" i="6"/>
  <c r="S329" i="6" s="1"/>
  <c r="T329" i="6" s="1"/>
  <c r="U329" i="6" s="1"/>
  <c r="V329" i="6" s="1"/>
  <c r="W329" i="6" s="1"/>
  <c r="X329" i="6" s="1"/>
  <c r="Y329" i="6" s="1"/>
  <c r="Z329" i="6" s="1"/>
  <c r="AA329" i="6" s="1"/>
  <c r="AB329" i="6" s="1"/>
  <c r="AC329" i="6" s="1"/>
  <c r="AD329" i="6" s="1"/>
  <c r="AE329" i="6" s="1"/>
  <c r="AF329" i="6" s="1"/>
  <c r="AG329" i="6" s="1"/>
  <c r="AH329" i="6" s="1"/>
  <c r="AI329" i="6" s="1"/>
  <c r="AJ329" i="6" s="1"/>
  <c r="AK329" i="6" s="1"/>
  <c r="AL329" i="6" s="1"/>
  <c r="R305" i="6"/>
  <c r="S305" i="6" s="1"/>
  <c r="T305" i="6" s="1"/>
  <c r="U305" i="6" s="1"/>
  <c r="R20" i="6"/>
  <c r="S20" i="6" s="1"/>
  <c r="T20" i="6" s="1"/>
  <c r="U20" i="6" s="1"/>
  <c r="V20" i="6" s="1"/>
  <c r="W20" i="6" s="1"/>
  <c r="X20" i="6" s="1"/>
  <c r="Y20" i="6" s="1"/>
  <c r="Z20" i="6" s="1"/>
  <c r="AA20" i="6" s="1"/>
  <c r="AB20" i="6" s="1"/>
  <c r="AC20" i="6" s="1"/>
  <c r="AD20" i="6" s="1"/>
  <c r="AE20" i="6" s="1"/>
  <c r="AF20" i="6" s="1"/>
  <c r="AG20" i="6" s="1"/>
  <c r="AH20" i="6" s="1"/>
  <c r="AI20" i="6" s="1"/>
  <c r="AJ20" i="6" s="1"/>
  <c r="AK20" i="6" s="1"/>
  <c r="AL20" i="6" s="1"/>
  <c r="R41" i="6"/>
  <c r="S41" i="6" s="1"/>
  <c r="T41" i="6" s="1"/>
  <c r="U41" i="6" s="1"/>
  <c r="V41" i="6" s="1"/>
  <c r="W41" i="6" s="1"/>
  <c r="X41" i="6" s="1"/>
  <c r="Y41" i="6" s="1"/>
  <c r="Z41" i="6" s="1"/>
  <c r="AA41" i="6" s="1"/>
  <c r="AB41" i="6" s="1"/>
  <c r="AC41" i="6" s="1"/>
  <c r="AD41" i="6" s="1"/>
  <c r="AE41" i="6" s="1"/>
  <c r="AF41" i="6" s="1"/>
  <c r="AG41" i="6" s="1"/>
  <c r="AH41" i="6" s="1"/>
  <c r="AI41" i="6" s="1"/>
  <c r="AJ41" i="6" s="1"/>
  <c r="AK41" i="6" s="1"/>
  <c r="AL41" i="6" s="1"/>
  <c r="R389" i="6"/>
  <c r="R393" i="6"/>
  <c r="S393" i="6" s="1"/>
  <c r="T393" i="6" s="1"/>
  <c r="U393" i="6" s="1"/>
  <c r="V393" i="6" s="1"/>
  <c r="W393" i="6" s="1"/>
  <c r="X393" i="6" s="1"/>
  <c r="Y393" i="6" s="1"/>
  <c r="Z393" i="6" s="1"/>
  <c r="AA393" i="6" s="1"/>
  <c r="AB393" i="6" s="1"/>
  <c r="AC393" i="6" s="1"/>
  <c r="AD393" i="6" s="1"/>
  <c r="AE393" i="6" s="1"/>
  <c r="AF393" i="6" s="1"/>
  <c r="AG393" i="6" s="1"/>
  <c r="AH393" i="6" s="1"/>
  <c r="AI393" i="6" s="1"/>
  <c r="AJ393" i="6" s="1"/>
  <c r="AK393" i="6" s="1"/>
  <c r="AL393" i="6" s="1"/>
  <c r="R373" i="6"/>
  <c r="S373" i="6" s="1"/>
  <c r="T373" i="6" s="1"/>
  <c r="U373" i="6" s="1"/>
  <c r="V373" i="6" s="1"/>
  <c r="W373" i="6" s="1"/>
  <c r="X373" i="6" s="1"/>
  <c r="Y373" i="6" s="1"/>
  <c r="Z373" i="6" s="1"/>
  <c r="AA373" i="6" s="1"/>
  <c r="AB373" i="6" s="1"/>
  <c r="AC373" i="6" s="1"/>
  <c r="AD373" i="6" s="1"/>
  <c r="AE373" i="6" s="1"/>
  <c r="AF373" i="6" s="1"/>
  <c r="AG373" i="6" s="1"/>
  <c r="AH373" i="6" s="1"/>
  <c r="AI373" i="6" s="1"/>
  <c r="AJ373" i="6" s="1"/>
  <c r="AK373" i="6" s="1"/>
  <c r="AL373" i="6" s="1"/>
  <c r="R401" i="6"/>
  <c r="S401" i="6" s="1"/>
  <c r="T401" i="6" s="1"/>
  <c r="U401" i="6" s="1"/>
  <c r="V401" i="6" s="1"/>
  <c r="W401" i="6" s="1"/>
  <c r="X401" i="6" s="1"/>
  <c r="Y401" i="6" s="1"/>
  <c r="Z401" i="6" s="1"/>
  <c r="AA401" i="6" s="1"/>
  <c r="AB401" i="6" s="1"/>
  <c r="AC401" i="6" s="1"/>
  <c r="AD401" i="6" s="1"/>
  <c r="AE401" i="6" s="1"/>
  <c r="AF401" i="6" s="1"/>
  <c r="AG401" i="6" s="1"/>
  <c r="AH401" i="6" s="1"/>
  <c r="AI401" i="6" s="1"/>
  <c r="AJ401" i="6" s="1"/>
  <c r="AK401" i="6" s="1"/>
  <c r="AL401" i="6" s="1"/>
  <c r="R365" i="6"/>
  <c r="S365" i="6" s="1"/>
  <c r="T365" i="6" s="1"/>
  <c r="U365" i="6" s="1"/>
  <c r="V365" i="6" s="1"/>
  <c r="W365" i="6" s="1"/>
  <c r="X365" i="6" s="1"/>
  <c r="Y365" i="6" s="1"/>
  <c r="Z365" i="6" s="1"/>
  <c r="AA365" i="6" s="1"/>
  <c r="AB365" i="6" s="1"/>
  <c r="AC365" i="6" s="1"/>
  <c r="AD365" i="6" s="1"/>
  <c r="AE365" i="6" s="1"/>
  <c r="AF365" i="6" s="1"/>
  <c r="AG365" i="6" s="1"/>
  <c r="AH365" i="6" s="1"/>
  <c r="AI365" i="6" s="1"/>
  <c r="AJ365" i="6" s="1"/>
  <c r="AK365" i="6" s="1"/>
  <c r="AL365" i="6" s="1"/>
  <c r="R385" i="6"/>
  <c r="S385" i="6" s="1"/>
  <c r="T385" i="6" s="1"/>
  <c r="U385" i="6" s="1"/>
  <c r="V385" i="6" s="1"/>
  <c r="W385" i="6" s="1"/>
  <c r="X385" i="6" s="1"/>
  <c r="Y385" i="6" s="1"/>
  <c r="Z385" i="6" s="1"/>
  <c r="AA385" i="6" s="1"/>
  <c r="AB385" i="6" s="1"/>
  <c r="AC385" i="6" s="1"/>
  <c r="AD385" i="6" s="1"/>
  <c r="AE385" i="6" s="1"/>
  <c r="AF385" i="6" s="1"/>
  <c r="AG385" i="6" s="1"/>
  <c r="AH385" i="6" s="1"/>
  <c r="AI385" i="6" s="1"/>
  <c r="AJ385" i="6" s="1"/>
  <c r="AK385" i="6" s="1"/>
  <c r="AL385" i="6" s="1"/>
  <c r="R369" i="6"/>
  <c r="S369" i="6" s="1"/>
  <c r="T369" i="6" s="1"/>
  <c r="U369" i="6" s="1"/>
  <c r="V369" i="6" s="1"/>
  <c r="W369" i="6" s="1"/>
  <c r="X369" i="6" s="1"/>
  <c r="Y369" i="6" s="1"/>
  <c r="Z369" i="6" s="1"/>
  <c r="AA369" i="6" s="1"/>
  <c r="AB369" i="6" s="1"/>
  <c r="AC369" i="6" s="1"/>
  <c r="AD369" i="6" s="1"/>
  <c r="AE369" i="6" s="1"/>
  <c r="AF369" i="6" s="1"/>
  <c r="AG369" i="6" s="1"/>
  <c r="AH369" i="6" s="1"/>
  <c r="AI369" i="6" s="1"/>
  <c r="AJ369" i="6" s="1"/>
  <c r="AK369" i="6" s="1"/>
  <c r="AL369" i="6" s="1"/>
  <c r="R325" i="6"/>
  <c r="S325" i="6" s="1"/>
  <c r="T325" i="6" s="1"/>
  <c r="U325" i="6" s="1"/>
  <c r="V325" i="6" s="1"/>
  <c r="W325" i="6" s="1"/>
  <c r="X325" i="6" s="1"/>
  <c r="Y325" i="6" s="1"/>
  <c r="Z325" i="6" s="1"/>
  <c r="AA325" i="6" s="1"/>
  <c r="AB325" i="6" s="1"/>
  <c r="AC325" i="6" s="1"/>
  <c r="AD325" i="6" s="1"/>
  <c r="AE325" i="6" s="1"/>
  <c r="AF325" i="6" s="1"/>
  <c r="AG325" i="6" s="1"/>
  <c r="AH325" i="6" s="1"/>
  <c r="AI325" i="6" s="1"/>
  <c r="AJ325" i="6" s="1"/>
  <c r="AK325" i="6" s="1"/>
  <c r="AL325" i="6" s="1"/>
  <c r="R309" i="6"/>
  <c r="S309" i="6" s="1"/>
  <c r="T309" i="6" s="1"/>
  <c r="U309" i="6" s="1"/>
  <c r="V309" i="6" s="1"/>
  <c r="W309" i="6" s="1"/>
  <c r="X309" i="6" s="1"/>
  <c r="Y309" i="6" s="1"/>
  <c r="Z309" i="6" s="1"/>
  <c r="AA309" i="6" s="1"/>
  <c r="AB309" i="6" s="1"/>
  <c r="AC309" i="6" s="1"/>
  <c r="AD309" i="6" s="1"/>
  <c r="AE309" i="6" s="1"/>
  <c r="AF309" i="6" s="1"/>
  <c r="AG309" i="6" s="1"/>
  <c r="AH309" i="6" s="1"/>
  <c r="AI309" i="6" s="1"/>
  <c r="AJ309" i="6" s="1"/>
  <c r="AK309" i="6" s="1"/>
  <c r="AL309" i="6" s="1"/>
  <c r="R297" i="6"/>
  <c r="S297" i="6" s="1"/>
  <c r="T297" i="6" s="1"/>
  <c r="U297" i="6" s="1"/>
  <c r="V297" i="6" s="1"/>
  <c r="W297" i="6" s="1"/>
  <c r="X297" i="6" s="1"/>
  <c r="Y297" i="6" s="1"/>
  <c r="Z297" i="6" s="1"/>
  <c r="AA297" i="6" s="1"/>
  <c r="AB297" i="6" s="1"/>
  <c r="AC297" i="6" s="1"/>
  <c r="AD297" i="6" s="1"/>
  <c r="AE297" i="6" s="1"/>
  <c r="AF297" i="6" s="1"/>
  <c r="AG297" i="6" s="1"/>
  <c r="AH297" i="6" s="1"/>
  <c r="AI297" i="6" s="1"/>
  <c r="AJ297" i="6" s="1"/>
  <c r="AK297" i="6" s="1"/>
  <c r="AL297" i="6" s="1"/>
  <c r="R92" i="6"/>
  <c r="S92" i="6" s="1"/>
  <c r="T92" i="6" s="1"/>
  <c r="U92" i="6" s="1"/>
  <c r="V92" i="6" s="1"/>
  <c r="W92" i="6" s="1"/>
  <c r="X92" i="6" s="1"/>
  <c r="Y92" i="6" s="1"/>
  <c r="Z92" i="6" s="1"/>
  <c r="AA92" i="6" s="1"/>
  <c r="AB92" i="6" s="1"/>
  <c r="AC92" i="6" s="1"/>
  <c r="AD92" i="6" s="1"/>
  <c r="AE92" i="6" s="1"/>
  <c r="AF92" i="6" s="1"/>
  <c r="AG92" i="6" s="1"/>
  <c r="AH92" i="6" s="1"/>
  <c r="AI92" i="6" s="1"/>
  <c r="AJ92" i="6" s="1"/>
  <c r="AK92" i="6" s="1"/>
  <c r="AL92" i="6" s="1"/>
  <c r="R104" i="6"/>
  <c r="S104" i="6" s="1"/>
  <c r="T104" i="6" s="1"/>
  <c r="U104" i="6" s="1"/>
  <c r="V104" i="6" s="1"/>
  <c r="W104" i="6" s="1"/>
  <c r="X104" i="6" s="1"/>
  <c r="Y104" i="6" s="1"/>
  <c r="Z104" i="6" s="1"/>
  <c r="AA104" i="6" s="1"/>
  <c r="AB104" i="6" s="1"/>
  <c r="AC104" i="6" s="1"/>
  <c r="AD104" i="6" s="1"/>
  <c r="AE104" i="6" s="1"/>
  <c r="AF104" i="6" s="1"/>
  <c r="AG104" i="6" s="1"/>
  <c r="AH104" i="6" s="1"/>
  <c r="AI104" i="6" s="1"/>
  <c r="AJ104" i="6" s="1"/>
  <c r="AK104" i="6" s="1"/>
  <c r="AL104" i="6" s="1"/>
  <c r="R144" i="6"/>
  <c r="S144" i="6" s="1"/>
  <c r="T144" i="6" s="1"/>
  <c r="U144" i="6" s="1"/>
  <c r="V144" i="6" s="1"/>
  <c r="W144" i="6" s="1"/>
  <c r="X144" i="6" s="1"/>
  <c r="Y144" i="6" s="1"/>
  <c r="Z144" i="6" s="1"/>
  <c r="AA144" i="6" s="1"/>
  <c r="AB144" i="6" s="1"/>
  <c r="AC144" i="6" s="1"/>
  <c r="AD144" i="6" s="1"/>
  <c r="AE144" i="6" s="1"/>
  <c r="AF144" i="6" s="1"/>
  <c r="AG144" i="6" s="1"/>
  <c r="AH144" i="6" s="1"/>
  <c r="AI144" i="6" s="1"/>
  <c r="AJ144" i="6" s="1"/>
  <c r="AK144" i="6" s="1"/>
  <c r="AL144" i="6" s="1"/>
  <c r="R160" i="6"/>
  <c r="S160" i="6" s="1"/>
  <c r="T160" i="6" s="1"/>
  <c r="U160" i="6" s="1"/>
  <c r="V160" i="6" s="1"/>
  <c r="W160" i="6" s="1"/>
  <c r="X160" i="6" s="1"/>
  <c r="Y160" i="6" s="1"/>
  <c r="Z160" i="6" s="1"/>
  <c r="AA160" i="6" s="1"/>
  <c r="AB160" i="6" s="1"/>
  <c r="AC160" i="6" s="1"/>
  <c r="AD160" i="6" s="1"/>
  <c r="AE160" i="6" s="1"/>
  <c r="AF160" i="6" s="1"/>
  <c r="AG160" i="6" s="1"/>
  <c r="AH160" i="6" s="1"/>
  <c r="AI160" i="6" s="1"/>
  <c r="AJ160" i="6" s="1"/>
  <c r="AK160" i="6" s="1"/>
  <c r="AL160" i="6" s="1"/>
  <c r="R176" i="6"/>
  <c r="S176" i="6" s="1"/>
  <c r="T176" i="6" s="1"/>
  <c r="U176" i="6" s="1"/>
  <c r="V176" i="6" s="1"/>
  <c r="W176" i="6" s="1"/>
  <c r="X176" i="6" s="1"/>
  <c r="Y176" i="6" s="1"/>
  <c r="Z176" i="6" s="1"/>
  <c r="AA176" i="6" s="1"/>
  <c r="AB176" i="6" s="1"/>
  <c r="AC176" i="6" s="1"/>
  <c r="AD176" i="6" s="1"/>
  <c r="AE176" i="6" s="1"/>
  <c r="AF176" i="6" s="1"/>
  <c r="AG176" i="6" s="1"/>
  <c r="AH176" i="6" s="1"/>
  <c r="AI176" i="6" s="1"/>
  <c r="AJ176" i="6" s="1"/>
  <c r="AK176" i="6" s="1"/>
  <c r="AL176" i="6" s="1"/>
  <c r="R244" i="6"/>
  <c r="S244" i="6" s="1"/>
  <c r="T244" i="6" s="1"/>
  <c r="U244" i="6" s="1"/>
  <c r="R252" i="6"/>
  <c r="S252" i="6" s="1"/>
  <c r="T252" i="6" s="1"/>
  <c r="U252" i="6" s="1"/>
  <c r="R259" i="6"/>
  <c r="S259" i="6" s="1"/>
  <c r="T259" i="6" s="1"/>
  <c r="U259" i="6" s="1"/>
  <c r="V259" i="6" s="1"/>
  <c r="W259" i="6" s="1"/>
  <c r="X259" i="6" s="1"/>
  <c r="Y259" i="6" s="1"/>
  <c r="Z259" i="6" s="1"/>
  <c r="AA259" i="6" s="1"/>
  <c r="AB259" i="6" s="1"/>
  <c r="AC259" i="6" s="1"/>
  <c r="AD259" i="6" s="1"/>
  <c r="AE259" i="6" s="1"/>
  <c r="AF259" i="6" s="1"/>
  <c r="AG259" i="6" s="1"/>
  <c r="AH259" i="6" s="1"/>
  <c r="AI259" i="6" s="1"/>
  <c r="AJ259" i="6" s="1"/>
  <c r="AK259" i="6" s="1"/>
  <c r="AL259" i="6" s="1"/>
  <c r="R21" i="6"/>
  <c r="S21" i="6" s="1"/>
  <c r="T21" i="6" s="1"/>
  <c r="U21" i="6" s="1"/>
  <c r="V21" i="6" s="1"/>
  <c r="W21" i="6" s="1"/>
  <c r="X21" i="6" s="1"/>
  <c r="Y21" i="6" s="1"/>
  <c r="Z21" i="6" s="1"/>
  <c r="AA21" i="6" s="1"/>
  <c r="AB21" i="6" s="1"/>
  <c r="AC21" i="6" s="1"/>
  <c r="AD21" i="6" s="1"/>
  <c r="AE21" i="6" s="1"/>
  <c r="AF21" i="6" s="1"/>
  <c r="AG21" i="6" s="1"/>
  <c r="AH21" i="6" s="1"/>
  <c r="AI21" i="6" s="1"/>
  <c r="AJ21" i="6" s="1"/>
  <c r="AK21" i="6" s="1"/>
  <c r="AL21" i="6" s="1"/>
  <c r="R12" i="6"/>
  <c r="S12" i="6" s="1"/>
  <c r="T12" i="6" s="1"/>
  <c r="U12" i="6" s="1"/>
  <c r="R100" i="6"/>
  <c r="S100" i="6" s="1"/>
  <c r="T100" i="6" s="1"/>
  <c r="U100" i="6" s="1"/>
  <c r="V100" i="6" s="1"/>
  <c r="W100" i="6" s="1"/>
  <c r="X100" i="6" s="1"/>
  <c r="Y100" i="6" s="1"/>
  <c r="Z100" i="6" s="1"/>
  <c r="AA100" i="6" s="1"/>
  <c r="AB100" i="6" s="1"/>
  <c r="AC100" i="6" s="1"/>
  <c r="AD100" i="6" s="1"/>
  <c r="AE100" i="6" s="1"/>
  <c r="AF100" i="6" s="1"/>
  <c r="AG100" i="6" s="1"/>
  <c r="AH100" i="6" s="1"/>
  <c r="AI100" i="6" s="1"/>
  <c r="AJ100" i="6" s="1"/>
  <c r="AK100" i="6" s="1"/>
  <c r="AL100" i="6" s="1"/>
  <c r="R188" i="6"/>
  <c r="S188" i="6" s="1"/>
  <c r="T188" i="6" s="1"/>
  <c r="U188" i="6" s="1"/>
  <c r="V188" i="6" s="1"/>
  <c r="W188" i="6" s="1"/>
  <c r="X188" i="6" s="1"/>
  <c r="Y188" i="6" s="1"/>
  <c r="Z188" i="6" s="1"/>
  <c r="AA188" i="6" s="1"/>
  <c r="AB188" i="6" s="1"/>
  <c r="AC188" i="6" s="1"/>
  <c r="AD188" i="6" s="1"/>
  <c r="AE188" i="6" s="1"/>
  <c r="AF188" i="6" s="1"/>
  <c r="AG188" i="6" s="1"/>
  <c r="AH188" i="6" s="1"/>
  <c r="AI188" i="6" s="1"/>
  <c r="AJ188" i="6" s="1"/>
  <c r="AK188" i="6" s="1"/>
  <c r="AL188" i="6" s="1"/>
  <c r="R36" i="6"/>
  <c r="S36" i="6" s="1"/>
  <c r="T36" i="6" s="1"/>
  <c r="U36" i="6" s="1"/>
  <c r="V36" i="6" s="1"/>
  <c r="W36" i="6" s="1"/>
  <c r="X36" i="6" s="1"/>
  <c r="Y36" i="6" s="1"/>
  <c r="Z36" i="6" s="1"/>
  <c r="AA36" i="6" s="1"/>
  <c r="AB36" i="6" s="1"/>
  <c r="AC36" i="6" s="1"/>
  <c r="AD36" i="6" s="1"/>
  <c r="AE36" i="6" s="1"/>
  <c r="AF36" i="6" s="1"/>
  <c r="AG36" i="6" s="1"/>
  <c r="AH36" i="6" s="1"/>
  <c r="AI36" i="6" s="1"/>
  <c r="AJ36" i="6" s="1"/>
  <c r="AK36" i="6" s="1"/>
  <c r="AL36" i="6" s="1"/>
  <c r="R409" i="6"/>
  <c r="S409" i="6" s="1"/>
  <c r="T409" i="6" s="1"/>
  <c r="U409" i="6" s="1"/>
  <c r="R341" i="6"/>
  <c r="S341" i="6" s="1"/>
  <c r="T341" i="6" s="1"/>
  <c r="U341" i="6" s="1"/>
  <c r="V341" i="6" s="1"/>
  <c r="W341" i="6" s="1"/>
  <c r="X341" i="6" s="1"/>
  <c r="Y341" i="6" s="1"/>
  <c r="Z341" i="6" s="1"/>
  <c r="AA341" i="6" s="1"/>
  <c r="AB341" i="6" s="1"/>
  <c r="AC341" i="6" s="1"/>
  <c r="AD341" i="6" s="1"/>
  <c r="AE341" i="6" s="1"/>
  <c r="AF341" i="6" s="1"/>
  <c r="AG341" i="6" s="1"/>
  <c r="AH341" i="6" s="1"/>
  <c r="AI341" i="6" s="1"/>
  <c r="AJ341" i="6" s="1"/>
  <c r="AK341" i="6" s="1"/>
  <c r="AL341" i="6" s="1"/>
  <c r="R293" i="6"/>
  <c r="S293" i="6" s="1"/>
  <c r="T293" i="6" s="1"/>
  <c r="U293" i="6" s="1"/>
  <c r="V293" i="6" s="1"/>
  <c r="W293" i="6" s="1"/>
  <c r="X293" i="6" s="1"/>
  <c r="Y293" i="6" s="1"/>
  <c r="Z293" i="6" s="1"/>
  <c r="AA293" i="6" s="1"/>
  <c r="AB293" i="6" s="1"/>
  <c r="AC293" i="6" s="1"/>
  <c r="AD293" i="6" s="1"/>
  <c r="AE293" i="6" s="1"/>
  <c r="AF293" i="6" s="1"/>
  <c r="AG293" i="6" s="1"/>
  <c r="AH293" i="6" s="1"/>
  <c r="AI293" i="6" s="1"/>
  <c r="AJ293" i="6" s="1"/>
  <c r="AK293" i="6" s="1"/>
  <c r="AL293" i="6" s="1"/>
  <c r="R381" i="6"/>
  <c r="S381" i="6" s="1"/>
  <c r="T381" i="6" s="1"/>
  <c r="U381" i="6" s="1"/>
  <c r="V381" i="6" s="1"/>
  <c r="W381" i="6" s="1"/>
  <c r="X381" i="6" s="1"/>
  <c r="Y381" i="6" s="1"/>
  <c r="Z381" i="6" s="1"/>
  <c r="AA381" i="6" s="1"/>
  <c r="AB381" i="6" s="1"/>
  <c r="AC381" i="6" s="1"/>
  <c r="AD381" i="6" s="1"/>
  <c r="AE381" i="6" s="1"/>
  <c r="AF381" i="6" s="1"/>
  <c r="AG381" i="6" s="1"/>
  <c r="AH381" i="6" s="1"/>
  <c r="AI381" i="6" s="1"/>
  <c r="AJ381" i="6" s="1"/>
  <c r="AK381" i="6" s="1"/>
  <c r="AL381" i="6" s="1"/>
  <c r="R349" i="6"/>
  <c r="S349" i="6" s="1"/>
  <c r="T349" i="6" s="1"/>
  <c r="U349" i="6" s="1"/>
  <c r="V349" i="6" s="1"/>
  <c r="W349" i="6" s="1"/>
  <c r="X349" i="6" s="1"/>
  <c r="Y349" i="6" s="1"/>
  <c r="Z349" i="6" s="1"/>
  <c r="AA349" i="6" s="1"/>
  <c r="AB349" i="6" s="1"/>
  <c r="AC349" i="6" s="1"/>
  <c r="AD349" i="6" s="1"/>
  <c r="AE349" i="6" s="1"/>
  <c r="AF349" i="6" s="1"/>
  <c r="AG349" i="6" s="1"/>
  <c r="AH349" i="6" s="1"/>
  <c r="AI349" i="6" s="1"/>
  <c r="AJ349" i="6" s="1"/>
  <c r="AK349" i="6" s="1"/>
  <c r="AL349" i="6" s="1"/>
  <c r="R333" i="6"/>
  <c r="S333" i="6" s="1"/>
  <c r="T333" i="6" s="1"/>
  <c r="U333" i="6" s="1"/>
  <c r="V333" i="6" s="1"/>
  <c r="W333" i="6" s="1"/>
  <c r="X333" i="6" s="1"/>
  <c r="Y333" i="6" s="1"/>
  <c r="Z333" i="6" s="1"/>
  <c r="AA333" i="6" s="1"/>
  <c r="AB333" i="6" s="1"/>
  <c r="AC333" i="6" s="1"/>
  <c r="AD333" i="6" s="1"/>
  <c r="AE333" i="6" s="1"/>
  <c r="AF333" i="6" s="1"/>
  <c r="AG333" i="6" s="1"/>
  <c r="AH333" i="6" s="1"/>
  <c r="AI333" i="6" s="1"/>
  <c r="AJ333" i="6" s="1"/>
  <c r="AK333" i="6" s="1"/>
  <c r="AL333" i="6" s="1"/>
  <c r="R321" i="6"/>
  <c r="S321" i="6" s="1"/>
  <c r="T321" i="6" s="1"/>
  <c r="U321" i="6" s="1"/>
  <c r="R70" i="6"/>
  <c r="S70" i="6" s="1"/>
  <c r="T70" i="6" s="1"/>
  <c r="U70" i="6" s="1"/>
  <c r="V70" i="6" s="1"/>
  <c r="W70" i="6" s="1"/>
  <c r="X70" i="6" s="1"/>
  <c r="Y70" i="6" s="1"/>
  <c r="Z70" i="6" s="1"/>
  <c r="AA70" i="6" s="1"/>
  <c r="AB70" i="6" s="1"/>
  <c r="AC70" i="6" s="1"/>
  <c r="AD70" i="6" s="1"/>
  <c r="AE70" i="6" s="1"/>
  <c r="AF70" i="6" s="1"/>
  <c r="AG70" i="6" s="1"/>
  <c r="AH70" i="6" s="1"/>
  <c r="AI70" i="6" s="1"/>
  <c r="AJ70" i="6" s="1"/>
  <c r="AK70" i="6" s="1"/>
  <c r="AL70" i="6" s="1"/>
  <c r="R53" i="6"/>
  <c r="S53" i="6" s="1"/>
  <c r="T53" i="6" s="1"/>
  <c r="U53" i="6" s="1"/>
  <c r="R57" i="6"/>
  <c r="S57" i="6" s="1"/>
  <c r="T57" i="6" s="1"/>
  <c r="U57" i="6" s="1"/>
  <c r="V57" i="6" s="1"/>
  <c r="W57" i="6" s="1"/>
  <c r="X57" i="6" s="1"/>
  <c r="Y57" i="6" s="1"/>
  <c r="Z57" i="6" s="1"/>
  <c r="AA57" i="6" s="1"/>
  <c r="AB57" i="6" s="1"/>
  <c r="AC57" i="6" s="1"/>
  <c r="AD57" i="6" s="1"/>
  <c r="AE57" i="6" s="1"/>
  <c r="AF57" i="6" s="1"/>
  <c r="AG57" i="6" s="1"/>
  <c r="AH57" i="6" s="1"/>
  <c r="AI57" i="6" s="1"/>
  <c r="AJ57" i="6" s="1"/>
  <c r="AK57" i="6" s="1"/>
  <c r="AL57" i="6" s="1"/>
  <c r="R61" i="6"/>
  <c r="S61" i="6" s="1"/>
  <c r="T61" i="6" s="1"/>
  <c r="U61" i="6" s="1"/>
  <c r="R66" i="6"/>
  <c r="S66" i="6" s="1"/>
  <c r="T66" i="6" s="1"/>
  <c r="U66" i="6" s="1"/>
  <c r="V66" i="6" s="1"/>
  <c r="W66" i="6" s="1"/>
  <c r="X66" i="6" s="1"/>
  <c r="Y66" i="6" s="1"/>
  <c r="Z66" i="6" s="1"/>
  <c r="AA66" i="6" s="1"/>
  <c r="AB66" i="6" s="1"/>
  <c r="AC66" i="6" s="1"/>
  <c r="AD66" i="6" s="1"/>
  <c r="AE66" i="6" s="1"/>
  <c r="AF66" i="6" s="1"/>
  <c r="AG66" i="6" s="1"/>
  <c r="AH66" i="6" s="1"/>
  <c r="AI66" i="6" s="1"/>
  <c r="AJ66" i="6" s="1"/>
  <c r="AK66" i="6" s="1"/>
  <c r="AL66" i="6" s="1"/>
  <c r="R72" i="6"/>
  <c r="S72" i="6" s="1"/>
  <c r="T72" i="6" s="1"/>
  <c r="U72" i="6" s="1"/>
  <c r="V72" i="6" s="1"/>
  <c r="W72" i="6" s="1"/>
  <c r="X72" i="6" s="1"/>
  <c r="Y72" i="6" s="1"/>
  <c r="Z72" i="6" s="1"/>
  <c r="AA72" i="6" s="1"/>
  <c r="AB72" i="6" s="1"/>
  <c r="AC72" i="6" s="1"/>
  <c r="AD72" i="6" s="1"/>
  <c r="AE72" i="6" s="1"/>
  <c r="AF72" i="6" s="1"/>
  <c r="AG72" i="6" s="1"/>
  <c r="AH72" i="6" s="1"/>
  <c r="AI72" i="6" s="1"/>
  <c r="AJ72" i="6" s="1"/>
  <c r="AK72" i="6" s="1"/>
  <c r="AL72" i="6" s="1"/>
  <c r="R76" i="6"/>
  <c r="S76" i="6" s="1"/>
  <c r="T76" i="6" s="1"/>
  <c r="U76" i="6" s="1"/>
  <c r="R80" i="6"/>
  <c r="S80" i="6" s="1"/>
  <c r="T80" i="6" s="1"/>
  <c r="U80" i="6" s="1"/>
  <c r="R88" i="6"/>
  <c r="S88" i="6" s="1"/>
  <c r="T88" i="6" s="1"/>
  <c r="U88" i="6" s="1"/>
  <c r="R96" i="6"/>
  <c r="S96" i="6" s="1"/>
  <c r="T96" i="6" s="1"/>
  <c r="U96" i="6" s="1"/>
  <c r="R129" i="6"/>
  <c r="S129" i="6" s="1"/>
  <c r="T129" i="6" s="1"/>
  <c r="U129" i="6" s="1"/>
  <c r="V129" i="6" s="1"/>
  <c r="W129" i="6" s="1"/>
  <c r="X129" i="6" s="1"/>
  <c r="Y129" i="6" s="1"/>
  <c r="Z129" i="6" s="1"/>
  <c r="AA129" i="6" s="1"/>
  <c r="AB129" i="6" s="1"/>
  <c r="AC129" i="6" s="1"/>
  <c r="AD129" i="6" s="1"/>
  <c r="AE129" i="6" s="1"/>
  <c r="AF129" i="6" s="1"/>
  <c r="AG129" i="6" s="1"/>
  <c r="AH129" i="6" s="1"/>
  <c r="AI129" i="6" s="1"/>
  <c r="AJ129" i="6" s="1"/>
  <c r="AK129" i="6" s="1"/>
  <c r="AL129" i="6" s="1"/>
  <c r="R148" i="6"/>
  <c r="S148" i="6" s="1"/>
  <c r="T148" i="6" s="1"/>
  <c r="U148" i="6" s="1"/>
  <c r="V148" i="6" s="1"/>
  <c r="W148" i="6" s="1"/>
  <c r="X148" i="6" s="1"/>
  <c r="Y148" i="6" s="1"/>
  <c r="Z148" i="6" s="1"/>
  <c r="AA148" i="6" s="1"/>
  <c r="AB148" i="6" s="1"/>
  <c r="AC148" i="6" s="1"/>
  <c r="AD148" i="6" s="1"/>
  <c r="AE148" i="6" s="1"/>
  <c r="AF148" i="6" s="1"/>
  <c r="AG148" i="6" s="1"/>
  <c r="AH148" i="6" s="1"/>
  <c r="AI148" i="6" s="1"/>
  <c r="AJ148" i="6" s="1"/>
  <c r="AK148" i="6" s="1"/>
  <c r="AL148" i="6" s="1"/>
  <c r="R152" i="6"/>
  <c r="S152" i="6" s="1"/>
  <c r="T152" i="6" s="1"/>
  <c r="U152" i="6" s="1"/>
  <c r="V152" i="6" s="1"/>
  <c r="W152" i="6" s="1"/>
  <c r="X152" i="6" s="1"/>
  <c r="Y152" i="6" s="1"/>
  <c r="Z152" i="6" s="1"/>
  <c r="AA152" i="6" s="1"/>
  <c r="AB152" i="6" s="1"/>
  <c r="AC152" i="6" s="1"/>
  <c r="AD152" i="6" s="1"/>
  <c r="AE152" i="6" s="1"/>
  <c r="AF152" i="6" s="1"/>
  <c r="AG152" i="6" s="1"/>
  <c r="AH152" i="6" s="1"/>
  <c r="AI152" i="6" s="1"/>
  <c r="AJ152" i="6" s="1"/>
  <c r="AK152" i="6" s="1"/>
  <c r="AL152" i="6" s="1"/>
  <c r="R172" i="6"/>
  <c r="S172" i="6" s="1"/>
  <c r="T172" i="6" s="1"/>
  <c r="U172" i="6" s="1"/>
  <c r="V172" i="6" s="1"/>
  <c r="W172" i="6" s="1"/>
  <c r="X172" i="6" s="1"/>
  <c r="Y172" i="6" s="1"/>
  <c r="Z172" i="6" s="1"/>
  <c r="AA172" i="6" s="1"/>
  <c r="AB172" i="6" s="1"/>
  <c r="AC172" i="6" s="1"/>
  <c r="AD172" i="6" s="1"/>
  <c r="AE172" i="6" s="1"/>
  <c r="AF172" i="6" s="1"/>
  <c r="AG172" i="6" s="1"/>
  <c r="AH172" i="6" s="1"/>
  <c r="AI172" i="6" s="1"/>
  <c r="AJ172" i="6" s="1"/>
  <c r="AK172" i="6" s="1"/>
  <c r="AL172" i="6" s="1"/>
  <c r="R204" i="6"/>
  <c r="S204" i="6" s="1"/>
  <c r="T204" i="6" s="1"/>
  <c r="U204" i="6" s="1"/>
  <c r="V204" i="6" s="1"/>
  <c r="W204" i="6" s="1"/>
  <c r="X204" i="6" s="1"/>
  <c r="Y204" i="6" s="1"/>
  <c r="Z204" i="6" s="1"/>
  <c r="AA204" i="6" s="1"/>
  <c r="AB204" i="6" s="1"/>
  <c r="AC204" i="6" s="1"/>
  <c r="AD204" i="6" s="1"/>
  <c r="AE204" i="6" s="1"/>
  <c r="AF204" i="6" s="1"/>
  <c r="AG204" i="6" s="1"/>
  <c r="AH204" i="6" s="1"/>
  <c r="AI204" i="6" s="1"/>
  <c r="AJ204" i="6" s="1"/>
  <c r="AK204" i="6" s="1"/>
  <c r="AL204" i="6" s="1"/>
  <c r="R212" i="6"/>
  <c r="S212" i="6" s="1"/>
  <c r="T212" i="6" s="1"/>
  <c r="U212" i="6" s="1"/>
  <c r="V212" i="6" s="1"/>
  <c r="W212" i="6" s="1"/>
  <c r="X212" i="6" s="1"/>
  <c r="Y212" i="6" s="1"/>
  <c r="Z212" i="6" s="1"/>
  <c r="AA212" i="6" s="1"/>
  <c r="AB212" i="6" s="1"/>
  <c r="AC212" i="6" s="1"/>
  <c r="AD212" i="6" s="1"/>
  <c r="AE212" i="6" s="1"/>
  <c r="AF212" i="6" s="1"/>
  <c r="AG212" i="6" s="1"/>
  <c r="AH212" i="6" s="1"/>
  <c r="AI212" i="6" s="1"/>
  <c r="AJ212" i="6" s="1"/>
  <c r="AK212" i="6" s="1"/>
  <c r="AL212" i="6" s="1"/>
  <c r="R220" i="6"/>
  <c r="S220" i="6" s="1"/>
  <c r="T220" i="6" s="1"/>
  <c r="U220" i="6" s="1"/>
  <c r="V220" i="6" s="1"/>
  <c r="W220" i="6" s="1"/>
  <c r="X220" i="6" s="1"/>
  <c r="Y220" i="6" s="1"/>
  <c r="Z220" i="6" s="1"/>
  <c r="AA220" i="6" s="1"/>
  <c r="AB220" i="6" s="1"/>
  <c r="AC220" i="6" s="1"/>
  <c r="AD220" i="6" s="1"/>
  <c r="AE220" i="6" s="1"/>
  <c r="AF220" i="6" s="1"/>
  <c r="AG220" i="6" s="1"/>
  <c r="AH220" i="6" s="1"/>
  <c r="AI220" i="6" s="1"/>
  <c r="AJ220" i="6" s="1"/>
  <c r="AK220" i="6" s="1"/>
  <c r="AL220" i="6" s="1"/>
  <c r="R224" i="6"/>
  <c r="S224" i="6" s="1"/>
  <c r="T224" i="6" s="1"/>
  <c r="U224" i="6" s="1"/>
  <c r="V224" i="6" s="1"/>
  <c r="W224" i="6" s="1"/>
  <c r="X224" i="6" s="1"/>
  <c r="Y224" i="6" s="1"/>
  <c r="Z224" i="6" s="1"/>
  <c r="AA224" i="6" s="1"/>
  <c r="AB224" i="6" s="1"/>
  <c r="AC224" i="6" s="1"/>
  <c r="AD224" i="6" s="1"/>
  <c r="AE224" i="6" s="1"/>
  <c r="AF224" i="6" s="1"/>
  <c r="AG224" i="6" s="1"/>
  <c r="AH224" i="6" s="1"/>
  <c r="AI224" i="6" s="1"/>
  <c r="AJ224" i="6" s="1"/>
  <c r="AK224" i="6" s="1"/>
  <c r="AL224" i="6" s="1"/>
  <c r="R228" i="6"/>
  <c r="S228" i="6" s="1"/>
  <c r="T228" i="6" s="1"/>
  <c r="U228" i="6" s="1"/>
  <c r="V228" i="6" s="1"/>
  <c r="W228" i="6" s="1"/>
  <c r="X228" i="6" s="1"/>
  <c r="Y228" i="6" s="1"/>
  <c r="Z228" i="6" s="1"/>
  <c r="AA228" i="6" s="1"/>
  <c r="AB228" i="6" s="1"/>
  <c r="AC228" i="6" s="1"/>
  <c r="AD228" i="6" s="1"/>
  <c r="AE228" i="6" s="1"/>
  <c r="AF228" i="6" s="1"/>
  <c r="AG228" i="6" s="1"/>
  <c r="AH228" i="6" s="1"/>
  <c r="AI228" i="6" s="1"/>
  <c r="AJ228" i="6" s="1"/>
  <c r="AK228" i="6" s="1"/>
  <c r="AL228" i="6" s="1"/>
  <c r="R232" i="6"/>
  <c r="S232" i="6" s="1"/>
  <c r="T232" i="6" s="1"/>
  <c r="U232" i="6" s="1"/>
  <c r="R249" i="6"/>
  <c r="S249" i="6" s="1"/>
  <c r="T249" i="6" s="1"/>
  <c r="U249" i="6" s="1"/>
  <c r="V249" i="6" s="1"/>
  <c r="W249" i="6" s="1"/>
  <c r="X249" i="6" s="1"/>
  <c r="Y249" i="6" s="1"/>
  <c r="Z249" i="6" s="1"/>
  <c r="AA249" i="6" s="1"/>
  <c r="AB249" i="6" s="1"/>
  <c r="AC249" i="6" s="1"/>
  <c r="AD249" i="6" s="1"/>
  <c r="AE249" i="6" s="1"/>
  <c r="AF249" i="6" s="1"/>
  <c r="AG249" i="6" s="1"/>
  <c r="AH249" i="6" s="1"/>
  <c r="AI249" i="6" s="1"/>
  <c r="AJ249" i="6" s="1"/>
  <c r="AK249" i="6" s="1"/>
  <c r="AL249" i="6" s="1"/>
  <c r="R275" i="6"/>
  <c r="S275" i="6" s="1"/>
  <c r="T275" i="6" s="1"/>
  <c r="U275" i="6" s="1"/>
  <c r="R29" i="6"/>
  <c r="S29" i="6" s="1"/>
  <c r="T29" i="6" s="1"/>
  <c r="U29" i="6" s="1"/>
  <c r="R51" i="6"/>
  <c r="S51" i="6" s="1"/>
  <c r="T51" i="6" s="1"/>
  <c r="U51" i="6" s="1"/>
  <c r="V51" i="6" s="1"/>
  <c r="W51" i="6" s="1"/>
  <c r="X51" i="6" s="1"/>
  <c r="Y51" i="6" s="1"/>
  <c r="Z51" i="6" s="1"/>
  <c r="AA51" i="6" s="1"/>
  <c r="AB51" i="6" s="1"/>
  <c r="AC51" i="6" s="1"/>
  <c r="AD51" i="6" s="1"/>
  <c r="AE51" i="6" s="1"/>
  <c r="AF51" i="6" s="1"/>
  <c r="AG51" i="6" s="1"/>
  <c r="AH51" i="6" s="1"/>
  <c r="AI51" i="6" s="1"/>
  <c r="AJ51" i="6" s="1"/>
  <c r="AK51" i="6" s="1"/>
  <c r="AL51" i="6" s="1"/>
  <c r="R59" i="6"/>
  <c r="S59" i="6" s="1"/>
  <c r="T59" i="6" s="1"/>
  <c r="U59" i="6" s="1"/>
  <c r="R93" i="6"/>
  <c r="S93" i="6" s="1"/>
  <c r="T93" i="6" s="1"/>
  <c r="U93" i="6" s="1"/>
  <c r="V93" i="6" s="1"/>
  <c r="W93" i="6" s="1"/>
  <c r="X93" i="6" s="1"/>
  <c r="Y93" i="6" s="1"/>
  <c r="Z93" i="6" s="1"/>
  <c r="AA93" i="6" s="1"/>
  <c r="AB93" i="6" s="1"/>
  <c r="AC93" i="6" s="1"/>
  <c r="AD93" i="6" s="1"/>
  <c r="AE93" i="6" s="1"/>
  <c r="AF93" i="6" s="1"/>
  <c r="AG93" i="6" s="1"/>
  <c r="AH93" i="6" s="1"/>
  <c r="AI93" i="6" s="1"/>
  <c r="AJ93" i="6" s="1"/>
  <c r="AK93" i="6" s="1"/>
  <c r="AL93" i="6" s="1"/>
  <c r="R357" i="6"/>
  <c r="S357" i="6" s="1"/>
  <c r="T357" i="6" s="1"/>
  <c r="U357" i="6" s="1"/>
  <c r="V357" i="6" s="1"/>
  <c r="W357" i="6" s="1"/>
  <c r="X357" i="6" s="1"/>
  <c r="Y357" i="6" s="1"/>
  <c r="Z357" i="6" s="1"/>
  <c r="AA357" i="6" s="1"/>
  <c r="AB357" i="6" s="1"/>
  <c r="AC357" i="6" s="1"/>
  <c r="AD357" i="6" s="1"/>
  <c r="AE357" i="6" s="1"/>
  <c r="AF357" i="6" s="1"/>
  <c r="AG357" i="6" s="1"/>
  <c r="AH357" i="6" s="1"/>
  <c r="AI357" i="6" s="1"/>
  <c r="AJ357" i="6" s="1"/>
  <c r="AK357" i="6" s="1"/>
  <c r="AL357" i="6" s="1"/>
  <c r="R16" i="6"/>
  <c r="S16" i="6" s="1"/>
  <c r="T16" i="6" s="1"/>
  <c r="U16" i="6" s="1"/>
  <c r="R28" i="6"/>
  <c r="S28" i="6" s="1"/>
  <c r="T28" i="6" s="1"/>
  <c r="U28" i="6" s="1"/>
  <c r="V28" i="6" s="1"/>
  <c r="W28" i="6" s="1"/>
  <c r="X28" i="6" s="1"/>
  <c r="Y28" i="6" s="1"/>
  <c r="Z28" i="6" s="1"/>
  <c r="AA28" i="6" s="1"/>
  <c r="AB28" i="6" s="1"/>
  <c r="AC28" i="6" s="1"/>
  <c r="AD28" i="6" s="1"/>
  <c r="AE28" i="6" s="1"/>
  <c r="AF28" i="6" s="1"/>
  <c r="AG28" i="6" s="1"/>
  <c r="AH28" i="6" s="1"/>
  <c r="AI28" i="6" s="1"/>
  <c r="AJ28" i="6" s="1"/>
  <c r="AK28" i="6" s="1"/>
  <c r="AL28" i="6" s="1"/>
  <c r="R55" i="6"/>
  <c r="S55" i="6" s="1"/>
  <c r="T55" i="6" s="1"/>
  <c r="U55" i="6" s="1"/>
  <c r="V55" i="6" s="1"/>
  <c r="W55" i="6" s="1"/>
  <c r="X55" i="6" s="1"/>
  <c r="Y55" i="6" s="1"/>
  <c r="Z55" i="6" s="1"/>
  <c r="AA55" i="6" s="1"/>
  <c r="AB55" i="6" s="1"/>
  <c r="AC55" i="6" s="1"/>
  <c r="AD55" i="6" s="1"/>
  <c r="AE55" i="6" s="1"/>
  <c r="AF55" i="6" s="1"/>
  <c r="AG55" i="6" s="1"/>
  <c r="AH55" i="6" s="1"/>
  <c r="AI55" i="6" s="1"/>
  <c r="AJ55" i="6" s="1"/>
  <c r="AK55" i="6" s="1"/>
  <c r="AL55" i="6" s="1"/>
  <c r="R313" i="6"/>
  <c r="S313" i="6" s="1"/>
  <c r="T313" i="6" s="1"/>
  <c r="U313" i="6" s="1"/>
  <c r="R361" i="6"/>
  <c r="S361" i="6" s="1"/>
  <c r="T361" i="6" s="1"/>
  <c r="U361" i="6" s="1"/>
  <c r="V361" i="6" s="1"/>
  <c r="W361" i="6" s="1"/>
  <c r="X361" i="6" s="1"/>
  <c r="Y361" i="6" s="1"/>
  <c r="Z361" i="6" s="1"/>
  <c r="AA361" i="6" s="1"/>
  <c r="AB361" i="6" s="1"/>
  <c r="AC361" i="6" s="1"/>
  <c r="AD361" i="6" s="1"/>
  <c r="AE361" i="6" s="1"/>
  <c r="AF361" i="6" s="1"/>
  <c r="AG361" i="6" s="1"/>
  <c r="AH361" i="6" s="1"/>
  <c r="AI361" i="6" s="1"/>
  <c r="AJ361" i="6" s="1"/>
  <c r="AK361" i="6" s="1"/>
  <c r="AL361" i="6" s="1"/>
  <c r="R397" i="6"/>
  <c r="S397" i="6" s="1"/>
  <c r="T397" i="6" s="1"/>
  <c r="U397" i="6" s="1"/>
  <c r="R405" i="6"/>
  <c r="S405" i="6" s="1"/>
  <c r="T405" i="6" s="1"/>
  <c r="U405" i="6" s="1"/>
  <c r="V405" i="6" s="1"/>
  <c r="W405" i="6" s="1"/>
  <c r="X405" i="6" s="1"/>
  <c r="Y405" i="6" s="1"/>
  <c r="Z405" i="6" s="1"/>
  <c r="AA405" i="6" s="1"/>
  <c r="AB405" i="6" s="1"/>
  <c r="AC405" i="6" s="1"/>
  <c r="AD405" i="6" s="1"/>
  <c r="AE405" i="6" s="1"/>
  <c r="AF405" i="6" s="1"/>
  <c r="AG405" i="6" s="1"/>
  <c r="AH405" i="6" s="1"/>
  <c r="AI405" i="6" s="1"/>
  <c r="AJ405" i="6" s="1"/>
  <c r="AK405" i="6" s="1"/>
  <c r="AL405" i="6" s="1"/>
  <c r="R24" i="6"/>
  <c r="S24" i="6" s="1"/>
  <c r="T24" i="6" s="1"/>
  <c r="U24" i="6" s="1"/>
  <c r="V24" i="6" s="1"/>
  <c r="W24" i="6" s="1"/>
  <c r="X24" i="6" s="1"/>
  <c r="Y24" i="6" s="1"/>
  <c r="Z24" i="6" s="1"/>
  <c r="AA24" i="6" s="1"/>
  <c r="AB24" i="6" s="1"/>
  <c r="AC24" i="6" s="1"/>
  <c r="AD24" i="6" s="1"/>
  <c r="AE24" i="6" s="1"/>
  <c r="AF24" i="6" s="1"/>
  <c r="AG24" i="6" s="1"/>
  <c r="AH24" i="6" s="1"/>
  <c r="AI24" i="6" s="1"/>
  <c r="AJ24" i="6" s="1"/>
  <c r="AK24" i="6" s="1"/>
  <c r="AL24" i="6" s="1"/>
  <c r="R353" i="6"/>
  <c r="S353" i="6" s="1"/>
  <c r="T353" i="6" s="1"/>
  <c r="U353" i="6" s="1"/>
  <c r="R345" i="6"/>
  <c r="S345" i="6" s="1"/>
  <c r="T345" i="6" s="1"/>
  <c r="U345" i="6" s="1"/>
  <c r="V345" i="6" s="1"/>
  <c r="W345" i="6" s="1"/>
  <c r="X345" i="6" s="1"/>
  <c r="Y345" i="6" s="1"/>
  <c r="Z345" i="6" s="1"/>
  <c r="AA345" i="6" s="1"/>
  <c r="AB345" i="6" s="1"/>
  <c r="AC345" i="6" s="1"/>
  <c r="AD345" i="6" s="1"/>
  <c r="AE345" i="6" s="1"/>
  <c r="AF345" i="6" s="1"/>
  <c r="AG345" i="6" s="1"/>
  <c r="AH345" i="6" s="1"/>
  <c r="AI345" i="6" s="1"/>
  <c r="AJ345" i="6" s="1"/>
  <c r="AK345" i="6" s="1"/>
  <c r="AL345" i="6" s="1"/>
  <c r="R317" i="6"/>
  <c r="S317" i="6" s="1"/>
  <c r="T317" i="6" s="1"/>
  <c r="U317" i="6" s="1"/>
  <c r="V317" i="6" s="1"/>
  <c r="W317" i="6" s="1"/>
  <c r="X317" i="6" s="1"/>
  <c r="Y317" i="6" s="1"/>
  <c r="Z317" i="6" s="1"/>
  <c r="AA317" i="6" s="1"/>
  <c r="AB317" i="6" s="1"/>
  <c r="AC317" i="6" s="1"/>
  <c r="AD317" i="6" s="1"/>
  <c r="AE317" i="6" s="1"/>
  <c r="AF317" i="6" s="1"/>
  <c r="AG317" i="6" s="1"/>
  <c r="AH317" i="6" s="1"/>
  <c r="AI317" i="6" s="1"/>
  <c r="AJ317" i="6" s="1"/>
  <c r="AK317" i="6" s="1"/>
  <c r="AL317" i="6" s="1"/>
  <c r="R247" i="6"/>
  <c r="S247" i="6" s="1"/>
  <c r="T247" i="6" s="1"/>
  <c r="U247" i="6" s="1"/>
  <c r="V247" i="6" s="1"/>
  <c r="W247" i="6" s="1"/>
  <c r="X247" i="6" s="1"/>
  <c r="Y247" i="6" s="1"/>
  <c r="Z247" i="6" s="1"/>
  <c r="AA247" i="6" s="1"/>
  <c r="AB247" i="6" s="1"/>
  <c r="AC247" i="6" s="1"/>
  <c r="AD247" i="6" s="1"/>
  <c r="AE247" i="6" s="1"/>
  <c r="AF247" i="6" s="1"/>
  <c r="AG247" i="6" s="1"/>
  <c r="AH247" i="6" s="1"/>
  <c r="AI247" i="6" s="1"/>
  <c r="AJ247" i="6" s="1"/>
  <c r="AK247" i="6" s="1"/>
  <c r="AL247" i="6" s="1"/>
  <c r="R301" i="6"/>
  <c r="S301" i="6" s="1"/>
  <c r="T301" i="6" s="1"/>
  <c r="U301" i="6" s="1"/>
  <c r="V301" i="6" s="1"/>
  <c r="W301" i="6" s="1"/>
  <c r="X301" i="6" s="1"/>
  <c r="Y301" i="6" s="1"/>
  <c r="Z301" i="6" s="1"/>
  <c r="AA301" i="6" s="1"/>
  <c r="AB301" i="6" s="1"/>
  <c r="AC301" i="6" s="1"/>
  <c r="AD301" i="6" s="1"/>
  <c r="AE301" i="6" s="1"/>
  <c r="AF301" i="6" s="1"/>
  <c r="AG301" i="6" s="1"/>
  <c r="AH301" i="6" s="1"/>
  <c r="AI301" i="6" s="1"/>
  <c r="AJ301" i="6" s="1"/>
  <c r="AK301" i="6" s="1"/>
  <c r="AL301" i="6" s="1"/>
  <c r="R32" i="6"/>
  <c r="R45" i="6"/>
  <c r="S45" i="6" s="1"/>
  <c r="T45" i="6" s="1"/>
  <c r="U45" i="6" s="1"/>
  <c r="R49" i="6"/>
  <c r="S49" i="6" s="1"/>
  <c r="T49" i="6" s="1"/>
  <c r="U49" i="6" s="1"/>
  <c r="V49" i="6" s="1"/>
  <c r="W49" i="6" s="1"/>
  <c r="X49" i="6" s="1"/>
  <c r="Y49" i="6" s="1"/>
  <c r="Z49" i="6" s="1"/>
  <c r="AA49" i="6" s="1"/>
  <c r="AB49" i="6" s="1"/>
  <c r="AC49" i="6" s="1"/>
  <c r="AD49" i="6" s="1"/>
  <c r="AE49" i="6" s="1"/>
  <c r="AF49" i="6" s="1"/>
  <c r="AG49" i="6" s="1"/>
  <c r="AH49" i="6" s="1"/>
  <c r="AI49" i="6" s="1"/>
  <c r="AJ49" i="6" s="1"/>
  <c r="AK49" i="6" s="1"/>
  <c r="AL49" i="6" s="1"/>
  <c r="R84" i="6"/>
  <c r="S84" i="6" s="1"/>
  <c r="T84" i="6" s="1"/>
  <c r="U84" i="6" s="1"/>
  <c r="R216" i="6"/>
  <c r="S216" i="6" s="1"/>
  <c r="T216" i="6" s="1"/>
  <c r="U216" i="6" s="1"/>
  <c r="R132" i="6"/>
  <c r="S132" i="6" s="1"/>
  <c r="T132" i="6" s="1"/>
  <c r="U132" i="6" s="1"/>
  <c r="V132" i="6" s="1"/>
  <c r="W132" i="6" s="1"/>
  <c r="X132" i="6" s="1"/>
  <c r="Y132" i="6" s="1"/>
  <c r="Z132" i="6" s="1"/>
  <c r="AA132" i="6" s="1"/>
  <c r="AB132" i="6" s="1"/>
  <c r="AC132" i="6" s="1"/>
  <c r="AD132" i="6" s="1"/>
  <c r="AE132" i="6" s="1"/>
  <c r="AF132" i="6" s="1"/>
  <c r="AG132" i="6" s="1"/>
  <c r="AH132" i="6" s="1"/>
  <c r="AI132" i="6" s="1"/>
  <c r="AJ132" i="6" s="1"/>
  <c r="AK132" i="6" s="1"/>
  <c r="AL132" i="6" s="1"/>
  <c r="R108" i="6"/>
  <c r="S108" i="6" s="1"/>
  <c r="T108" i="6" s="1"/>
  <c r="U108" i="6" s="1"/>
  <c r="V108" i="6" s="1"/>
  <c r="W108" i="6" s="1"/>
  <c r="X108" i="6" s="1"/>
  <c r="Y108" i="6" s="1"/>
  <c r="Z108" i="6" s="1"/>
  <c r="AA108" i="6" s="1"/>
  <c r="AB108" i="6" s="1"/>
  <c r="AC108" i="6" s="1"/>
  <c r="AD108" i="6" s="1"/>
  <c r="AE108" i="6" s="1"/>
  <c r="AF108" i="6" s="1"/>
  <c r="AG108" i="6" s="1"/>
  <c r="AH108" i="6" s="1"/>
  <c r="AI108" i="6" s="1"/>
  <c r="AJ108" i="6" s="1"/>
  <c r="AK108" i="6" s="1"/>
  <c r="AL108" i="6" s="1"/>
  <c r="R112" i="6"/>
  <c r="S112" i="6" s="1"/>
  <c r="T112" i="6" s="1"/>
  <c r="U112" i="6" s="1"/>
  <c r="V112" i="6" s="1"/>
  <c r="W112" i="6" s="1"/>
  <c r="X112" i="6" s="1"/>
  <c r="Y112" i="6" s="1"/>
  <c r="Z112" i="6" s="1"/>
  <c r="AA112" i="6" s="1"/>
  <c r="AB112" i="6" s="1"/>
  <c r="AC112" i="6" s="1"/>
  <c r="AD112" i="6" s="1"/>
  <c r="AE112" i="6" s="1"/>
  <c r="AF112" i="6" s="1"/>
  <c r="AG112" i="6" s="1"/>
  <c r="AH112" i="6" s="1"/>
  <c r="AI112" i="6" s="1"/>
  <c r="AJ112" i="6" s="1"/>
  <c r="AK112" i="6" s="1"/>
  <c r="AL112" i="6" s="1"/>
  <c r="R116" i="6"/>
  <c r="S116" i="6" s="1"/>
  <c r="T116" i="6" s="1"/>
  <c r="U116" i="6" s="1"/>
  <c r="V116" i="6" s="1"/>
  <c r="W116" i="6" s="1"/>
  <c r="X116" i="6" s="1"/>
  <c r="Y116" i="6" s="1"/>
  <c r="Z116" i="6" s="1"/>
  <c r="AA116" i="6" s="1"/>
  <c r="AB116" i="6" s="1"/>
  <c r="AC116" i="6" s="1"/>
  <c r="AD116" i="6" s="1"/>
  <c r="AE116" i="6" s="1"/>
  <c r="AF116" i="6" s="1"/>
  <c r="AG116" i="6" s="1"/>
  <c r="AH116" i="6" s="1"/>
  <c r="AI116" i="6" s="1"/>
  <c r="AJ116" i="6" s="1"/>
  <c r="AK116" i="6" s="1"/>
  <c r="AL116" i="6" s="1"/>
  <c r="R121" i="6"/>
  <c r="S121" i="6" s="1"/>
  <c r="T121" i="6" s="1"/>
  <c r="U121" i="6" s="1"/>
  <c r="V121" i="6" s="1"/>
  <c r="W121" i="6" s="1"/>
  <c r="X121" i="6" s="1"/>
  <c r="Y121" i="6" s="1"/>
  <c r="Z121" i="6" s="1"/>
  <c r="AA121" i="6" s="1"/>
  <c r="AB121" i="6" s="1"/>
  <c r="AC121" i="6" s="1"/>
  <c r="AD121" i="6" s="1"/>
  <c r="AE121" i="6" s="1"/>
  <c r="AF121" i="6" s="1"/>
  <c r="AG121" i="6" s="1"/>
  <c r="AH121" i="6" s="1"/>
  <c r="AI121" i="6" s="1"/>
  <c r="AJ121" i="6" s="1"/>
  <c r="AK121" i="6" s="1"/>
  <c r="AL121" i="6" s="1"/>
  <c r="R125" i="6"/>
  <c r="S125" i="6" s="1"/>
  <c r="T125" i="6" s="1"/>
  <c r="U125" i="6" s="1"/>
  <c r="V125" i="6" s="1"/>
  <c r="W125" i="6" s="1"/>
  <c r="X125" i="6" s="1"/>
  <c r="Y125" i="6" s="1"/>
  <c r="Z125" i="6" s="1"/>
  <c r="AA125" i="6" s="1"/>
  <c r="AB125" i="6" s="1"/>
  <c r="AC125" i="6" s="1"/>
  <c r="AD125" i="6" s="1"/>
  <c r="AE125" i="6" s="1"/>
  <c r="AF125" i="6" s="1"/>
  <c r="AG125" i="6" s="1"/>
  <c r="AH125" i="6" s="1"/>
  <c r="AI125" i="6" s="1"/>
  <c r="AJ125" i="6" s="1"/>
  <c r="AK125" i="6" s="1"/>
  <c r="AL125" i="6" s="1"/>
  <c r="R133" i="6"/>
  <c r="S133" i="6" s="1"/>
  <c r="T133" i="6" s="1"/>
  <c r="U133" i="6" s="1"/>
  <c r="V133" i="6" s="1"/>
  <c r="W133" i="6" s="1"/>
  <c r="X133" i="6" s="1"/>
  <c r="Y133" i="6" s="1"/>
  <c r="Z133" i="6" s="1"/>
  <c r="AA133" i="6" s="1"/>
  <c r="AB133" i="6" s="1"/>
  <c r="AC133" i="6" s="1"/>
  <c r="AD133" i="6" s="1"/>
  <c r="AE133" i="6" s="1"/>
  <c r="AF133" i="6" s="1"/>
  <c r="AG133" i="6" s="1"/>
  <c r="AH133" i="6" s="1"/>
  <c r="AI133" i="6" s="1"/>
  <c r="AJ133" i="6" s="1"/>
  <c r="AK133" i="6" s="1"/>
  <c r="AL133" i="6" s="1"/>
  <c r="R137" i="6"/>
  <c r="S137" i="6" s="1"/>
  <c r="T137" i="6" s="1"/>
  <c r="U137" i="6" s="1"/>
  <c r="V137" i="6" s="1"/>
  <c r="W137" i="6" s="1"/>
  <c r="X137" i="6" s="1"/>
  <c r="Y137" i="6" s="1"/>
  <c r="Z137" i="6" s="1"/>
  <c r="AA137" i="6" s="1"/>
  <c r="AB137" i="6" s="1"/>
  <c r="AC137" i="6" s="1"/>
  <c r="AD137" i="6" s="1"/>
  <c r="AE137" i="6" s="1"/>
  <c r="AF137" i="6" s="1"/>
  <c r="AG137" i="6" s="1"/>
  <c r="AH137" i="6" s="1"/>
  <c r="AI137" i="6" s="1"/>
  <c r="AJ137" i="6" s="1"/>
  <c r="AK137" i="6" s="1"/>
  <c r="AL137" i="6" s="1"/>
  <c r="R141" i="6"/>
  <c r="S141" i="6" s="1"/>
  <c r="T141" i="6" s="1"/>
  <c r="U141" i="6" s="1"/>
  <c r="R279" i="6"/>
  <c r="S279" i="6" s="1"/>
  <c r="T279" i="6" s="1"/>
  <c r="U279" i="6" s="1"/>
  <c r="V279" i="6" s="1"/>
  <c r="W279" i="6" s="1"/>
  <c r="X279" i="6" s="1"/>
  <c r="Y279" i="6" s="1"/>
  <c r="Z279" i="6" s="1"/>
  <c r="AA279" i="6" s="1"/>
  <c r="AB279" i="6" s="1"/>
  <c r="AC279" i="6" s="1"/>
  <c r="AD279" i="6" s="1"/>
  <c r="AE279" i="6" s="1"/>
  <c r="AF279" i="6" s="1"/>
  <c r="AG279" i="6" s="1"/>
  <c r="AH279" i="6" s="1"/>
  <c r="AI279" i="6" s="1"/>
  <c r="AJ279" i="6" s="1"/>
  <c r="AK279" i="6" s="1"/>
  <c r="AL279" i="6" s="1"/>
  <c r="R287" i="6"/>
  <c r="S287" i="6" s="1"/>
  <c r="T287" i="6" s="1"/>
  <c r="U287" i="6" s="1"/>
  <c r="V287" i="6" s="1"/>
  <c r="W287" i="6" s="1"/>
  <c r="X287" i="6" s="1"/>
  <c r="Y287" i="6" s="1"/>
  <c r="Z287" i="6" s="1"/>
  <c r="AA287" i="6" s="1"/>
  <c r="AB287" i="6" s="1"/>
  <c r="AC287" i="6" s="1"/>
  <c r="AD287" i="6" s="1"/>
  <c r="AE287" i="6" s="1"/>
  <c r="AF287" i="6" s="1"/>
  <c r="AG287" i="6" s="1"/>
  <c r="AH287" i="6" s="1"/>
  <c r="AI287" i="6" s="1"/>
  <c r="AJ287" i="6" s="1"/>
  <c r="AK287" i="6" s="1"/>
  <c r="AL287" i="6" s="1"/>
  <c r="R156" i="6"/>
  <c r="S156" i="6" s="1"/>
  <c r="T156" i="6" s="1"/>
  <c r="U156" i="6" s="1"/>
  <c r="R164" i="6"/>
  <c r="S164" i="6" s="1"/>
  <c r="T164" i="6" s="1"/>
  <c r="U164" i="6" s="1"/>
  <c r="R168" i="6"/>
  <c r="S168" i="6" s="1"/>
  <c r="T168" i="6" s="1"/>
  <c r="U168" i="6" s="1"/>
  <c r="V168" i="6" s="1"/>
  <c r="W168" i="6" s="1"/>
  <c r="X168" i="6" s="1"/>
  <c r="Y168" i="6" s="1"/>
  <c r="Z168" i="6" s="1"/>
  <c r="AA168" i="6" s="1"/>
  <c r="AB168" i="6" s="1"/>
  <c r="AC168" i="6" s="1"/>
  <c r="AD168" i="6" s="1"/>
  <c r="AE168" i="6" s="1"/>
  <c r="AF168" i="6" s="1"/>
  <c r="AG168" i="6" s="1"/>
  <c r="AH168" i="6" s="1"/>
  <c r="AI168" i="6" s="1"/>
  <c r="AJ168" i="6" s="1"/>
  <c r="AK168" i="6" s="1"/>
  <c r="AL168" i="6" s="1"/>
  <c r="R180" i="6"/>
  <c r="R184" i="6"/>
  <c r="S184" i="6" s="1"/>
  <c r="T184" i="6" s="1"/>
  <c r="U184" i="6" s="1"/>
  <c r="R192" i="6"/>
  <c r="S192" i="6" s="1"/>
  <c r="T192" i="6" s="1"/>
  <c r="U192" i="6" s="1"/>
  <c r="R196" i="6"/>
  <c r="S196" i="6" s="1"/>
  <c r="T196" i="6" s="1"/>
  <c r="U196" i="6" s="1"/>
  <c r="V196" i="6" s="1"/>
  <c r="W196" i="6" s="1"/>
  <c r="X196" i="6" s="1"/>
  <c r="Y196" i="6" s="1"/>
  <c r="Z196" i="6" s="1"/>
  <c r="AA196" i="6" s="1"/>
  <c r="AB196" i="6" s="1"/>
  <c r="AC196" i="6" s="1"/>
  <c r="AD196" i="6" s="1"/>
  <c r="AE196" i="6" s="1"/>
  <c r="AF196" i="6" s="1"/>
  <c r="AG196" i="6" s="1"/>
  <c r="AH196" i="6" s="1"/>
  <c r="AI196" i="6" s="1"/>
  <c r="AJ196" i="6" s="1"/>
  <c r="AK196" i="6" s="1"/>
  <c r="AL196" i="6" s="1"/>
  <c r="R200" i="6"/>
  <c r="S200" i="6" s="1"/>
  <c r="T200" i="6" s="1"/>
  <c r="U200" i="6" s="1"/>
  <c r="V200" i="6" s="1"/>
  <c r="W200" i="6" s="1"/>
  <c r="X200" i="6" s="1"/>
  <c r="Y200" i="6" s="1"/>
  <c r="Z200" i="6" s="1"/>
  <c r="AA200" i="6" s="1"/>
  <c r="AB200" i="6" s="1"/>
  <c r="AC200" i="6" s="1"/>
  <c r="AD200" i="6" s="1"/>
  <c r="AE200" i="6" s="1"/>
  <c r="AF200" i="6" s="1"/>
  <c r="AG200" i="6" s="1"/>
  <c r="AH200" i="6" s="1"/>
  <c r="AI200" i="6" s="1"/>
  <c r="AJ200" i="6" s="1"/>
  <c r="AK200" i="6" s="1"/>
  <c r="AL200" i="6" s="1"/>
  <c r="R271" i="6"/>
  <c r="S271" i="6" s="1"/>
  <c r="T271" i="6" s="1"/>
  <c r="U271" i="6" s="1"/>
  <c r="R208" i="6"/>
  <c r="S208" i="6" s="1"/>
  <c r="T208" i="6" s="1"/>
  <c r="U208" i="6" s="1"/>
  <c r="R236" i="6"/>
  <c r="S236" i="6" s="1"/>
  <c r="T236" i="6" s="1"/>
  <c r="U236" i="6" s="1"/>
  <c r="V236" i="6" s="1"/>
  <c r="W236" i="6" s="1"/>
  <c r="X236" i="6" s="1"/>
  <c r="Y236" i="6" s="1"/>
  <c r="Z236" i="6" s="1"/>
  <c r="AA236" i="6" s="1"/>
  <c r="AB236" i="6" s="1"/>
  <c r="AC236" i="6" s="1"/>
  <c r="AD236" i="6" s="1"/>
  <c r="AE236" i="6" s="1"/>
  <c r="AF236" i="6" s="1"/>
  <c r="AG236" i="6" s="1"/>
  <c r="AH236" i="6" s="1"/>
  <c r="AI236" i="6" s="1"/>
  <c r="AJ236" i="6" s="1"/>
  <c r="AK236" i="6" s="1"/>
  <c r="AL236" i="6" s="1"/>
  <c r="R240" i="6"/>
  <c r="S240" i="6" s="1"/>
  <c r="T240" i="6" s="1"/>
  <c r="U240" i="6" s="1"/>
  <c r="V240" i="6" s="1"/>
  <c r="W240" i="6" s="1"/>
  <c r="X240" i="6" s="1"/>
  <c r="Y240" i="6" s="1"/>
  <c r="Z240" i="6" s="1"/>
  <c r="AA240" i="6" s="1"/>
  <c r="AB240" i="6" s="1"/>
  <c r="AC240" i="6" s="1"/>
  <c r="AD240" i="6" s="1"/>
  <c r="AE240" i="6" s="1"/>
  <c r="AF240" i="6" s="1"/>
  <c r="AG240" i="6" s="1"/>
  <c r="AH240" i="6" s="1"/>
  <c r="AI240" i="6" s="1"/>
  <c r="AJ240" i="6" s="1"/>
  <c r="AK240" i="6" s="1"/>
  <c r="AL240" i="6" s="1"/>
  <c r="R255" i="6"/>
  <c r="S255" i="6" s="1"/>
  <c r="T255" i="6" s="1"/>
  <c r="U255" i="6" s="1"/>
  <c r="R263" i="6"/>
  <c r="S263" i="6" s="1"/>
  <c r="T263" i="6" s="1"/>
  <c r="U263" i="6" s="1"/>
  <c r="R267" i="6"/>
  <c r="S267" i="6" s="1"/>
  <c r="T267" i="6" s="1"/>
  <c r="U267" i="6" s="1"/>
  <c r="R89" i="6"/>
  <c r="S89" i="6" s="1"/>
  <c r="T89" i="6" s="1"/>
  <c r="U89" i="6" s="1"/>
  <c r="R283" i="6"/>
  <c r="S283" i="6" s="1"/>
  <c r="T283" i="6" s="1"/>
  <c r="U283" i="6" s="1"/>
  <c r="R291" i="6"/>
  <c r="S291" i="6" s="1"/>
  <c r="T291" i="6" s="1"/>
  <c r="U291" i="6" s="1"/>
  <c r="R13" i="6"/>
  <c r="R17" i="6"/>
  <c r="S17" i="6" s="1"/>
  <c r="T17" i="6" s="1"/>
  <c r="U17" i="6" s="1"/>
  <c r="R25" i="6"/>
  <c r="S25" i="6" s="1"/>
  <c r="T25" i="6" s="1"/>
  <c r="U25" i="6" s="1"/>
  <c r="V25" i="6" s="1"/>
  <c r="W25" i="6" s="1"/>
  <c r="X25" i="6" s="1"/>
  <c r="Y25" i="6" s="1"/>
  <c r="Z25" i="6" s="1"/>
  <c r="AA25" i="6" s="1"/>
  <c r="AB25" i="6" s="1"/>
  <c r="AC25" i="6" s="1"/>
  <c r="AD25" i="6" s="1"/>
  <c r="AE25" i="6" s="1"/>
  <c r="AF25" i="6" s="1"/>
  <c r="AG25" i="6" s="1"/>
  <c r="AH25" i="6" s="1"/>
  <c r="AI25" i="6" s="1"/>
  <c r="AJ25" i="6" s="1"/>
  <c r="AK25" i="6" s="1"/>
  <c r="AL25" i="6" s="1"/>
  <c r="R33" i="6"/>
  <c r="S33" i="6" s="1"/>
  <c r="T33" i="6" s="1"/>
  <c r="U33" i="6" s="1"/>
  <c r="R37" i="6"/>
  <c r="S37" i="6" s="1"/>
  <c r="T37" i="6" s="1"/>
  <c r="U37" i="6" s="1"/>
  <c r="R39" i="6"/>
  <c r="S39" i="6" s="1"/>
  <c r="T39" i="6" s="1"/>
  <c r="U39" i="6" s="1"/>
  <c r="R43" i="6"/>
  <c r="S43" i="6" s="1"/>
  <c r="T43" i="6" s="1"/>
  <c r="U43" i="6" s="1"/>
  <c r="R47" i="6"/>
  <c r="S47" i="6" s="1"/>
  <c r="T47" i="6" s="1"/>
  <c r="U47" i="6" s="1"/>
  <c r="R102" i="6"/>
  <c r="S102" i="6" s="1"/>
  <c r="T102" i="6" s="1"/>
  <c r="U102" i="6" s="1"/>
  <c r="V102" i="6" s="1"/>
  <c r="W102" i="6" s="1"/>
  <c r="X102" i="6" s="1"/>
  <c r="Y102" i="6" s="1"/>
  <c r="Z102" i="6" s="1"/>
  <c r="AA102" i="6" s="1"/>
  <c r="AB102" i="6" s="1"/>
  <c r="AC102" i="6" s="1"/>
  <c r="AD102" i="6" s="1"/>
  <c r="AE102" i="6" s="1"/>
  <c r="AF102" i="6" s="1"/>
  <c r="AG102" i="6" s="1"/>
  <c r="AH102" i="6" s="1"/>
  <c r="AI102" i="6" s="1"/>
  <c r="AJ102" i="6" s="1"/>
  <c r="AK102" i="6" s="1"/>
  <c r="AL102" i="6" s="1"/>
  <c r="R63" i="6"/>
  <c r="S63" i="6" s="1"/>
  <c r="T63" i="6" s="1"/>
  <c r="U63" i="6" s="1"/>
  <c r="R68" i="6"/>
  <c r="S68" i="6" s="1"/>
  <c r="T68" i="6" s="1"/>
  <c r="U68" i="6" s="1"/>
  <c r="R73" i="6"/>
  <c r="S73" i="6" s="1"/>
  <c r="T73" i="6" s="1"/>
  <c r="U73" i="6" s="1"/>
  <c r="R77" i="6"/>
  <c r="S77" i="6" s="1"/>
  <c r="T77" i="6" s="1"/>
  <c r="U77" i="6" s="1"/>
  <c r="R81" i="6"/>
  <c r="S81" i="6" s="1"/>
  <c r="T81" i="6" s="1"/>
  <c r="U81" i="6" s="1"/>
  <c r="V81" i="6" s="1"/>
  <c r="W81" i="6" s="1"/>
  <c r="X81" i="6" s="1"/>
  <c r="Y81" i="6" s="1"/>
  <c r="Z81" i="6" s="1"/>
  <c r="AA81" i="6" s="1"/>
  <c r="AB81" i="6" s="1"/>
  <c r="AC81" i="6" s="1"/>
  <c r="AD81" i="6" s="1"/>
  <c r="AE81" i="6" s="1"/>
  <c r="AF81" i="6" s="1"/>
  <c r="AG81" i="6" s="1"/>
  <c r="AH81" i="6" s="1"/>
  <c r="AI81" i="6" s="1"/>
  <c r="AJ81" i="6" s="1"/>
  <c r="AK81" i="6" s="1"/>
  <c r="AL81" i="6" s="1"/>
  <c r="R85" i="6"/>
  <c r="S85" i="6" s="1"/>
  <c r="T85" i="6" s="1"/>
  <c r="U85" i="6" s="1"/>
  <c r="V85" i="6" s="1"/>
  <c r="W85" i="6" s="1"/>
  <c r="X85" i="6" s="1"/>
  <c r="Y85" i="6" s="1"/>
  <c r="Z85" i="6" s="1"/>
  <c r="AA85" i="6" s="1"/>
  <c r="AB85" i="6" s="1"/>
  <c r="AC85" i="6" s="1"/>
  <c r="AD85" i="6" s="1"/>
  <c r="AE85" i="6" s="1"/>
  <c r="AF85" i="6" s="1"/>
  <c r="AG85" i="6" s="1"/>
  <c r="AH85" i="6" s="1"/>
  <c r="AI85" i="6" s="1"/>
  <c r="AJ85" i="6" s="1"/>
  <c r="AK85" i="6" s="1"/>
  <c r="AL85" i="6" s="1"/>
  <c r="R97" i="6"/>
  <c r="S97" i="6" s="1"/>
  <c r="T97" i="6" s="1"/>
  <c r="U97" i="6" s="1"/>
  <c r="V97" i="6" s="1"/>
  <c r="W97" i="6" s="1"/>
  <c r="X97" i="6" s="1"/>
  <c r="Y97" i="6" s="1"/>
  <c r="Z97" i="6" s="1"/>
  <c r="AA97" i="6" s="1"/>
  <c r="AB97" i="6" s="1"/>
  <c r="AC97" i="6" s="1"/>
  <c r="AD97" i="6" s="1"/>
  <c r="AE97" i="6" s="1"/>
  <c r="AF97" i="6" s="1"/>
  <c r="AG97" i="6" s="1"/>
  <c r="AH97" i="6" s="1"/>
  <c r="AI97" i="6" s="1"/>
  <c r="AJ97" i="6" s="1"/>
  <c r="AK97" i="6" s="1"/>
  <c r="AL97" i="6" s="1"/>
  <c r="R106" i="6"/>
  <c r="S106" i="6" s="1"/>
  <c r="T106" i="6" s="1"/>
  <c r="U106" i="6" s="1"/>
  <c r="R110" i="6"/>
  <c r="S110" i="6" s="1"/>
  <c r="T110" i="6" s="1"/>
  <c r="U110" i="6" s="1"/>
  <c r="V110" i="6" s="1"/>
  <c r="W110" i="6" s="1"/>
  <c r="X110" i="6" s="1"/>
  <c r="Y110" i="6" s="1"/>
  <c r="Z110" i="6" s="1"/>
  <c r="AA110" i="6" s="1"/>
  <c r="AB110" i="6" s="1"/>
  <c r="AC110" i="6" s="1"/>
  <c r="AD110" i="6" s="1"/>
  <c r="AE110" i="6" s="1"/>
  <c r="AF110" i="6" s="1"/>
  <c r="AG110" i="6" s="1"/>
  <c r="AH110" i="6" s="1"/>
  <c r="AI110" i="6" s="1"/>
  <c r="AJ110" i="6" s="1"/>
  <c r="AK110" i="6" s="1"/>
  <c r="AL110" i="6" s="1"/>
  <c r="R114" i="6"/>
  <c r="R118" i="6"/>
  <c r="S118" i="6" s="1"/>
  <c r="T118" i="6" s="1"/>
  <c r="U118" i="6" s="1"/>
  <c r="V118" i="6" s="1"/>
  <c r="W118" i="6" s="1"/>
  <c r="X118" i="6" s="1"/>
  <c r="Y118" i="6" s="1"/>
  <c r="Z118" i="6" s="1"/>
  <c r="AA118" i="6" s="1"/>
  <c r="AB118" i="6" s="1"/>
  <c r="AC118" i="6" s="1"/>
  <c r="AD118" i="6" s="1"/>
  <c r="AE118" i="6" s="1"/>
  <c r="AF118" i="6" s="1"/>
  <c r="AG118" i="6" s="1"/>
  <c r="AH118" i="6" s="1"/>
  <c r="AI118" i="6" s="1"/>
  <c r="AJ118" i="6" s="1"/>
  <c r="AK118" i="6" s="1"/>
  <c r="AL118" i="6" s="1"/>
  <c r="R120" i="6"/>
  <c r="S120" i="6" s="1"/>
  <c r="T120" i="6" s="1"/>
  <c r="U120" i="6" s="1"/>
  <c r="R124" i="6"/>
  <c r="S124" i="6" s="1"/>
  <c r="T124" i="6" s="1"/>
  <c r="U124" i="6" s="1"/>
  <c r="R128" i="6"/>
  <c r="S128" i="6" s="1"/>
  <c r="T128" i="6" s="1"/>
  <c r="U128" i="6" s="1"/>
  <c r="V128" i="6" s="1"/>
  <c r="W128" i="6" s="1"/>
  <c r="X128" i="6" s="1"/>
  <c r="Y128" i="6" s="1"/>
  <c r="Z128" i="6" s="1"/>
  <c r="AA128" i="6" s="1"/>
  <c r="AB128" i="6" s="1"/>
  <c r="AC128" i="6" s="1"/>
  <c r="AD128" i="6" s="1"/>
  <c r="AE128" i="6" s="1"/>
  <c r="AF128" i="6" s="1"/>
  <c r="AG128" i="6" s="1"/>
  <c r="AH128" i="6" s="1"/>
  <c r="AI128" i="6" s="1"/>
  <c r="AJ128" i="6" s="1"/>
  <c r="AK128" i="6" s="1"/>
  <c r="AL128" i="6" s="1"/>
  <c r="R136" i="6"/>
  <c r="S136" i="6" s="1"/>
  <c r="T136" i="6" s="1"/>
  <c r="U136" i="6" s="1"/>
  <c r="R140" i="6"/>
  <c r="S140" i="6" s="1"/>
  <c r="T140" i="6" s="1"/>
  <c r="U140" i="6" s="1"/>
  <c r="V140" i="6" s="1"/>
  <c r="W140" i="6" s="1"/>
  <c r="X140" i="6" s="1"/>
  <c r="Y140" i="6" s="1"/>
  <c r="Z140" i="6" s="1"/>
  <c r="AA140" i="6" s="1"/>
  <c r="AB140" i="6" s="1"/>
  <c r="AC140" i="6" s="1"/>
  <c r="AD140" i="6" s="1"/>
  <c r="AE140" i="6" s="1"/>
  <c r="AF140" i="6" s="1"/>
  <c r="AG140" i="6" s="1"/>
  <c r="AH140" i="6" s="1"/>
  <c r="AI140" i="6" s="1"/>
  <c r="AJ140" i="6" s="1"/>
  <c r="AK140" i="6" s="1"/>
  <c r="AL140" i="6" s="1"/>
  <c r="R146" i="6"/>
  <c r="S146" i="6" s="1"/>
  <c r="T146" i="6" s="1"/>
  <c r="U146" i="6" s="1"/>
  <c r="V146" i="6" s="1"/>
  <c r="W146" i="6" s="1"/>
  <c r="X146" i="6" s="1"/>
  <c r="Y146" i="6" s="1"/>
  <c r="Z146" i="6" s="1"/>
  <c r="AA146" i="6" s="1"/>
  <c r="AB146" i="6" s="1"/>
  <c r="AC146" i="6" s="1"/>
  <c r="AD146" i="6" s="1"/>
  <c r="AE146" i="6" s="1"/>
  <c r="AF146" i="6" s="1"/>
  <c r="AG146" i="6" s="1"/>
  <c r="AH146" i="6" s="1"/>
  <c r="AI146" i="6" s="1"/>
  <c r="AJ146" i="6" s="1"/>
  <c r="AK146" i="6" s="1"/>
  <c r="AL146" i="6" s="1"/>
  <c r="R150" i="6"/>
  <c r="S150" i="6" s="1"/>
  <c r="T150" i="6" s="1"/>
  <c r="U150" i="6" s="1"/>
  <c r="R154" i="6"/>
  <c r="S154" i="6" s="1"/>
  <c r="T154" i="6" s="1"/>
  <c r="U154" i="6" s="1"/>
  <c r="R158" i="6"/>
  <c r="S158" i="6" s="1"/>
  <c r="T158" i="6" s="1"/>
  <c r="U158" i="6" s="1"/>
  <c r="V158" i="6" s="1"/>
  <c r="W158" i="6" s="1"/>
  <c r="X158" i="6" s="1"/>
  <c r="Y158" i="6" s="1"/>
  <c r="Z158" i="6" s="1"/>
  <c r="AA158" i="6" s="1"/>
  <c r="AB158" i="6" s="1"/>
  <c r="AC158" i="6" s="1"/>
  <c r="AD158" i="6" s="1"/>
  <c r="AE158" i="6" s="1"/>
  <c r="AF158" i="6" s="1"/>
  <c r="AG158" i="6" s="1"/>
  <c r="AH158" i="6" s="1"/>
  <c r="AI158" i="6" s="1"/>
  <c r="AJ158" i="6" s="1"/>
  <c r="AK158" i="6" s="1"/>
  <c r="AL158" i="6" s="1"/>
  <c r="R162" i="6"/>
  <c r="S162" i="6" s="1"/>
  <c r="T162" i="6" s="1"/>
  <c r="U162" i="6" s="1"/>
  <c r="V162" i="6" s="1"/>
  <c r="W162" i="6" s="1"/>
  <c r="X162" i="6" s="1"/>
  <c r="Y162" i="6" s="1"/>
  <c r="Z162" i="6" s="1"/>
  <c r="AA162" i="6" s="1"/>
  <c r="AB162" i="6" s="1"/>
  <c r="AC162" i="6" s="1"/>
  <c r="AD162" i="6" s="1"/>
  <c r="AE162" i="6" s="1"/>
  <c r="AF162" i="6" s="1"/>
  <c r="AG162" i="6" s="1"/>
  <c r="AH162" i="6" s="1"/>
  <c r="AI162" i="6" s="1"/>
  <c r="AJ162" i="6" s="1"/>
  <c r="AK162" i="6" s="1"/>
  <c r="AL162" i="6" s="1"/>
  <c r="R166" i="6"/>
  <c r="S166" i="6" s="1"/>
  <c r="T166" i="6" s="1"/>
  <c r="U166" i="6" s="1"/>
  <c r="V166" i="6" s="1"/>
  <c r="W166" i="6" s="1"/>
  <c r="X166" i="6" s="1"/>
  <c r="Y166" i="6" s="1"/>
  <c r="Z166" i="6" s="1"/>
  <c r="AA166" i="6" s="1"/>
  <c r="AB166" i="6" s="1"/>
  <c r="AC166" i="6" s="1"/>
  <c r="AD166" i="6" s="1"/>
  <c r="AE166" i="6" s="1"/>
  <c r="AF166" i="6" s="1"/>
  <c r="AG166" i="6" s="1"/>
  <c r="AH166" i="6" s="1"/>
  <c r="AI166" i="6" s="1"/>
  <c r="AJ166" i="6" s="1"/>
  <c r="AK166" i="6" s="1"/>
  <c r="AL166" i="6" s="1"/>
  <c r="R170" i="6"/>
  <c r="S170" i="6" s="1"/>
  <c r="T170" i="6" s="1"/>
  <c r="U170" i="6" s="1"/>
  <c r="V170" i="6" s="1"/>
  <c r="W170" i="6" s="1"/>
  <c r="X170" i="6" s="1"/>
  <c r="Y170" i="6" s="1"/>
  <c r="Z170" i="6" s="1"/>
  <c r="AA170" i="6" s="1"/>
  <c r="AB170" i="6" s="1"/>
  <c r="AC170" i="6" s="1"/>
  <c r="AD170" i="6" s="1"/>
  <c r="AE170" i="6" s="1"/>
  <c r="AF170" i="6" s="1"/>
  <c r="AG170" i="6" s="1"/>
  <c r="AH170" i="6" s="1"/>
  <c r="AI170" i="6" s="1"/>
  <c r="AJ170" i="6" s="1"/>
  <c r="AK170" i="6" s="1"/>
  <c r="AL170" i="6" s="1"/>
  <c r="R174" i="6"/>
  <c r="S174" i="6" s="1"/>
  <c r="T174" i="6" s="1"/>
  <c r="U174" i="6" s="1"/>
  <c r="V174" i="6" s="1"/>
  <c r="W174" i="6" s="1"/>
  <c r="X174" i="6" s="1"/>
  <c r="Y174" i="6" s="1"/>
  <c r="Z174" i="6" s="1"/>
  <c r="AA174" i="6" s="1"/>
  <c r="AB174" i="6" s="1"/>
  <c r="AC174" i="6" s="1"/>
  <c r="AD174" i="6" s="1"/>
  <c r="AE174" i="6" s="1"/>
  <c r="AF174" i="6" s="1"/>
  <c r="AG174" i="6" s="1"/>
  <c r="AH174" i="6" s="1"/>
  <c r="AI174" i="6" s="1"/>
  <c r="AJ174" i="6" s="1"/>
  <c r="AK174" i="6" s="1"/>
  <c r="AL174" i="6" s="1"/>
  <c r="R178" i="6"/>
  <c r="S178" i="6" s="1"/>
  <c r="T178" i="6" s="1"/>
  <c r="U178" i="6" s="1"/>
  <c r="V178" i="6" s="1"/>
  <c r="W178" i="6" s="1"/>
  <c r="X178" i="6" s="1"/>
  <c r="Y178" i="6" s="1"/>
  <c r="Z178" i="6" s="1"/>
  <c r="AA178" i="6" s="1"/>
  <c r="AB178" i="6" s="1"/>
  <c r="AC178" i="6" s="1"/>
  <c r="AD178" i="6" s="1"/>
  <c r="AE178" i="6" s="1"/>
  <c r="AF178" i="6" s="1"/>
  <c r="AG178" i="6" s="1"/>
  <c r="AH178" i="6" s="1"/>
  <c r="AI178" i="6" s="1"/>
  <c r="AJ178" i="6" s="1"/>
  <c r="AK178" i="6" s="1"/>
  <c r="AL178" i="6" s="1"/>
  <c r="R182" i="6"/>
  <c r="S182" i="6" s="1"/>
  <c r="T182" i="6" s="1"/>
  <c r="U182" i="6" s="1"/>
  <c r="V182" i="6" s="1"/>
  <c r="W182" i="6" s="1"/>
  <c r="X182" i="6" s="1"/>
  <c r="Y182" i="6" s="1"/>
  <c r="Z182" i="6" s="1"/>
  <c r="AA182" i="6" s="1"/>
  <c r="AB182" i="6" s="1"/>
  <c r="AC182" i="6" s="1"/>
  <c r="AD182" i="6" s="1"/>
  <c r="AE182" i="6" s="1"/>
  <c r="AF182" i="6" s="1"/>
  <c r="AG182" i="6" s="1"/>
  <c r="AH182" i="6" s="1"/>
  <c r="AI182" i="6" s="1"/>
  <c r="AJ182" i="6" s="1"/>
  <c r="AK182" i="6" s="1"/>
  <c r="AL182" i="6" s="1"/>
  <c r="R186" i="6"/>
  <c r="S186" i="6" s="1"/>
  <c r="T186" i="6" s="1"/>
  <c r="U186" i="6" s="1"/>
  <c r="V186" i="6" s="1"/>
  <c r="W186" i="6" s="1"/>
  <c r="X186" i="6" s="1"/>
  <c r="Y186" i="6" s="1"/>
  <c r="Z186" i="6" s="1"/>
  <c r="AA186" i="6" s="1"/>
  <c r="AB186" i="6" s="1"/>
  <c r="AC186" i="6" s="1"/>
  <c r="AD186" i="6" s="1"/>
  <c r="AE186" i="6" s="1"/>
  <c r="AF186" i="6" s="1"/>
  <c r="AG186" i="6" s="1"/>
  <c r="AH186" i="6" s="1"/>
  <c r="AI186" i="6" s="1"/>
  <c r="AJ186" i="6" s="1"/>
  <c r="AK186" i="6" s="1"/>
  <c r="AL186" i="6" s="1"/>
  <c r="R190" i="6"/>
  <c r="S190" i="6" s="1"/>
  <c r="T190" i="6" s="1"/>
  <c r="U190" i="6" s="1"/>
  <c r="V190" i="6" s="1"/>
  <c r="W190" i="6" s="1"/>
  <c r="X190" i="6" s="1"/>
  <c r="Y190" i="6" s="1"/>
  <c r="Z190" i="6" s="1"/>
  <c r="AA190" i="6" s="1"/>
  <c r="AB190" i="6" s="1"/>
  <c r="AC190" i="6" s="1"/>
  <c r="AD190" i="6" s="1"/>
  <c r="AE190" i="6" s="1"/>
  <c r="AF190" i="6" s="1"/>
  <c r="AG190" i="6" s="1"/>
  <c r="AH190" i="6" s="1"/>
  <c r="AI190" i="6" s="1"/>
  <c r="AJ190" i="6" s="1"/>
  <c r="AK190" i="6" s="1"/>
  <c r="AL190" i="6" s="1"/>
  <c r="R194" i="6"/>
  <c r="S194" i="6" s="1"/>
  <c r="T194" i="6" s="1"/>
  <c r="U194" i="6" s="1"/>
  <c r="V194" i="6" s="1"/>
  <c r="W194" i="6" s="1"/>
  <c r="X194" i="6" s="1"/>
  <c r="Y194" i="6" s="1"/>
  <c r="Z194" i="6" s="1"/>
  <c r="AA194" i="6" s="1"/>
  <c r="AB194" i="6" s="1"/>
  <c r="AC194" i="6" s="1"/>
  <c r="AD194" i="6" s="1"/>
  <c r="AE194" i="6" s="1"/>
  <c r="AF194" i="6" s="1"/>
  <c r="AG194" i="6" s="1"/>
  <c r="AH194" i="6" s="1"/>
  <c r="AI194" i="6" s="1"/>
  <c r="AJ194" i="6" s="1"/>
  <c r="AK194" i="6" s="1"/>
  <c r="AL194" i="6" s="1"/>
  <c r="R198" i="6"/>
  <c r="S198" i="6" s="1"/>
  <c r="T198" i="6" s="1"/>
  <c r="U198" i="6" s="1"/>
  <c r="R202" i="6"/>
  <c r="S202" i="6" s="1"/>
  <c r="T202" i="6" s="1"/>
  <c r="U202" i="6" s="1"/>
  <c r="V202" i="6" s="1"/>
  <c r="W202" i="6" s="1"/>
  <c r="X202" i="6" s="1"/>
  <c r="Y202" i="6" s="1"/>
  <c r="Z202" i="6" s="1"/>
  <c r="AA202" i="6" s="1"/>
  <c r="AB202" i="6" s="1"/>
  <c r="AC202" i="6" s="1"/>
  <c r="AD202" i="6" s="1"/>
  <c r="AE202" i="6" s="1"/>
  <c r="AF202" i="6" s="1"/>
  <c r="AG202" i="6" s="1"/>
  <c r="AH202" i="6" s="1"/>
  <c r="AI202" i="6" s="1"/>
  <c r="AJ202" i="6" s="1"/>
  <c r="AK202" i="6" s="1"/>
  <c r="AL202" i="6" s="1"/>
  <c r="R206" i="6"/>
  <c r="S206" i="6" s="1"/>
  <c r="T206" i="6" s="1"/>
  <c r="U206" i="6" s="1"/>
  <c r="R210" i="6"/>
  <c r="S210" i="6" s="1"/>
  <c r="T210" i="6" s="1"/>
  <c r="U210" i="6" s="1"/>
  <c r="R214" i="6"/>
  <c r="S214" i="6" s="1"/>
  <c r="T214" i="6" s="1"/>
  <c r="U214" i="6" s="1"/>
  <c r="R218" i="6"/>
  <c r="S218" i="6" s="1"/>
  <c r="T218" i="6" s="1"/>
  <c r="U218" i="6" s="1"/>
  <c r="V218" i="6" s="1"/>
  <c r="W218" i="6" s="1"/>
  <c r="X218" i="6" s="1"/>
  <c r="Y218" i="6" s="1"/>
  <c r="Z218" i="6" s="1"/>
  <c r="AA218" i="6" s="1"/>
  <c r="AB218" i="6" s="1"/>
  <c r="AC218" i="6" s="1"/>
  <c r="AD218" i="6" s="1"/>
  <c r="AE218" i="6" s="1"/>
  <c r="AF218" i="6" s="1"/>
  <c r="AG218" i="6" s="1"/>
  <c r="AH218" i="6" s="1"/>
  <c r="AI218" i="6" s="1"/>
  <c r="AJ218" i="6" s="1"/>
  <c r="AK218" i="6" s="1"/>
  <c r="AL218" i="6" s="1"/>
  <c r="R222" i="6"/>
  <c r="S222" i="6" s="1"/>
  <c r="T222" i="6" s="1"/>
  <c r="U222" i="6" s="1"/>
  <c r="V222" i="6" s="1"/>
  <c r="W222" i="6" s="1"/>
  <c r="X222" i="6" s="1"/>
  <c r="Y222" i="6" s="1"/>
  <c r="Z222" i="6" s="1"/>
  <c r="AA222" i="6" s="1"/>
  <c r="AB222" i="6" s="1"/>
  <c r="AC222" i="6" s="1"/>
  <c r="AD222" i="6" s="1"/>
  <c r="AE222" i="6" s="1"/>
  <c r="AF222" i="6" s="1"/>
  <c r="AG222" i="6" s="1"/>
  <c r="AH222" i="6" s="1"/>
  <c r="AI222" i="6" s="1"/>
  <c r="AJ222" i="6" s="1"/>
  <c r="AK222" i="6" s="1"/>
  <c r="AL222" i="6" s="1"/>
  <c r="R226" i="6"/>
  <c r="S226" i="6" s="1"/>
  <c r="T226" i="6" s="1"/>
  <c r="U226" i="6" s="1"/>
  <c r="V226" i="6" s="1"/>
  <c r="W226" i="6" s="1"/>
  <c r="X226" i="6" s="1"/>
  <c r="Y226" i="6" s="1"/>
  <c r="Z226" i="6" s="1"/>
  <c r="AA226" i="6" s="1"/>
  <c r="AB226" i="6" s="1"/>
  <c r="AC226" i="6" s="1"/>
  <c r="AD226" i="6" s="1"/>
  <c r="AE226" i="6" s="1"/>
  <c r="AF226" i="6" s="1"/>
  <c r="AG226" i="6" s="1"/>
  <c r="AH226" i="6" s="1"/>
  <c r="AI226" i="6" s="1"/>
  <c r="AJ226" i="6" s="1"/>
  <c r="AK226" i="6" s="1"/>
  <c r="AL226" i="6" s="1"/>
  <c r="R230" i="6"/>
  <c r="S230" i="6" s="1"/>
  <c r="T230" i="6" s="1"/>
  <c r="U230" i="6" s="1"/>
  <c r="R234" i="6"/>
  <c r="S234" i="6" s="1"/>
  <c r="T234" i="6" s="1"/>
  <c r="U234" i="6" s="1"/>
  <c r="R238" i="6"/>
  <c r="S238" i="6" s="1"/>
  <c r="T238" i="6" s="1"/>
  <c r="U238" i="6" s="1"/>
  <c r="V238" i="6" s="1"/>
  <c r="W238" i="6" s="1"/>
  <c r="X238" i="6" s="1"/>
  <c r="Y238" i="6" s="1"/>
  <c r="Z238" i="6" s="1"/>
  <c r="AA238" i="6" s="1"/>
  <c r="AB238" i="6" s="1"/>
  <c r="AC238" i="6" s="1"/>
  <c r="AD238" i="6" s="1"/>
  <c r="AE238" i="6" s="1"/>
  <c r="AF238" i="6" s="1"/>
  <c r="AG238" i="6" s="1"/>
  <c r="AH238" i="6" s="1"/>
  <c r="AI238" i="6" s="1"/>
  <c r="AJ238" i="6" s="1"/>
  <c r="AK238" i="6" s="1"/>
  <c r="AL238" i="6" s="1"/>
  <c r="R242" i="6"/>
  <c r="S242" i="6" s="1"/>
  <c r="T242" i="6" s="1"/>
  <c r="U242" i="6" s="1"/>
  <c r="V242" i="6" s="1"/>
  <c r="W242" i="6" s="1"/>
  <c r="X242" i="6" s="1"/>
  <c r="Y242" i="6" s="1"/>
  <c r="Z242" i="6" s="1"/>
  <c r="AA242" i="6" s="1"/>
  <c r="AB242" i="6" s="1"/>
  <c r="AC242" i="6" s="1"/>
  <c r="AD242" i="6" s="1"/>
  <c r="AE242" i="6" s="1"/>
  <c r="AF242" i="6" s="1"/>
  <c r="AG242" i="6" s="1"/>
  <c r="AH242" i="6" s="1"/>
  <c r="AI242" i="6" s="1"/>
  <c r="AJ242" i="6" s="1"/>
  <c r="AK242" i="6" s="1"/>
  <c r="AL242" i="6" s="1"/>
  <c r="R246" i="6"/>
  <c r="S246" i="6" s="1"/>
  <c r="T246" i="6" s="1"/>
  <c r="U246" i="6" s="1"/>
  <c r="R254" i="6"/>
  <c r="S254" i="6" s="1"/>
  <c r="T254" i="6" s="1"/>
  <c r="U254" i="6" s="1"/>
  <c r="R258" i="6"/>
  <c r="S258" i="6" s="1"/>
  <c r="T258" i="6" s="1"/>
  <c r="U258" i="6" s="1"/>
  <c r="R262" i="6"/>
  <c r="S262" i="6" s="1"/>
  <c r="T262" i="6" s="1"/>
  <c r="U262" i="6" s="1"/>
  <c r="V262" i="6" s="1"/>
  <c r="W262" i="6" s="1"/>
  <c r="X262" i="6" s="1"/>
  <c r="Y262" i="6" s="1"/>
  <c r="Z262" i="6" s="1"/>
  <c r="AA262" i="6" s="1"/>
  <c r="AB262" i="6" s="1"/>
  <c r="AC262" i="6" s="1"/>
  <c r="AD262" i="6" s="1"/>
  <c r="AE262" i="6" s="1"/>
  <c r="AF262" i="6" s="1"/>
  <c r="AG262" i="6" s="1"/>
  <c r="AH262" i="6" s="1"/>
  <c r="AI262" i="6" s="1"/>
  <c r="AJ262" i="6" s="1"/>
  <c r="AK262" i="6" s="1"/>
  <c r="AL262" i="6" s="1"/>
  <c r="R266" i="6"/>
  <c r="S266" i="6" s="1"/>
  <c r="T266" i="6" s="1"/>
  <c r="U266" i="6" s="1"/>
  <c r="R270" i="6"/>
  <c r="S270" i="6" s="1"/>
  <c r="T270" i="6" s="1"/>
  <c r="U270" i="6" s="1"/>
  <c r="V270" i="6" s="1"/>
  <c r="W270" i="6" s="1"/>
  <c r="X270" i="6" s="1"/>
  <c r="Y270" i="6" s="1"/>
  <c r="Z270" i="6" s="1"/>
  <c r="AA270" i="6" s="1"/>
  <c r="AB270" i="6" s="1"/>
  <c r="AC270" i="6" s="1"/>
  <c r="AD270" i="6" s="1"/>
  <c r="AE270" i="6" s="1"/>
  <c r="AF270" i="6" s="1"/>
  <c r="AG270" i="6" s="1"/>
  <c r="AH270" i="6" s="1"/>
  <c r="AI270" i="6" s="1"/>
  <c r="AJ270" i="6" s="1"/>
  <c r="AK270" i="6" s="1"/>
  <c r="AL270" i="6" s="1"/>
  <c r="R274" i="6"/>
  <c r="S274" i="6" s="1"/>
  <c r="T274" i="6" s="1"/>
  <c r="U274" i="6" s="1"/>
  <c r="R278" i="6"/>
  <c r="S278" i="6" s="1"/>
  <c r="T278" i="6" s="1"/>
  <c r="U278" i="6" s="1"/>
  <c r="V278" i="6" s="1"/>
  <c r="W278" i="6" s="1"/>
  <c r="X278" i="6" s="1"/>
  <c r="Y278" i="6" s="1"/>
  <c r="Z278" i="6" s="1"/>
  <c r="AA278" i="6" s="1"/>
  <c r="AB278" i="6" s="1"/>
  <c r="AC278" i="6" s="1"/>
  <c r="AD278" i="6" s="1"/>
  <c r="AE278" i="6" s="1"/>
  <c r="AF278" i="6" s="1"/>
  <c r="AG278" i="6" s="1"/>
  <c r="AH278" i="6" s="1"/>
  <c r="AI278" i="6" s="1"/>
  <c r="AJ278" i="6" s="1"/>
  <c r="AK278" i="6" s="1"/>
  <c r="AL278" i="6" s="1"/>
  <c r="R282" i="6"/>
  <c r="S282" i="6" s="1"/>
  <c r="T282" i="6" s="1"/>
  <c r="U282" i="6" s="1"/>
  <c r="V282" i="6" s="1"/>
  <c r="W282" i="6" s="1"/>
  <c r="X282" i="6" s="1"/>
  <c r="Y282" i="6" s="1"/>
  <c r="Z282" i="6" s="1"/>
  <c r="AA282" i="6" s="1"/>
  <c r="AB282" i="6" s="1"/>
  <c r="AC282" i="6" s="1"/>
  <c r="AD282" i="6" s="1"/>
  <c r="AE282" i="6" s="1"/>
  <c r="AF282" i="6" s="1"/>
  <c r="AG282" i="6" s="1"/>
  <c r="AH282" i="6" s="1"/>
  <c r="AI282" i="6" s="1"/>
  <c r="AJ282" i="6" s="1"/>
  <c r="AK282" i="6" s="1"/>
  <c r="AL282" i="6" s="1"/>
  <c r="R286" i="6"/>
  <c r="S286" i="6" s="1"/>
  <c r="T286" i="6" s="1"/>
  <c r="U286" i="6" s="1"/>
  <c r="V286" i="6" s="1"/>
  <c r="W286" i="6" s="1"/>
  <c r="X286" i="6" s="1"/>
  <c r="Y286" i="6" s="1"/>
  <c r="Z286" i="6" s="1"/>
  <c r="AA286" i="6" s="1"/>
  <c r="AB286" i="6" s="1"/>
  <c r="AC286" i="6" s="1"/>
  <c r="AD286" i="6" s="1"/>
  <c r="AE286" i="6" s="1"/>
  <c r="AF286" i="6" s="1"/>
  <c r="AG286" i="6" s="1"/>
  <c r="AH286" i="6" s="1"/>
  <c r="AI286" i="6" s="1"/>
  <c r="AJ286" i="6" s="1"/>
  <c r="AK286" i="6" s="1"/>
  <c r="AL286" i="6" s="1"/>
  <c r="R290" i="6"/>
  <c r="S290" i="6" s="1"/>
  <c r="T290" i="6" s="1"/>
  <c r="U290" i="6" s="1"/>
  <c r="R411" i="6"/>
  <c r="S411" i="6" s="1"/>
  <c r="T411" i="6" s="1"/>
  <c r="U411" i="6" s="1"/>
  <c r="R407" i="6"/>
  <c r="S407" i="6" s="1"/>
  <c r="T407" i="6" s="1"/>
  <c r="U407" i="6" s="1"/>
  <c r="V407" i="6" s="1"/>
  <c r="W407" i="6" s="1"/>
  <c r="X407" i="6" s="1"/>
  <c r="Y407" i="6" s="1"/>
  <c r="Z407" i="6" s="1"/>
  <c r="AA407" i="6" s="1"/>
  <c r="AB407" i="6" s="1"/>
  <c r="AC407" i="6" s="1"/>
  <c r="AD407" i="6" s="1"/>
  <c r="AE407" i="6" s="1"/>
  <c r="AF407" i="6" s="1"/>
  <c r="AG407" i="6" s="1"/>
  <c r="AH407" i="6" s="1"/>
  <c r="AI407" i="6" s="1"/>
  <c r="AJ407" i="6" s="1"/>
  <c r="AK407" i="6" s="1"/>
  <c r="AL407" i="6" s="1"/>
  <c r="R403" i="6"/>
  <c r="S403" i="6" s="1"/>
  <c r="T403" i="6" s="1"/>
  <c r="U403" i="6" s="1"/>
  <c r="V403" i="6" s="1"/>
  <c r="W403" i="6" s="1"/>
  <c r="X403" i="6" s="1"/>
  <c r="Y403" i="6" s="1"/>
  <c r="Z403" i="6" s="1"/>
  <c r="AA403" i="6" s="1"/>
  <c r="AB403" i="6" s="1"/>
  <c r="AC403" i="6" s="1"/>
  <c r="AD403" i="6" s="1"/>
  <c r="AE403" i="6" s="1"/>
  <c r="AF403" i="6" s="1"/>
  <c r="AG403" i="6" s="1"/>
  <c r="AH403" i="6" s="1"/>
  <c r="AI403" i="6" s="1"/>
  <c r="AJ403" i="6" s="1"/>
  <c r="AK403" i="6" s="1"/>
  <c r="AL403" i="6" s="1"/>
  <c r="R399" i="6"/>
  <c r="S399" i="6" s="1"/>
  <c r="T399" i="6" s="1"/>
  <c r="U399" i="6" s="1"/>
  <c r="R395" i="6"/>
  <c r="S395" i="6" s="1"/>
  <c r="T395" i="6" s="1"/>
  <c r="U395" i="6" s="1"/>
  <c r="R391" i="6"/>
  <c r="S391" i="6" s="1"/>
  <c r="T391" i="6" s="1"/>
  <c r="U391" i="6" s="1"/>
  <c r="V391" i="6" s="1"/>
  <c r="W391" i="6" s="1"/>
  <c r="X391" i="6" s="1"/>
  <c r="Y391" i="6" s="1"/>
  <c r="Z391" i="6" s="1"/>
  <c r="AA391" i="6" s="1"/>
  <c r="AB391" i="6" s="1"/>
  <c r="AC391" i="6" s="1"/>
  <c r="AD391" i="6" s="1"/>
  <c r="AE391" i="6" s="1"/>
  <c r="AF391" i="6" s="1"/>
  <c r="AG391" i="6" s="1"/>
  <c r="AH391" i="6" s="1"/>
  <c r="AI391" i="6" s="1"/>
  <c r="AJ391" i="6" s="1"/>
  <c r="AK391" i="6" s="1"/>
  <c r="AL391" i="6" s="1"/>
  <c r="R387" i="6"/>
  <c r="S387" i="6" s="1"/>
  <c r="T387" i="6" s="1"/>
  <c r="U387" i="6" s="1"/>
  <c r="V387" i="6" s="1"/>
  <c r="W387" i="6" s="1"/>
  <c r="X387" i="6" s="1"/>
  <c r="Y387" i="6" s="1"/>
  <c r="Z387" i="6" s="1"/>
  <c r="AA387" i="6" s="1"/>
  <c r="AB387" i="6" s="1"/>
  <c r="AC387" i="6" s="1"/>
  <c r="AD387" i="6" s="1"/>
  <c r="AE387" i="6" s="1"/>
  <c r="AF387" i="6" s="1"/>
  <c r="AG387" i="6" s="1"/>
  <c r="AH387" i="6" s="1"/>
  <c r="AI387" i="6" s="1"/>
  <c r="AJ387" i="6" s="1"/>
  <c r="AK387" i="6" s="1"/>
  <c r="AL387" i="6" s="1"/>
  <c r="R383" i="6"/>
  <c r="S383" i="6" s="1"/>
  <c r="T383" i="6" s="1"/>
  <c r="U383" i="6" s="1"/>
  <c r="V383" i="6" s="1"/>
  <c r="W383" i="6" s="1"/>
  <c r="X383" i="6" s="1"/>
  <c r="Y383" i="6" s="1"/>
  <c r="Z383" i="6" s="1"/>
  <c r="AA383" i="6" s="1"/>
  <c r="AB383" i="6" s="1"/>
  <c r="AC383" i="6" s="1"/>
  <c r="AD383" i="6" s="1"/>
  <c r="AE383" i="6" s="1"/>
  <c r="AF383" i="6" s="1"/>
  <c r="AG383" i="6" s="1"/>
  <c r="AH383" i="6" s="1"/>
  <c r="AI383" i="6" s="1"/>
  <c r="AJ383" i="6" s="1"/>
  <c r="AK383" i="6" s="1"/>
  <c r="AL383" i="6" s="1"/>
  <c r="R379" i="6"/>
  <c r="S379" i="6" s="1"/>
  <c r="T379" i="6" s="1"/>
  <c r="U379" i="6" s="1"/>
  <c r="V379" i="6" s="1"/>
  <c r="W379" i="6" s="1"/>
  <c r="X379" i="6" s="1"/>
  <c r="Y379" i="6" s="1"/>
  <c r="Z379" i="6" s="1"/>
  <c r="AA379" i="6" s="1"/>
  <c r="AB379" i="6" s="1"/>
  <c r="AC379" i="6" s="1"/>
  <c r="AD379" i="6" s="1"/>
  <c r="AE379" i="6" s="1"/>
  <c r="AF379" i="6" s="1"/>
  <c r="AG379" i="6" s="1"/>
  <c r="AH379" i="6" s="1"/>
  <c r="AI379" i="6" s="1"/>
  <c r="AJ379" i="6" s="1"/>
  <c r="AK379" i="6" s="1"/>
  <c r="AL379" i="6" s="1"/>
  <c r="R375" i="6"/>
  <c r="S375" i="6" s="1"/>
  <c r="T375" i="6" s="1"/>
  <c r="U375" i="6" s="1"/>
  <c r="V375" i="6" s="1"/>
  <c r="W375" i="6" s="1"/>
  <c r="X375" i="6" s="1"/>
  <c r="Y375" i="6" s="1"/>
  <c r="Z375" i="6" s="1"/>
  <c r="AA375" i="6" s="1"/>
  <c r="AB375" i="6" s="1"/>
  <c r="AC375" i="6" s="1"/>
  <c r="AD375" i="6" s="1"/>
  <c r="AE375" i="6" s="1"/>
  <c r="AF375" i="6" s="1"/>
  <c r="AG375" i="6" s="1"/>
  <c r="AH375" i="6" s="1"/>
  <c r="AI375" i="6" s="1"/>
  <c r="AJ375" i="6" s="1"/>
  <c r="AK375" i="6" s="1"/>
  <c r="AL375" i="6" s="1"/>
  <c r="R371" i="6"/>
  <c r="S371" i="6" s="1"/>
  <c r="T371" i="6" s="1"/>
  <c r="U371" i="6" s="1"/>
  <c r="R367" i="6"/>
  <c r="S367" i="6" s="1"/>
  <c r="T367" i="6" s="1"/>
  <c r="U367" i="6" s="1"/>
  <c r="V367" i="6" s="1"/>
  <c r="W367" i="6" s="1"/>
  <c r="X367" i="6" s="1"/>
  <c r="Y367" i="6" s="1"/>
  <c r="Z367" i="6" s="1"/>
  <c r="AA367" i="6" s="1"/>
  <c r="AB367" i="6" s="1"/>
  <c r="AC367" i="6" s="1"/>
  <c r="AD367" i="6" s="1"/>
  <c r="AE367" i="6" s="1"/>
  <c r="AF367" i="6" s="1"/>
  <c r="AG367" i="6" s="1"/>
  <c r="AH367" i="6" s="1"/>
  <c r="AI367" i="6" s="1"/>
  <c r="AJ367" i="6" s="1"/>
  <c r="AK367" i="6" s="1"/>
  <c r="AL367" i="6" s="1"/>
  <c r="R363" i="6"/>
  <c r="S363" i="6" s="1"/>
  <c r="T363" i="6" s="1"/>
  <c r="U363" i="6" s="1"/>
  <c r="R359" i="6"/>
  <c r="S359" i="6" s="1"/>
  <c r="T359" i="6" s="1"/>
  <c r="U359" i="6" s="1"/>
  <c r="V359" i="6" s="1"/>
  <c r="W359" i="6" s="1"/>
  <c r="X359" i="6" s="1"/>
  <c r="Y359" i="6" s="1"/>
  <c r="Z359" i="6" s="1"/>
  <c r="AA359" i="6" s="1"/>
  <c r="AB359" i="6" s="1"/>
  <c r="AC359" i="6" s="1"/>
  <c r="AD359" i="6" s="1"/>
  <c r="AE359" i="6" s="1"/>
  <c r="AF359" i="6" s="1"/>
  <c r="AG359" i="6" s="1"/>
  <c r="AH359" i="6" s="1"/>
  <c r="AI359" i="6" s="1"/>
  <c r="AJ359" i="6" s="1"/>
  <c r="AK359" i="6" s="1"/>
  <c r="AL359" i="6" s="1"/>
  <c r="R355" i="6"/>
  <c r="S355" i="6" s="1"/>
  <c r="T355" i="6" s="1"/>
  <c r="U355" i="6" s="1"/>
  <c r="V355" i="6" s="1"/>
  <c r="W355" i="6" s="1"/>
  <c r="X355" i="6" s="1"/>
  <c r="Y355" i="6" s="1"/>
  <c r="Z355" i="6" s="1"/>
  <c r="AA355" i="6" s="1"/>
  <c r="AB355" i="6" s="1"/>
  <c r="AC355" i="6" s="1"/>
  <c r="AD355" i="6" s="1"/>
  <c r="AE355" i="6" s="1"/>
  <c r="AF355" i="6" s="1"/>
  <c r="AG355" i="6" s="1"/>
  <c r="AH355" i="6" s="1"/>
  <c r="AI355" i="6" s="1"/>
  <c r="AJ355" i="6" s="1"/>
  <c r="AK355" i="6" s="1"/>
  <c r="AL355" i="6" s="1"/>
  <c r="R351" i="6"/>
  <c r="S351" i="6" s="1"/>
  <c r="T351" i="6" s="1"/>
  <c r="U351" i="6" s="1"/>
  <c r="R347" i="6"/>
  <c r="S347" i="6" s="1"/>
  <c r="T347" i="6" s="1"/>
  <c r="U347" i="6" s="1"/>
  <c r="R343" i="6"/>
  <c r="S343" i="6" s="1"/>
  <c r="T343" i="6" s="1"/>
  <c r="U343" i="6" s="1"/>
  <c r="R339" i="6"/>
  <c r="S339" i="6" s="1"/>
  <c r="T339" i="6" s="1"/>
  <c r="U339" i="6" s="1"/>
  <c r="R335" i="6"/>
  <c r="S335" i="6" s="1"/>
  <c r="T335" i="6" s="1"/>
  <c r="U335" i="6" s="1"/>
  <c r="V335" i="6" s="1"/>
  <c r="W335" i="6" s="1"/>
  <c r="X335" i="6" s="1"/>
  <c r="Y335" i="6" s="1"/>
  <c r="Z335" i="6" s="1"/>
  <c r="AA335" i="6" s="1"/>
  <c r="AB335" i="6" s="1"/>
  <c r="AC335" i="6" s="1"/>
  <c r="AD335" i="6" s="1"/>
  <c r="AE335" i="6" s="1"/>
  <c r="AF335" i="6" s="1"/>
  <c r="AG335" i="6" s="1"/>
  <c r="AH335" i="6" s="1"/>
  <c r="AI335" i="6" s="1"/>
  <c r="AJ335" i="6" s="1"/>
  <c r="AK335" i="6" s="1"/>
  <c r="AL335" i="6" s="1"/>
  <c r="R331" i="6"/>
  <c r="S331" i="6" s="1"/>
  <c r="T331" i="6" s="1"/>
  <c r="U331" i="6" s="1"/>
  <c r="V331" i="6" s="1"/>
  <c r="W331" i="6" s="1"/>
  <c r="X331" i="6" s="1"/>
  <c r="Y331" i="6" s="1"/>
  <c r="Z331" i="6" s="1"/>
  <c r="AA331" i="6" s="1"/>
  <c r="AB331" i="6" s="1"/>
  <c r="AC331" i="6" s="1"/>
  <c r="AD331" i="6" s="1"/>
  <c r="AE331" i="6" s="1"/>
  <c r="AF331" i="6" s="1"/>
  <c r="AG331" i="6" s="1"/>
  <c r="AH331" i="6" s="1"/>
  <c r="AI331" i="6" s="1"/>
  <c r="AJ331" i="6" s="1"/>
  <c r="AK331" i="6" s="1"/>
  <c r="AL331" i="6" s="1"/>
  <c r="R327" i="6"/>
  <c r="S327" i="6" s="1"/>
  <c r="T327" i="6" s="1"/>
  <c r="U327" i="6" s="1"/>
  <c r="V327" i="6" s="1"/>
  <c r="W327" i="6" s="1"/>
  <c r="X327" i="6" s="1"/>
  <c r="Y327" i="6" s="1"/>
  <c r="Z327" i="6" s="1"/>
  <c r="AA327" i="6" s="1"/>
  <c r="AB327" i="6" s="1"/>
  <c r="AC327" i="6" s="1"/>
  <c r="AD327" i="6" s="1"/>
  <c r="AE327" i="6" s="1"/>
  <c r="AF327" i="6" s="1"/>
  <c r="AG327" i="6" s="1"/>
  <c r="AH327" i="6" s="1"/>
  <c r="AI327" i="6" s="1"/>
  <c r="AJ327" i="6" s="1"/>
  <c r="AK327" i="6" s="1"/>
  <c r="AL327" i="6" s="1"/>
  <c r="R323" i="6"/>
  <c r="S323" i="6" s="1"/>
  <c r="T323" i="6" s="1"/>
  <c r="U323" i="6" s="1"/>
  <c r="R319" i="6"/>
  <c r="S319" i="6" s="1"/>
  <c r="T319" i="6" s="1"/>
  <c r="U319" i="6" s="1"/>
  <c r="R315" i="6"/>
  <c r="S315" i="6" s="1"/>
  <c r="T315" i="6" s="1"/>
  <c r="U315" i="6" s="1"/>
  <c r="V315" i="6" s="1"/>
  <c r="W315" i="6" s="1"/>
  <c r="X315" i="6" s="1"/>
  <c r="Y315" i="6" s="1"/>
  <c r="Z315" i="6" s="1"/>
  <c r="AA315" i="6" s="1"/>
  <c r="AB315" i="6" s="1"/>
  <c r="AC315" i="6" s="1"/>
  <c r="AD315" i="6" s="1"/>
  <c r="AE315" i="6" s="1"/>
  <c r="AF315" i="6" s="1"/>
  <c r="AG315" i="6" s="1"/>
  <c r="AH315" i="6" s="1"/>
  <c r="AI315" i="6" s="1"/>
  <c r="AJ315" i="6" s="1"/>
  <c r="AK315" i="6" s="1"/>
  <c r="AL315" i="6" s="1"/>
  <c r="R311" i="6"/>
  <c r="S311" i="6" s="1"/>
  <c r="T311" i="6" s="1"/>
  <c r="U311" i="6" s="1"/>
  <c r="R307" i="6"/>
  <c r="S307" i="6" s="1"/>
  <c r="T307" i="6" s="1"/>
  <c r="U307" i="6" s="1"/>
  <c r="R303" i="6"/>
  <c r="S303" i="6" s="1"/>
  <c r="T303" i="6" s="1"/>
  <c r="U303" i="6" s="1"/>
  <c r="V303" i="6" s="1"/>
  <c r="W303" i="6" s="1"/>
  <c r="X303" i="6" s="1"/>
  <c r="Y303" i="6" s="1"/>
  <c r="Z303" i="6" s="1"/>
  <c r="AA303" i="6" s="1"/>
  <c r="AB303" i="6" s="1"/>
  <c r="AC303" i="6" s="1"/>
  <c r="AD303" i="6" s="1"/>
  <c r="AE303" i="6" s="1"/>
  <c r="AF303" i="6" s="1"/>
  <c r="AG303" i="6" s="1"/>
  <c r="AH303" i="6" s="1"/>
  <c r="AI303" i="6" s="1"/>
  <c r="AJ303" i="6" s="1"/>
  <c r="AK303" i="6" s="1"/>
  <c r="AL303" i="6" s="1"/>
  <c r="R299" i="6"/>
  <c r="S299" i="6" s="1"/>
  <c r="T299" i="6" s="1"/>
  <c r="U299" i="6" s="1"/>
  <c r="R295" i="6"/>
  <c r="S295" i="6" s="1"/>
  <c r="T295" i="6" s="1"/>
  <c r="U295" i="6" s="1"/>
  <c r="R410" i="6"/>
  <c r="S410" i="6" s="1"/>
  <c r="T410" i="6" s="1"/>
  <c r="U410" i="6" s="1"/>
  <c r="R406" i="6"/>
  <c r="S406" i="6" s="1"/>
  <c r="T406" i="6" s="1"/>
  <c r="U406" i="6" s="1"/>
  <c r="R402" i="6"/>
  <c r="S402" i="6" s="1"/>
  <c r="T402" i="6" s="1"/>
  <c r="U402" i="6" s="1"/>
  <c r="V402" i="6" s="1"/>
  <c r="W402" i="6" s="1"/>
  <c r="X402" i="6" s="1"/>
  <c r="Y402" i="6" s="1"/>
  <c r="Z402" i="6" s="1"/>
  <c r="AA402" i="6" s="1"/>
  <c r="AB402" i="6" s="1"/>
  <c r="AC402" i="6" s="1"/>
  <c r="AD402" i="6" s="1"/>
  <c r="AE402" i="6" s="1"/>
  <c r="AF402" i="6" s="1"/>
  <c r="AG402" i="6" s="1"/>
  <c r="AH402" i="6" s="1"/>
  <c r="AI402" i="6" s="1"/>
  <c r="AJ402" i="6" s="1"/>
  <c r="AK402" i="6" s="1"/>
  <c r="AL402" i="6" s="1"/>
  <c r="R398" i="6"/>
  <c r="S398" i="6" s="1"/>
  <c r="T398" i="6" s="1"/>
  <c r="U398" i="6" s="1"/>
  <c r="R394" i="6"/>
  <c r="S394" i="6" s="1"/>
  <c r="T394" i="6" s="1"/>
  <c r="U394" i="6" s="1"/>
  <c r="V394" i="6" s="1"/>
  <c r="W394" i="6" s="1"/>
  <c r="X394" i="6" s="1"/>
  <c r="Y394" i="6" s="1"/>
  <c r="Z394" i="6" s="1"/>
  <c r="AA394" i="6" s="1"/>
  <c r="AB394" i="6" s="1"/>
  <c r="AC394" i="6" s="1"/>
  <c r="AD394" i="6" s="1"/>
  <c r="AE394" i="6" s="1"/>
  <c r="AF394" i="6" s="1"/>
  <c r="AG394" i="6" s="1"/>
  <c r="AH394" i="6" s="1"/>
  <c r="AI394" i="6" s="1"/>
  <c r="AJ394" i="6" s="1"/>
  <c r="AK394" i="6" s="1"/>
  <c r="AL394" i="6" s="1"/>
  <c r="R390" i="6"/>
  <c r="R386" i="6"/>
  <c r="S386" i="6" s="1"/>
  <c r="T386" i="6" s="1"/>
  <c r="U386" i="6" s="1"/>
  <c r="V386" i="6" s="1"/>
  <c r="W386" i="6" s="1"/>
  <c r="X386" i="6" s="1"/>
  <c r="Y386" i="6" s="1"/>
  <c r="Z386" i="6" s="1"/>
  <c r="AA386" i="6" s="1"/>
  <c r="AB386" i="6" s="1"/>
  <c r="AC386" i="6" s="1"/>
  <c r="AD386" i="6" s="1"/>
  <c r="AE386" i="6" s="1"/>
  <c r="AF386" i="6" s="1"/>
  <c r="AG386" i="6" s="1"/>
  <c r="AH386" i="6" s="1"/>
  <c r="AI386" i="6" s="1"/>
  <c r="AJ386" i="6" s="1"/>
  <c r="AK386" i="6" s="1"/>
  <c r="AL386" i="6" s="1"/>
  <c r="R382" i="6"/>
  <c r="R378" i="6"/>
  <c r="S378" i="6" s="1"/>
  <c r="T378" i="6" s="1"/>
  <c r="U378" i="6" s="1"/>
  <c r="V378" i="6" s="1"/>
  <c r="W378" i="6" s="1"/>
  <c r="X378" i="6" s="1"/>
  <c r="Y378" i="6" s="1"/>
  <c r="Z378" i="6" s="1"/>
  <c r="AA378" i="6" s="1"/>
  <c r="AB378" i="6" s="1"/>
  <c r="AC378" i="6" s="1"/>
  <c r="AD378" i="6" s="1"/>
  <c r="AE378" i="6" s="1"/>
  <c r="AF378" i="6" s="1"/>
  <c r="AG378" i="6" s="1"/>
  <c r="AH378" i="6" s="1"/>
  <c r="AI378" i="6" s="1"/>
  <c r="AJ378" i="6" s="1"/>
  <c r="AK378" i="6" s="1"/>
  <c r="AL378" i="6" s="1"/>
  <c r="R374" i="6"/>
  <c r="S374" i="6" s="1"/>
  <c r="T374" i="6" s="1"/>
  <c r="U374" i="6" s="1"/>
  <c r="R370" i="6"/>
  <c r="S370" i="6" s="1"/>
  <c r="T370" i="6" s="1"/>
  <c r="U370" i="6" s="1"/>
  <c r="V370" i="6" s="1"/>
  <c r="W370" i="6" s="1"/>
  <c r="X370" i="6" s="1"/>
  <c r="Y370" i="6" s="1"/>
  <c r="Z370" i="6" s="1"/>
  <c r="AA370" i="6" s="1"/>
  <c r="AB370" i="6" s="1"/>
  <c r="AC370" i="6" s="1"/>
  <c r="AD370" i="6" s="1"/>
  <c r="AE370" i="6" s="1"/>
  <c r="AF370" i="6" s="1"/>
  <c r="AG370" i="6" s="1"/>
  <c r="AH370" i="6" s="1"/>
  <c r="AI370" i="6" s="1"/>
  <c r="AJ370" i="6" s="1"/>
  <c r="AK370" i="6" s="1"/>
  <c r="AL370" i="6" s="1"/>
  <c r="R366" i="6"/>
  <c r="S366" i="6" s="1"/>
  <c r="T366" i="6" s="1"/>
  <c r="U366" i="6" s="1"/>
  <c r="V366" i="6" s="1"/>
  <c r="W366" i="6" s="1"/>
  <c r="X366" i="6" s="1"/>
  <c r="Y366" i="6" s="1"/>
  <c r="Z366" i="6" s="1"/>
  <c r="AA366" i="6" s="1"/>
  <c r="AB366" i="6" s="1"/>
  <c r="AC366" i="6" s="1"/>
  <c r="AD366" i="6" s="1"/>
  <c r="AE366" i="6" s="1"/>
  <c r="AF366" i="6" s="1"/>
  <c r="AG366" i="6" s="1"/>
  <c r="AH366" i="6" s="1"/>
  <c r="AI366" i="6" s="1"/>
  <c r="AJ366" i="6" s="1"/>
  <c r="AK366" i="6" s="1"/>
  <c r="AL366" i="6" s="1"/>
  <c r="R362" i="6"/>
  <c r="S362" i="6" s="1"/>
  <c r="T362" i="6" s="1"/>
  <c r="U362" i="6" s="1"/>
  <c r="V362" i="6" s="1"/>
  <c r="W362" i="6" s="1"/>
  <c r="X362" i="6" s="1"/>
  <c r="Y362" i="6" s="1"/>
  <c r="Z362" i="6" s="1"/>
  <c r="AA362" i="6" s="1"/>
  <c r="AB362" i="6" s="1"/>
  <c r="AC362" i="6" s="1"/>
  <c r="AD362" i="6" s="1"/>
  <c r="AE362" i="6" s="1"/>
  <c r="AF362" i="6" s="1"/>
  <c r="AG362" i="6" s="1"/>
  <c r="AH362" i="6" s="1"/>
  <c r="AI362" i="6" s="1"/>
  <c r="AJ362" i="6" s="1"/>
  <c r="AK362" i="6" s="1"/>
  <c r="AL362" i="6" s="1"/>
  <c r="R105" i="6"/>
  <c r="S105" i="6" s="1"/>
  <c r="T105" i="6" s="1"/>
  <c r="U105" i="6" s="1"/>
  <c r="R358" i="6"/>
  <c r="S358" i="6" s="1"/>
  <c r="T358" i="6" s="1"/>
  <c r="U358" i="6" s="1"/>
  <c r="V358" i="6" s="1"/>
  <c r="W358" i="6" s="1"/>
  <c r="X358" i="6" s="1"/>
  <c r="Y358" i="6" s="1"/>
  <c r="Z358" i="6" s="1"/>
  <c r="AA358" i="6" s="1"/>
  <c r="AB358" i="6" s="1"/>
  <c r="AC358" i="6" s="1"/>
  <c r="AD358" i="6" s="1"/>
  <c r="AE358" i="6" s="1"/>
  <c r="AF358" i="6" s="1"/>
  <c r="AG358" i="6" s="1"/>
  <c r="AH358" i="6" s="1"/>
  <c r="AI358" i="6" s="1"/>
  <c r="AJ358" i="6" s="1"/>
  <c r="AK358" i="6" s="1"/>
  <c r="AL358" i="6" s="1"/>
  <c r="R354" i="6"/>
  <c r="S354" i="6" s="1"/>
  <c r="T354" i="6" s="1"/>
  <c r="U354" i="6" s="1"/>
  <c r="V354" i="6" s="1"/>
  <c r="W354" i="6" s="1"/>
  <c r="X354" i="6" s="1"/>
  <c r="Y354" i="6" s="1"/>
  <c r="Z354" i="6" s="1"/>
  <c r="AA354" i="6" s="1"/>
  <c r="AB354" i="6" s="1"/>
  <c r="AC354" i="6" s="1"/>
  <c r="AD354" i="6" s="1"/>
  <c r="AE354" i="6" s="1"/>
  <c r="AF354" i="6" s="1"/>
  <c r="AG354" i="6" s="1"/>
  <c r="AH354" i="6" s="1"/>
  <c r="AI354" i="6" s="1"/>
  <c r="AJ354" i="6" s="1"/>
  <c r="AK354" i="6" s="1"/>
  <c r="AL354" i="6" s="1"/>
  <c r="R350" i="6"/>
  <c r="S350" i="6" s="1"/>
  <c r="T350" i="6" s="1"/>
  <c r="U350" i="6" s="1"/>
  <c r="V350" i="6" s="1"/>
  <c r="W350" i="6" s="1"/>
  <c r="X350" i="6" s="1"/>
  <c r="Y350" i="6" s="1"/>
  <c r="Z350" i="6" s="1"/>
  <c r="AA350" i="6" s="1"/>
  <c r="AB350" i="6" s="1"/>
  <c r="AC350" i="6" s="1"/>
  <c r="AD350" i="6" s="1"/>
  <c r="AE350" i="6" s="1"/>
  <c r="AF350" i="6" s="1"/>
  <c r="AG350" i="6" s="1"/>
  <c r="AH350" i="6" s="1"/>
  <c r="AI350" i="6" s="1"/>
  <c r="AJ350" i="6" s="1"/>
  <c r="AK350" i="6" s="1"/>
  <c r="AL350" i="6" s="1"/>
  <c r="R27" i="6"/>
  <c r="S27" i="6" s="1"/>
  <c r="T27" i="6" s="1"/>
  <c r="U27" i="6" s="1"/>
  <c r="R95" i="6"/>
  <c r="S95" i="6" s="1"/>
  <c r="T95" i="6" s="1"/>
  <c r="U95" i="6" s="1"/>
  <c r="R221" i="6"/>
  <c r="S221" i="6" s="1"/>
  <c r="T221" i="6" s="1"/>
  <c r="U221" i="6" s="1"/>
  <c r="R300" i="6"/>
  <c r="S300" i="6" s="1"/>
  <c r="T300" i="6" s="1"/>
  <c r="U300" i="6" s="1"/>
  <c r="V300" i="6" s="1"/>
  <c r="W300" i="6" s="1"/>
  <c r="X300" i="6" s="1"/>
  <c r="Y300" i="6" s="1"/>
  <c r="Z300" i="6" s="1"/>
  <c r="AA300" i="6" s="1"/>
  <c r="AB300" i="6" s="1"/>
  <c r="AC300" i="6" s="1"/>
  <c r="AD300" i="6" s="1"/>
  <c r="AE300" i="6" s="1"/>
  <c r="AF300" i="6" s="1"/>
  <c r="AG300" i="6" s="1"/>
  <c r="AH300" i="6" s="1"/>
  <c r="AI300" i="6" s="1"/>
  <c r="AJ300" i="6" s="1"/>
  <c r="AK300" i="6" s="1"/>
  <c r="AL300" i="6" s="1"/>
  <c r="R360" i="6"/>
  <c r="S360" i="6" s="1"/>
  <c r="T360" i="6" s="1"/>
  <c r="U360" i="6" s="1"/>
  <c r="R328" i="6"/>
  <c r="S328" i="6" s="1"/>
  <c r="T328" i="6" s="1"/>
  <c r="U328" i="6" s="1"/>
  <c r="R346" i="6"/>
  <c r="S346" i="6" s="1"/>
  <c r="T346" i="6" s="1"/>
  <c r="U346" i="6" s="1"/>
  <c r="V346" i="6" s="1"/>
  <c r="W346" i="6" s="1"/>
  <c r="X346" i="6" s="1"/>
  <c r="Y346" i="6" s="1"/>
  <c r="Z346" i="6" s="1"/>
  <c r="AA346" i="6" s="1"/>
  <c r="AB346" i="6" s="1"/>
  <c r="AC346" i="6" s="1"/>
  <c r="AD346" i="6" s="1"/>
  <c r="AE346" i="6" s="1"/>
  <c r="AF346" i="6" s="1"/>
  <c r="AG346" i="6" s="1"/>
  <c r="AH346" i="6" s="1"/>
  <c r="AI346" i="6" s="1"/>
  <c r="AJ346" i="6" s="1"/>
  <c r="AK346" i="6" s="1"/>
  <c r="AL346" i="6" s="1"/>
  <c r="R342" i="6"/>
  <c r="S342" i="6" s="1"/>
  <c r="T342" i="6" s="1"/>
  <c r="U342" i="6" s="1"/>
  <c r="R338" i="6"/>
  <c r="S338" i="6" s="1"/>
  <c r="T338" i="6" s="1"/>
  <c r="U338" i="6" s="1"/>
  <c r="R334" i="6"/>
  <c r="S334" i="6" s="1"/>
  <c r="T334" i="6" s="1"/>
  <c r="U334" i="6" s="1"/>
  <c r="V334" i="6" s="1"/>
  <c r="W334" i="6" s="1"/>
  <c r="X334" i="6" s="1"/>
  <c r="Y334" i="6" s="1"/>
  <c r="Z334" i="6" s="1"/>
  <c r="AA334" i="6" s="1"/>
  <c r="AB334" i="6" s="1"/>
  <c r="AC334" i="6" s="1"/>
  <c r="AD334" i="6" s="1"/>
  <c r="AE334" i="6" s="1"/>
  <c r="AF334" i="6" s="1"/>
  <c r="AG334" i="6" s="1"/>
  <c r="AH334" i="6" s="1"/>
  <c r="AI334" i="6" s="1"/>
  <c r="AJ334" i="6" s="1"/>
  <c r="AK334" i="6" s="1"/>
  <c r="AL334" i="6" s="1"/>
  <c r="R330" i="6"/>
  <c r="S330" i="6" s="1"/>
  <c r="T330" i="6" s="1"/>
  <c r="U330" i="6" s="1"/>
  <c r="R326" i="6"/>
  <c r="S326" i="6" s="1"/>
  <c r="T326" i="6" s="1"/>
  <c r="U326" i="6" s="1"/>
  <c r="V326" i="6" s="1"/>
  <c r="W326" i="6" s="1"/>
  <c r="X326" i="6" s="1"/>
  <c r="Y326" i="6" s="1"/>
  <c r="Z326" i="6" s="1"/>
  <c r="AA326" i="6" s="1"/>
  <c r="AB326" i="6" s="1"/>
  <c r="AC326" i="6" s="1"/>
  <c r="AD326" i="6" s="1"/>
  <c r="AE326" i="6" s="1"/>
  <c r="AF326" i="6" s="1"/>
  <c r="AG326" i="6" s="1"/>
  <c r="AH326" i="6" s="1"/>
  <c r="AI326" i="6" s="1"/>
  <c r="AJ326" i="6" s="1"/>
  <c r="AK326" i="6" s="1"/>
  <c r="AL326" i="6" s="1"/>
  <c r="R322" i="6"/>
  <c r="S322" i="6" s="1"/>
  <c r="T322" i="6" s="1"/>
  <c r="U322" i="6" s="1"/>
  <c r="V322" i="6" s="1"/>
  <c r="W322" i="6" s="1"/>
  <c r="X322" i="6" s="1"/>
  <c r="Y322" i="6" s="1"/>
  <c r="Z322" i="6" s="1"/>
  <c r="AA322" i="6" s="1"/>
  <c r="AB322" i="6" s="1"/>
  <c r="AC322" i="6" s="1"/>
  <c r="AD322" i="6" s="1"/>
  <c r="AE322" i="6" s="1"/>
  <c r="AF322" i="6" s="1"/>
  <c r="AG322" i="6" s="1"/>
  <c r="AH322" i="6" s="1"/>
  <c r="AI322" i="6" s="1"/>
  <c r="AJ322" i="6" s="1"/>
  <c r="AK322" i="6" s="1"/>
  <c r="AL322" i="6" s="1"/>
  <c r="R318" i="6"/>
  <c r="S318" i="6" s="1"/>
  <c r="T318" i="6" s="1"/>
  <c r="U318" i="6" s="1"/>
  <c r="R314" i="6"/>
  <c r="S314" i="6" s="1"/>
  <c r="T314" i="6" s="1"/>
  <c r="U314" i="6" s="1"/>
  <c r="R310" i="6"/>
  <c r="S310" i="6" s="1"/>
  <c r="T310" i="6" s="1"/>
  <c r="U310" i="6" s="1"/>
  <c r="V310" i="6" s="1"/>
  <c r="W310" i="6" s="1"/>
  <c r="X310" i="6" s="1"/>
  <c r="Y310" i="6" s="1"/>
  <c r="Z310" i="6" s="1"/>
  <c r="AA310" i="6" s="1"/>
  <c r="AB310" i="6" s="1"/>
  <c r="AC310" i="6" s="1"/>
  <c r="AD310" i="6" s="1"/>
  <c r="AE310" i="6" s="1"/>
  <c r="AF310" i="6" s="1"/>
  <c r="AG310" i="6" s="1"/>
  <c r="AH310" i="6" s="1"/>
  <c r="AI310" i="6" s="1"/>
  <c r="AJ310" i="6" s="1"/>
  <c r="AK310" i="6" s="1"/>
  <c r="AL310" i="6" s="1"/>
  <c r="R306" i="6"/>
  <c r="S306" i="6" s="1"/>
  <c r="T306" i="6" s="1"/>
  <c r="U306" i="6" s="1"/>
  <c r="R302" i="6"/>
  <c r="S302" i="6" s="1"/>
  <c r="T302" i="6" s="1"/>
  <c r="U302" i="6" s="1"/>
  <c r="R298" i="6"/>
  <c r="S298" i="6" s="1"/>
  <c r="T298" i="6" s="1"/>
  <c r="U298" i="6" s="1"/>
  <c r="V298" i="6" s="1"/>
  <c r="W298" i="6" s="1"/>
  <c r="X298" i="6" s="1"/>
  <c r="Y298" i="6" s="1"/>
  <c r="Z298" i="6" s="1"/>
  <c r="AA298" i="6" s="1"/>
  <c r="AB298" i="6" s="1"/>
  <c r="AC298" i="6" s="1"/>
  <c r="AD298" i="6" s="1"/>
  <c r="AE298" i="6" s="1"/>
  <c r="AF298" i="6" s="1"/>
  <c r="AG298" i="6" s="1"/>
  <c r="AH298" i="6" s="1"/>
  <c r="AI298" i="6" s="1"/>
  <c r="AJ298" i="6" s="1"/>
  <c r="AK298" i="6" s="1"/>
  <c r="AL298" i="6" s="1"/>
  <c r="R294" i="6"/>
  <c r="S294" i="6" s="1"/>
  <c r="T294" i="6" s="1"/>
  <c r="U294" i="6" s="1"/>
  <c r="R15" i="6"/>
  <c r="S15" i="6" s="1"/>
  <c r="T15" i="6" s="1"/>
  <c r="U15" i="6" s="1"/>
  <c r="R18" i="6"/>
  <c r="S18" i="6" s="1"/>
  <c r="T18" i="6" s="1"/>
  <c r="U18" i="6" s="1"/>
  <c r="V18" i="6" s="1"/>
  <c r="W18" i="6" s="1"/>
  <c r="X18" i="6" s="1"/>
  <c r="Y18" i="6" s="1"/>
  <c r="Z18" i="6" s="1"/>
  <c r="AA18" i="6" s="1"/>
  <c r="AB18" i="6" s="1"/>
  <c r="AC18" i="6" s="1"/>
  <c r="AD18" i="6" s="1"/>
  <c r="AE18" i="6" s="1"/>
  <c r="AF18" i="6" s="1"/>
  <c r="AG18" i="6" s="1"/>
  <c r="AH18" i="6" s="1"/>
  <c r="AI18" i="6" s="1"/>
  <c r="AJ18" i="6" s="1"/>
  <c r="AK18" i="6" s="1"/>
  <c r="AL18" i="6" s="1"/>
  <c r="R23" i="6"/>
  <c r="S23" i="6" s="1"/>
  <c r="T23" i="6" s="1"/>
  <c r="U23" i="6" s="1"/>
  <c r="V23" i="6" s="1"/>
  <c r="W23" i="6" s="1"/>
  <c r="X23" i="6" s="1"/>
  <c r="Y23" i="6" s="1"/>
  <c r="Z23" i="6" s="1"/>
  <c r="AA23" i="6" s="1"/>
  <c r="AB23" i="6" s="1"/>
  <c r="AC23" i="6" s="1"/>
  <c r="AD23" i="6" s="1"/>
  <c r="AE23" i="6" s="1"/>
  <c r="AF23" i="6" s="1"/>
  <c r="AG23" i="6" s="1"/>
  <c r="AH23" i="6" s="1"/>
  <c r="AI23" i="6" s="1"/>
  <c r="AJ23" i="6" s="1"/>
  <c r="AK23" i="6" s="1"/>
  <c r="AL23" i="6" s="1"/>
  <c r="R31" i="6"/>
  <c r="S31" i="6" s="1"/>
  <c r="T31" i="6" s="1"/>
  <c r="U31" i="6" s="1"/>
  <c r="V31" i="6" s="1"/>
  <c r="W31" i="6" s="1"/>
  <c r="X31" i="6" s="1"/>
  <c r="Y31" i="6" s="1"/>
  <c r="Z31" i="6" s="1"/>
  <c r="AA31" i="6" s="1"/>
  <c r="AB31" i="6" s="1"/>
  <c r="AC31" i="6" s="1"/>
  <c r="AD31" i="6" s="1"/>
  <c r="AE31" i="6" s="1"/>
  <c r="AF31" i="6" s="1"/>
  <c r="AG31" i="6" s="1"/>
  <c r="AH31" i="6" s="1"/>
  <c r="AI31" i="6" s="1"/>
  <c r="AJ31" i="6" s="1"/>
  <c r="AK31" i="6" s="1"/>
  <c r="AL31" i="6" s="1"/>
  <c r="R35" i="6"/>
  <c r="S35" i="6" s="1"/>
  <c r="T35" i="6" s="1"/>
  <c r="U35" i="6" s="1"/>
  <c r="V35" i="6" s="1"/>
  <c r="W35" i="6" s="1"/>
  <c r="X35" i="6" s="1"/>
  <c r="Y35" i="6" s="1"/>
  <c r="Z35" i="6" s="1"/>
  <c r="AA35" i="6" s="1"/>
  <c r="AB35" i="6" s="1"/>
  <c r="AC35" i="6" s="1"/>
  <c r="AD35" i="6" s="1"/>
  <c r="AE35" i="6" s="1"/>
  <c r="AF35" i="6" s="1"/>
  <c r="AG35" i="6" s="1"/>
  <c r="AH35" i="6" s="1"/>
  <c r="AI35" i="6" s="1"/>
  <c r="AJ35" i="6" s="1"/>
  <c r="AK35" i="6" s="1"/>
  <c r="AL35" i="6" s="1"/>
  <c r="R40" i="6"/>
  <c r="S40" i="6" s="1"/>
  <c r="T40" i="6" s="1"/>
  <c r="U40" i="6" s="1"/>
  <c r="V40" i="6" s="1"/>
  <c r="W40" i="6" s="1"/>
  <c r="X40" i="6" s="1"/>
  <c r="Y40" i="6" s="1"/>
  <c r="Z40" i="6" s="1"/>
  <c r="AA40" i="6" s="1"/>
  <c r="AB40" i="6" s="1"/>
  <c r="AC40" i="6" s="1"/>
  <c r="AD40" i="6" s="1"/>
  <c r="AE40" i="6" s="1"/>
  <c r="AF40" i="6" s="1"/>
  <c r="AG40" i="6" s="1"/>
  <c r="AH40" i="6" s="1"/>
  <c r="AI40" i="6" s="1"/>
  <c r="AJ40" i="6" s="1"/>
  <c r="AK40" i="6" s="1"/>
  <c r="AL40" i="6" s="1"/>
  <c r="R44" i="6"/>
  <c r="S44" i="6" s="1"/>
  <c r="T44" i="6" s="1"/>
  <c r="U44" i="6" s="1"/>
  <c r="V44" i="6" s="1"/>
  <c r="W44" i="6" s="1"/>
  <c r="X44" i="6" s="1"/>
  <c r="Y44" i="6" s="1"/>
  <c r="Z44" i="6" s="1"/>
  <c r="AA44" i="6" s="1"/>
  <c r="AB44" i="6" s="1"/>
  <c r="AC44" i="6" s="1"/>
  <c r="AD44" i="6" s="1"/>
  <c r="AE44" i="6" s="1"/>
  <c r="AF44" i="6" s="1"/>
  <c r="AG44" i="6" s="1"/>
  <c r="AH44" i="6" s="1"/>
  <c r="AI44" i="6" s="1"/>
  <c r="AJ44" i="6" s="1"/>
  <c r="AK44" i="6" s="1"/>
  <c r="AL44" i="6" s="1"/>
  <c r="R48" i="6"/>
  <c r="S48" i="6" s="1"/>
  <c r="T48" i="6" s="1"/>
  <c r="U48" i="6" s="1"/>
  <c r="V48" i="6" s="1"/>
  <c r="W48" i="6" s="1"/>
  <c r="X48" i="6" s="1"/>
  <c r="Y48" i="6" s="1"/>
  <c r="Z48" i="6" s="1"/>
  <c r="AA48" i="6" s="1"/>
  <c r="AB48" i="6" s="1"/>
  <c r="AC48" i="6" s="1"/>
  <c r="AD48" i="6" s="1"/>
  <c r="AE48" i="6" s="1"/>
  <c r="AF48" i="6" s="1"/>
  <c r="AG48" i="6" s="1"/>
  <c r="AH48" i="6" s="1"/>
  <c r="AI48" i="6" s="1"/>
  <c r="AJ48" i="6" s="1"/>
  <c r="AK48" i="6" s="1"/>
  <c r="AL48" i="6" s="1"/>
  <c r="R52" i="6"/>
  <c r="S52" i="6" s="1"/>
  <c r="T52" i="6" s="1"/>
  <c r="U52" i="6" s="1"/>
  <c r="R56" i="6"/>
  <c r="S56" i="6" s="1"/>
  <c r="T56" i="6" s="1"/>
  <c r="U56" i="6" s="1"/>
  <c r="V56" i="6" s="1"/>
  <c r="W56" i="6" s="1"/>
  <c r="X56" i="6" s="1"/>
  <c r="Y56" i="6" s="1"/>
  <c r="Z56" i="6" s="1"/>
  <c r="AA56" i="6" s="1"/>
  <c r="AB56" i="6" s="1"/>
  <c r="AC56" i="6" s="1"/>
  <c r="AD56" i="6" s="1"/>
  <c r="AE56" i="6" s="1"/>
  <c r="AF56" i="6" s="1"/>
  <c r="AG56" i="6" s="1"/>
  <c r="AH56" i="6" s="1"/>
  <c r="AI56" i="6" s="1"/>
  <c r="AJ56" i="6" s="1"/>
  <c r="AK56" i="6" s="1"/>
  <c r="AL56" i="6" s="1"/>
  <c r="R60" i="6"/>
  <c r="S60" i="6" s="1"/>
  <c r="T60" i="6" s="1"/>
  <c r="U60" i="6" s="1"/>
  <c r="R64" i="6"/>
  <c r="R67" i="6"/>
  <c r="R71" i="6"/>
  <c r="S71" i="6" s="1"/>
  <c r="T71" i="6" s="1"/>
  <c r="U71" i="6" s="1"/>
  <c r="R75" i="6"/>
  <c r="S75" i="6" s="1"/>
  <c r="T75" i="6" s="1"/>
  <c r="U75" i="6" s="1"/>
  <c r="V75" i="6" s="1"/>
  <c r="W75" i="6" s="1"/>
  <c r="X75" i="6" s="1"/>
  <c r="Y75" i="6" s="1"/>
  <c r="Z75" i="6" s="1"/>
  <c r="AA75" i="6" s="1"/>
  <c r="AB75" i="6" s="1"/>
  <c r="AC75" i="6" s="1"/>
  <c r="AD75" i="6" s="1"/>
  <c r="AE75" i="6" s="1"/>
  <c r="AF75" i="6" s="1"/>
  <c r="AG75" i="6" s="1"/>
  <c r="AH75" i="6" s="1"/>
  <c r="AI75" i="6" s="1"/>
  <c r="AJ75" i="6" s="1"/>
  <c r="AK75" i="6" s="1"/>
  <c r="AL75" i="6" s="1"/>
  <c r="R79" i="6"/>
  <c r="S79" i="6" s="1"/>
  <c r="T79" i="6" s="1"/>
  <c r="U79" i="6" s="1"/>
  <c r="R83" i="6"/>
  <c r="S83" i="6" s="1"/>
  <c r="T83" i="6" s="1"/>
  <c r="U83" i="6" s="1"/>
  <c r="R87" i="6"/>
  <c r="S87" i="6" s="1"/>
  <c r="T87" i="6" s="1"/>
  <c r="U87" i="6" s="1"/>
  <c r="R91" i="6"/>
  <c r="S91" i="6" s="1"/>
  <c r="T91" i="6" s="1"/>
  <c r="U91" i="6" s="1"/>
  <c r="R99" i="6"/>
  <c r="S99" i="6" s="1"/>
  <c r="T99" i="6" s="1"/>
  <c r="U99" i="6" s="1"/>
  <c r="R101" i="6"/>
  <c r="S101" i="6" s="1"/>
  <c r="T101" i="6" s="1"/>
  <c r="U101" i="6" s="1"/>
  <c r="V101" i="6" s="1"/>
  <c r="W101" i="6" s="1"/>
  <c r="X101" i="6" s="1"/>
  <c r="Y101" i="6" s="1"/>
  <c r="Z101" i="6" s="1"/>
  <c r="AA101" i="6" s="1"/>
  <c r="AB101" i="6" s="1"/>
  <c r="AC101" i="6" s="1"/>
  <c r="AD101" i="6" s="1"/>
  <c r="AE101" i="6" s="1"/>
  <c r="AF101" i="6" s="1"/>
  <c r="AG101" i="6" s="1"/>
  <c r="AH101" i="6" s="1"/>
  <c r="AI101" i="6" s="1"/>
  <c r="AJ101" i="6" s="1"/>
  <c r="AK101" i="6" s="1"/>
  <c r="AL101" i="6" s="1"/>
  <c r="R109" i="6"/>
  <c r="S109" i="6" s="1"/>
  <c r="T109" i="6" s="1"/>
  <c r="U109" i="6" s="1"/>
  <c r="R113" i="6"/>
  <c r="S113" i="6" s="1"/>
  <c r="T113" i="6" s="1"/>
  <c r="U113" i="6" s="1"/>
  <c r="R117" i="6"/>
  <c r="S117" i="6" s="1"/>
  <c r="T117" i="6" s="1"/>
  <c r="U117" i="6" s="1"/>
  <c r="V117" i="6" s="1"/>
  <c r="W117" i="6" s="1"/>
  <c r="X117" i="6" s="1"/>
  <c r="Y117" i="6" s="1"/>
  <c r="Z117" i="6" s="1"/>
  <c r="AA117" i="6" s="1"/>
  <c r="AB117" i="6" s="1"/>
  <c r="AC117" i="6" s="1"/>
  <c r="AD117" i="6" s="1"/>
  <c r="AE117" i="6" s="1"/>
  <c r="AF117" i="6" s="1"/>
  <c r="AG117" i="6" s="1"/>
  <c r="AH117" i="6" s="1"/>
  <c r="AI117" i="6" s="1"/>
  <c r="AJ117" i="6" s="1"/>
  <c r="AK117" i="6" s="1"/>
  <c r="AL117" i="6" s="1"/>
  <c r="R122" i="6"/>
  <c r="S122" i="6" s="1"/>
  <c r="T122" i="6" s="1"/>
  <c r="U122" i="6" s="1"/>
  <c r="R126" i="6"/>
  <c r="S126" i="6" s="1"/>
  <c r="T126" i="6" s="1"/>
  <c r="U126" i="6" s="1"/>
  <c r="R130" i="6"/>
  <c r="S130" i="6" s="1"/>
  <c r="T130" i="6" s="1"/>
  <c r="U130" i="6" s="1"/>
  <c r="R134" i="6"/>
  <c r="S134" i="6" s="1"/>
  <c r="T134" i="6" s="1"/>
  <c r="U134" i="6" s="1"/>
  <c r="R138" i="6"/>
  <c r="S138" i="6" s="1"/>
  <c r="T138" i="6" s="1"/>
  <c r="U138" i="6" s="1"/>
  <c r="R142" i="6"/>
  <c r="S142" i="6" s="1"/>
  <c r="T142" i="6" s="1"/>
  <c r="U142" i="6" s="1"/>
  <c r="V142" i="6" s="1"/>
  <c r="W142" i="6" s="1"/>
  <c r="X142" i="6" s="1"/>
  <c r="Y142" i="6" s="1"/>
  <c r="Z142" i="6" s="1"/>
  <c r="AA142" i="6" s="1"/>
  <c r="AB142" i="6" s="1"/>
  <c r="AC142" i="6" s="1"/>
  <c r="AD142" i="6" s="1"/>
  <c r="AE142" i="6" s="1"/>
  <c r="AF142" i="6" s="1"/>
  <c r="AG142" i="6" s="1"/>
  <c r="AH142" i="6" s="1"/>
  <c r="AI142" i="6" s="1"/>
  <c r="AJ142" i="6" s="1"/>
  <c r="AK142" i="6" s="1"/>
  <c r="AL142" i="6" s="1"/>
  <c r="R145" i="6"/>
  <c r="S145" i="6" s="1"/>
  <c r="T145" i="6" s="1"/>
  <c r="U145" i="6" s="1"/>
  <c r="R149" i="6"/>
  <c r="S149" i="6" s="1"/>
  <c r="T149" i="6" s="1"/>
  <c r="U149" i="6" s="1"/>
  <c r="V149" i="6" s="1"/>
  <c r="W149" i="6" s="1"/>
  <c r="X149" i="6" s="1"/>
  <c r="Y149" i="6" s="1"/>
  <c r="Z149" i="6" s="1"/>
  <c r="AA149" i="6" s="1"/>
  <c r="AB149" i="6" s="1"/>
  <c r="AC149" i="6" s="1"/>
  <c r="AD149" i="6" s="1"/>
  <c r="AE149" i="6" s="1"/>
  <c r="AF149" i="6" s="1"/>
  <c r="AG149" i="6" s="1"/>
  <c r="AH149" i="6" s="1"/>
  <c r="AI149" i="6" s="1"/>
  <c r="AJ149" i="6" s="1"/>
  <c r="AK149" i="6" s="1"/>
  <c r="AL149" i="6" s="1"/>
  <c r="R153" i="6"/>
  <c r="S153" i="6" s="1"/>
  <c r="T153" i="6" s="1"/>
  <c r="U153" i="6" s="1"/>
  <c r="R157" i="6"/>
  <c r="S157" i="6" s="1"/>
  <c r="T157" i="6" s="1"/>
  <c r="U157" i="6" s="1"/>
  <c r="R161" i="6"/>
  <c r="S161" i="6" s="1"/>
  <c r="T161" i="6" s="1"/>
  <c r="U161" i="6" s="1"/>
  <c r="V161" i="6" s="1"/>
  <c r="W161" i="6" s="1"/>
  <c r="X161" i="6" s="1"/>
  <c r="Y161" i="6" s="1"/>
  <c r="Z161" i="6" s="1"/>
  <c r="AA161" i="6" s="1"/>
  <c r="AB161" i="6" s="1"/>
  <c r="AC161" i="6" s="1"/>
  <c r="AD161" i="6" s="1"/>
  <c r="AE161" i="6" s="1"/>
  <c r="AF161" i="6" s="1"/>
  <c r="AG161" i="6" s="1"/>
  <c r="AH161" i="6" s="1"/>
  <c r="AI161" i="6" s="1"/>
  <c r="AJ161" i="6" s="1"/>
  <c r="AK161" i="6" s="1"/>
  <c r="AL161" i="6" s="1"/>
  <c r="R165" i="6"/>
  <c r="S165" i="6" s="1"/>
  <c r="T165" i="6" s="1"/>
  <c r="U165" i="6" s="1"/>
  <c r="V165" i="6" s="1"/>
  <c r="W165" i="6" s="1"/>
  <c r="X165" i="6" s="1"/>
  <c r="Y165" i="6" s="1"/>
  <c r="Z165" i="6" s="1"/>
  <c r="AA165" i="6" s="1"/>
  <c r="AB165" i="6" s="1"/>
  <c r="AC165" i="6" s="1"/>
  <c r="AD165" i="6" s="1"/>
  <c r="AE165" i="6" s="1"/>
  <c r="AF165" i="6" s="1"/>
  <c r="AG165" i="6" s="1"/>
  <c r="AH165" i="6" s="1"/>
  <c r="AI165" i="6" s="1"/>
  <c r="AJ165" i="6" s="1"/>
  <c r="AK165" i="6" s="1"/>
  <c r="AL165" i="6" s="1"/>
  <c r="R169" i="6"/>
  <c r="S169" i="6" s="1"/>
  <c r="T169" i="6" s="1"/>
  <c r="U169" i="6" s="1"/>
  <c r="R173" i="6"/>
  <c r="S173" i="6" s="1"/>
  <c r="T173" i="6" s="1"/>
  <c r="U173" i="6" s="1"/>
  <c r="V173" i="6" s="1"/>
  <c r="W173" i="6" s="1"/>
  <c r="X173" i="6" s="1"/>
  <c r="Y173" i="6" s="1"/>
  <c r="Z173" i="6" s="1"/>
  <c r="AA173" i="6" s="1"/>
  <c r="AB173" i="6" s="1"/>
  <c r="AC173" i="6" s="1"/>
  <c r="AD173" i="6" s="1"/>
  <c r="AE173" i="6" s="1"/>
  <c r="AF173" i="6" s="1"/>
  <c r="AG173" i="6" s="1"/>
  <c r="AH173" i="6" s="1"/>
  <c r="AI173" i="6" s="1"/>
  <c r="AJ173" i="6" s="1"/>
  <c r="AK173" i="6" s="1"/>
  <c r="AL173" i="6" s="1"/>
  <c r="R177" i="6"/>
  <c r="S177" i="6" s="1"/>
  <c r="T177" i="6" s="1"/>
  <c r="U177" i="6" s="1"/>
  <c r="V177" i="6" s="1"/>
  <c r="W177" i="6" s="1"/>
  <c r="X177" i="6" s="1"/>
  <c r="Y177" i="6" s="1"/>
  <c r="Z177" i="6" s="1"/>
  <c r="AA177" i="6" s="1"/>
  <c r="AB177" i="6" s="1"/>
  <c r="AC177" i="6" s="1"/>
  <c r="AD177" i="6" s="1"/>
  <c r="AE177" i="6" s="1"/>
  <c r="AF177" i="6" s="1"/>
  <c r="AG177" i="6" s="1"/>
  <c r="AH177" i="6" s="1"/>
  <c r="AI177" i="6" s="1"/>
  <c r="AJ177" i="6" s="1"/>
  <c r="AK177" i="6" s="1"/>
  <c r="AL177" i="6" s="1"/>
  <c r="R181" i="6"/>
  <c r="S181" i="6" s="1"/>
  <c r="T181" i="6" s="1"/>
  <c r="U181" i="6" s="1"/>
  <c r="V181" i="6" s="1"/>
  <c r="W181" i="6" s="1"/>
  <c r="X181" i="6" s="1"/>
  <c r="Y181" i="6" s="1"/>
  <c r="Z181" i="6" s="1"/>
  <c r="AA181" i="6" s="1"/>
  <c r="AB181" i="6" s="1"/>
  <c r="AC181" i="6" s="1"/>
  <c r="AD181" i="6" s="1"/>
  <c r="AE181" i="6" s="1"/>
  <c r="AF181" i="6" s="1"/>
  <c r="AG181" i="6" s="1"/>
  <c r="AH181" i="6" s="1"/>
  <c r="AI181" i="6" s="1"/>
  <c r="AJ181" i="6" s="1"/>
  <c r="AK181" i="6" s="1"/>
  <c r="AL181" i="6" s="1"/>
  <c r="R185" i="6"/>
  <c r="S185" i="6" s="1"/>
  <c r="T185" i="6" s="1"/>
  <c r="U185" i="6" s="1"/>
  <c r="V185" i="6" s="1"/>
  <c r="W185" i="6" s="1"/>
  <c r="X185" i="6" s="1"/>
  <c r="Y185" i="6" s="1"/>
  <c r="Z185" i="6" s="1"/>
  <c r="AA185" i="6" s="1"/>
  <c r="AB185" i="6" s="1"/>
  <c r="AC185" i="6" s="1"/>
  <c r="AD185" i="6" s="1"/>
  <c r="AE185" i="6" s="1"/>
  <c r="AF185" i="6" s="1"/>
  <c r="AG185" i="6" s="1"/>
  <c r="AH185" i="6" s="1"/>
  <c r="AI185" i="6" s="1"/>
  <c r="AJ185" i="6" s="1"/>
  <c r="AK185" i="6" s="1"/>
  <c r="AL185" i="6" s="1"/>
  <c r="R189" i="6"/>
  <c r="S189" i="6" s="1"/>
  <c r="T189" i="6" s="1"/>
  <c r="U189" i="6" s="1"/>
  <c r="V189" i="6" s="1"/>
  <c r="W189" i="6" s="1"/>
  <c r="X189" i="6" s="1"/>
  <c r="Y189" i="6" s="1"/>
  <c r="Z189" i="6" s="1"/>
  <c r="AA189" i="6" s="1"/>
  <c r="AB189" i="6" s="1"/>
  <c r="AC189" i="6" s="1"/>
  <c r="AD189" i="6" s="1"/>
  <c r="AE189" i="6" s="1"/>
  <c r="AF189" i="6" s="1"/>
  <c r="AG189" i="6" s="1"/>
  <c r="AH189" i="6" s="1"/>
  <c r="AI189" i="6" s="1"/>
  <c r="AJ189" i="6" s="1"/>
  <c r="AK189" i="6" s="1"/>
  <c r="AL189" i="6" s="1"/>
  <c r="R193" i="6"/>
  <c r="S193" i="6" s="1"/>
  <c r="T193" i="6" s="1"/>
  <c r="U193" i="6" s="1"/>
  <c r="R197" i="6"/>
  <c r="S197" i="6" s="1"/>
  <c r="T197" i="6" s="1"/>
  <c r="U197" i="6" s="1"/>
  <c r="R201" i="6"/>
  <c r="S201" i="6" s="1"/>
  <c r="T201" i="6" s="1"/>
  <c r="U201" i="6" s="1"/>
  <c r="R205" i="6"/>
  <c r="S205" i="6" s="1"/>
  <c r="T205" i="6" s="1"/>
  <c r="U205" i="6" s="1"/>
  <c r="V205" i="6" s="1"/>
  <c r="W205" i="6" s="1"/>
  <c r="X205" i="6" s="1"/>
  <c r="Y205" i="6" s="1"/>
  <c r="Z205" i="6" s="1"/>
  <c r="AA205" i="6" s="1"/>
  <c r="AB205" i="6" s="1"/>
  <c r="AC205" i="6" s="1"/>
  <c r="AD205" i="6" s="1"/>
  <c r="AE205" i="6" s="1"/>
  <c r="AF205" i="6" s="1"/>
  <c r="AG205" i="6" s="1"/>
  <c r="AH205" i="6" s="1"/>
  <c r="AI205" i="6" s="1"/>
  <c r="AJ205" i="6" s="1"/>
  <c r="AK205" i="6" s="1"/>
  <c r="AL205" i="6" s="1"/>
  <c r="R209" i="6"/>
  <c r="S209" i="6" s="1"/>
  <c r="T209" i="6" s="1"/>
  <c r="U209" i="6" s="1"/>
  <c r="V209" i="6" s="1"/>
  <c r="W209" i="6" s="1"/>
  <c r="X209" i="6" s="1"/>
  <c r="Y209" i="6" s="1"/>
  <c r="Z209" i="6" s="1"/>
  <c r="AA209" i="6" s="1"/>
  <c r="AB209" i="6" s="1"/>
  <c r="AC209" i="6" s="1"/>
  <c r="AD209" i="6" s="1"/>
  <c r="AE209" i="6" s="1"/>
  <c r="AF209" i="6" s="1"/>
  <c r="AG209" i="6" s="1"/>
  <c r="AH209" i="6" s="1"/>
  <c r="AI209" i="6" s="1"/>
  <c r="AJ209" i="6" s="1"/>
  <c r="AK209" i="6" s="1"/>
  <c r="AL209" i="6" s="1"/>
  <c r="R213" i="6"/>
  <c r="S213" i="6" s="1"/>
  <c r="T213" i="6" s="1"/>
  <c r="U213" i="6" s="1"/>
  <c r="V213" i="6" s="1"/>
  <c r="W213" i="6" s="1"/>
  <c r="X213" i="6" s="1"/>
  <c r="Y213" i="6" s="1"/>
  <c r="Z213" i="6" s="1"/>
  <c r="AA213" i="6" s="1"/>
  <c r="AB213" i="6" s="1"/>
  <c r="AC213" i="6" s="1"/>
  <c r="AD213" i="6" s="1"/>
  <c r="AE213" i="6" s="1"/>
  <c r="AF213" i="6" s="1"/>
  <c r="AG213" i="6" s="1"/>
  <c r="AH213" i="6" s="1"/>
  <c r="AI213" i="6" s="1"/>
  <c r="AJ213" i="6" s="1"/>
  <c r="AK213" i="6" s="1"/>
  <c r="AL213" i="6" s="1"/>
  <c r="R217" i="6"/>
  <c r="S217" i="6" s="1"/>
  <c r="T217" i="6" s="1"/>
  <c r="U217" i="6" s="1"/>
  <c r="R225" i="6"/>
  <c r="S225" i="6" s="1"/>
  <c r="T225" i="6" s="1"/>
  <c r="U225" i="6" s="1"/>
  <c r="V225" i="6" s="1"/>
  <c r="W225" i="6" s="1"/>
  <c r="X225" i="6" s="1"/>
  <c r="Y225" i="6" s="1"/>
  <c r="Z225" i="6" s="1"/>
  <c r="AA225" i="6" s="1"/>
  <c r="AB225" i="6" s="1"/>
  <c r="AC225" i="6" s="1"/>
  <c r="AD225" i="6" s="1"/>
  <c r="AE225" i="6" s="1"/>
  <c r="AF225" i="6" s="1"/>
  <c r="AG225" i="6" s="1"/>
  <c r="AH225" i="6" s="1"/>
  <c r="AI225" i="6" s="1"/>
  <c r="AJ225" i="6" s="1"/>
  <c r="AK225" i="6" s="1"/>
  <c r="AL225" i="6" s="1"/>
  <c r="R229" i="6"/>
  <c r="S229" i="6" s="1"/>
  <c r="T229" i="6" s="1"/>
  <c r="U229" i="6" s="1"/>
  <c r="R233" i="6"/>
  <c r="S233" i="6" s="1"/>
  <c r="T233" i="6" s="1"/>
  <c r="U233" i="6" s="1"/>
  <c r="V233" i="6" s="1"/>
  <c r="W233" i="6" s="1"/>
  <c r="X233" i="6" s="1"/>
  <c r="Y233" i="6" s="1"/>
  <c r="Z233" i="6" s="1"/>
  <c r="AA233" i="6" s="1"/>
  <c r="AB233" i="6" s="1"/>
  <c r="AC233" i="6" s="1"/>
  <c r="AD233" i="6" s="1"/>
  <c r="AE233" i="6" s="1"/>
  <c r="AF233" i="6" s="1"/>
  <c r="AG233" i="6" s="1"/>
  <c r="AH233" i="6" s="1"/>
  <c r="AI233" i="6" s="1"/>
  <c r="AJ233" i="6" s="1"/>
  <c r="AK233" i="6" s="1"/>
  <c r="AL233" i="6" s="1"/>
  <c r="R237" i="6"/>
  <c r="S237" i="6" s="1"/>
  <c r="T237" i="6" s="1"/>
  <c r="U237" i="6" s="1"/>
  <c r="R241" i="6"/>
  <c r="S241" i="6" s="1"/>
  <c r="T241" i="6" s="1"/>
  <c r="U241" i="6" s="1"/>
  <c r="R245" i="6"/>
  <c r="S245" i="6" s="1"/>
  <c r="T245" i="6" s="1"/>
  <c r="U245" i="6" s="1"/>
  <c r="V245" i="6" s="1"/>
  <c r="W245" i="6" s="1"/>
  <c r="X245" i="6" s="1"/>
  <c r="Y245" i="6" s="1"/>
  <c r="Z245" i="6" s="1"/>
  <c r="AA245" i="6" s="1"/>
  <c r="AB245" i="6" s="1"/>
  <c r="AC245" i="6" s="1"/>
  <c r="AD245" i="6" s="1"/>
  <c r="AE245" i="6" s="1"/>
  <c r="AF245" i="6" s="1"/>
  <c r="AG245" i="6" s="1"/>
  <c r="AH245" i="6" s="1"/>
  <c r="AI245" i="6" s="1"/>
  <c r="AJ245" i="6" s="1"/>
  <c r="AK245" i="6" s="1"/>
  <c r="AL245" i="6" s="1"/>
  <c r="R248" i="6"/>
  <c r="S248" i="6" s="1"/>
  <c r="T248" i="6" s="1"/>
  <c r="U248" i="6" s="1"/>
  <c r="V248" i="6" s="1"/>
  <c r="W248" i="6" s="1"/>
  <c r="X248" i="6" s="1"/>
  <c r="Y248" i="6" s="1"/>
  <c r="Z248" i="6" s="1"/>
  <c r="AA248" i="6" s="1"/>
  <c r="AB248" i="6" s="1"/>
  <c r="AC248" i="6" s="1"/>
  <c r="AD248" i="6" s="1"/>
  <c r="AE248" i="6" s="1"/>
  <c r="AF248" i="6" s="1"/>
  <c r="AG248" i="6" s="1"/>
  <c r="AH248" i="6" s="1"/>
  <c r="AI248" i="6" s="1"/>
  <c r="AJ248" i="6" s="1"/>
  <c r="AK248" i="6" s="1"/>
  <c r="AL248" i="6" s="1"/>
  <c r="R251" i="6"/>
  <c r="S251" i="6" s="1"/>
  <c r="T251" i="6" s="1"/>
  <c r="U251" i="6" s="1"/>
  <c r="R253" i="6"/>
  <c r="S253" i="6" s="1"/>
  <c r="T253" i="6" s="1"/>
  <c r="U253" i="6" s="1"/>
  <c r="V253" i="6" s="1"/>
  <c r="W253" i="6" s="1"/>
  <c r="X253" i="6" s="1"/>
  <c r="Y253" i="6" s="1"/>
  <c r="Z253" i="6" s="1"/>
  <c r="AA253" i="6" s="1"/>
  <c r="AB253" i="6" s="1"/>
  <c r="AC253" i="6" s="1"/>
  <c r="AD253" i="6" s="1"/>
  <c r="AE253" i="6" s="1"/>
  <c r="AF253" i="6" s="1"/>
  <c r="AG253" i="6" s="1"/>
  <c r="AH253" i="6" s="1"/>
  <c r="AI253" i="6" s="1"/>
  <c r="AJ253" i="6" s="1"/>
  <c r="AK253" i="6" s="1"/>
  <c r="AL253" i="6" s="1"/>
  <c r="R256" i="6"/>
  <c r="S256" i="6" s="1"/>
  <c r="T256" i="6" s="1"/>
  <c r="U256" i="6" s="1"/>
  <c r="V256" i="6" s="1"/>
  <c r="W256" i="6" s="1"/>
  <c r="X256" i="6" s="1"/>
  <c r="Y256" i="6" s="1"/>
  <c r="Z256" i="6" s="1"/>
  <c r="AA256" i="6" s="1"/>
  <c r="AB256" i="6" s="1"/>
  <c r="AC256" i="6" s="1"/>
  <c r="AD256" i="6" s="1"/>
  <c r="AE256" i="6" s="1"/>
  <c r="AF256" i="6" s="1"/>
  <c r="AG256" i="6" s="1"/>
  <c r="AH256" i="6" s="1"/>
  <c r="AI256" i="6" s="1"/>
  <c r="AJ256" i="6" s="1"/>
  <c r="AK256" i="6" s="1"/>
  <c r="AL256" i="6" s="1"/>
  <c r="R260" i="6"/>
  <c r="R264" i="6"/>
  <c r="S264" i="6" s="1"/>
  <c r="T264" i="6" s="1"/>
  <c r="U264" i="6" s="1"/>
  <c r="V264" i="6" s="1"/>
  <c r="W264" i="6" s="1"/>
  <c r="X264" i="6" s="1"/>
  <c r="Y264" i="6" s="1"/>
  <c r="Z264" i="6" s="1"/>
  <c r="AA264" i="6" s="1"/>
  <c r="AB264" i="6" s="1"/>
  <c r="AC264" i="6" s="1"/>
  <c r="AD264" i="6" s="1"/>
  <c r="AE264" i="6" s="1"/>
  <c r="AF264" i="6" s="1"/>
  <c r="AG264" i="6" s="1"/>
  <c r="AH264" i="6" s="1"/>
  <c r="AI264" i="6" s="1"/>
  <c r="AJ264" i="6" s="1"/>
  <c r="AK264" i="6" s="1"/>
  <c r="AL264" i="6" s="1"/>
  <c r="R268" i="6"/>
  <c r="S268" i="6" s="1"/>
  <c r="T268" i="6" s="1"/>
  <c r="U268" i="6" s="1"/>
  <c r="R272" i="6"/>
  <c r="S272" i="6" s="1"/>
  <c r="T272" i="6" s="1"/>
  <c r="U272" i="6" s="1"/>
  <c r="V272" i="6" s="1"/>
  <c r="W272" i="6" s="1"/>
  <c r="X272" i="6" s="1"/>
  <c r="Y272" i="6" s="1"/>
  <c r="Z272" i="6" s="1"/>
  <c r="AA272" i="6" s="1"/>
  <c r="AB272" i="6" s="1"/>
  <c r="AC272" i="6" s="1"/>
  <c r="AD272" i="6" s="1"/>
  <c r="AE272" i="6" s="1"/>
  <c r="AF272" i="6" s="1"/>
  <c r="AG272" i="6" s="1"/>
  <c r="AH272" i="6" s="1"/>
  <c r="AI272" i="6" s="1"/>
  <c r="AJ272" i="6" s="1"/>
  <c r="AK272" i="6" s="1"/>
  <c r="AL272" i="6" s="1"/>
  <c r="R276" i="6"/>
  <c r="S276" i="6" s="1"/>
  <c r="T276" i="6" s="1"/>
  <c r="U276" i="6" s="1"/>
  <c r="V276" i="6" s="1"/>
  <c r="W276" i="6" s="1"/>
  <c r="X276" i="6" s="1"/>
  <c r="Y276" i="6" s="1"/>
  <c r="Z276" i="6" s="1"/>
  <c r="AA276" i="6" s="1"/>
  <c r="AB276" i="6" s="1"/>
  <c r="AC276" i="6" s="1"/>
  <c r="AD276" i="6" s="1"/>
  <c r="AE276" i="6" s="1"/>
  <c r="AF276" i="6" s="1"/>
  <c r="AG276" i="6" s="1"/>
  <c r="AH276" i="6" s="1"/>
  <c r="AI276" i="6" s="1"/>
  <c r="AJ276" i="6" s="1"/>
  <c r="AK276" i="6" s="1"/>
  <c r="AL276" i="6" s="1"/>
  <c r="R356" i="6"/>
  <c r="S356" i="6" s="1"/>
  <c r="T356" i="6" s="1"/>
  <c r="U356" i="6" s="1"/>
  <c r="V356" i="6" s="1"/>
  <c r="W356" i="6" s="1"/>
  <c r="X356" i="6" s="1"/>
  <c r="Y356" i="6" s="1"/>
  <c r="Z356" i="6" s="1"/>
  <c r="AA356" i="6" s="1"/>
  <c r="AB356" i="6" s="1"/>
  <c r="AC356" i="6" s="1"/>
  <c r="AD356" i="6" s="1"/>
  <c r="AE356" i="6" s="1"/>
  <c r="AF356" i="6" s="1"/>
  <c r="AG356" i="6" s="1"/>
  <c r="AH356" i="6" s="1"/>
  <c r="AI356" i="6" s="1"/>
  <c r="AJ356" i="6" s="1"/>
  <c r="AK356" i="6" s="1"/>
  <c r="AL356" i="6" s="1"/>
  <c r="R280" i="6"/>
  <c r="S280" i="6" s="1"/>
  <c r="T280" i="6" s="1"/>
  <c r="U280" i="6" s="1"/>
  <c r="V280" i="6" s="1"/>
  <c r="W280" i="6" s="1"/>
  <c r="X280" i="6" s="1"/>
  <c r="Y280" i="6" s="1"/>
  <c r="Z280" i="6" s="1"/>
  <c r="AA280" i="6" s="1"/>
  <c r="AB280" i="6" s="1"/>
  <c r="AC280" i="6" s="1"/>
  <c r="AD280" i="6" s="1"/>
  <c r="AE280" i="6" s="1"/>
  <c r="AF280" i="6" s="1"/>
  <c r="AG280" i="6" s="1"/>
  <c r="AH280" i="6" s="1"/>
  <c r="AI280" i="6" s="1"/>
  <c r="AJ280" i="6" s="1"/>
  <c r="AK280" i="6" s="1"/>
  <c r="AL280" i="6" s="1"/>
  <c r="R284" i="6"/>
  <c r="S284" i="6" s="1"/>
  <c r="T284" i="6" s="1"/>
  <c r="U284" i="6" s="1"/>
  <c r="R288" i="6"/>
  <c r="S288" i="6" s="1"/>
  <c r="T288" i="6" s="1"/>
  <c r="U288" i="6" s="1"/>
  <c r="V288" i="6" s="1"/>
  <c r="W288" i="6" s="1"/>
  <c r="X288" i="6" s="1"/>
  <c r="Y288" i="6" s="1"/>
  <c r="Z288" i="6" s="1"/>
  <c r="AA288" i="6" s="1"/>
  <c r="AB288" i="6" s="1"/>
  <c r="AC288" i="6" s="1"/>
  <c r="AD288" i="6" s="1"/>
  <c r="AE288" i="6" s="1"/>
  <c r="AF288" i="6" s="1"/>
  <c r="AG288" i="6" s="1"/>
  <c r="AH288" i="6" s="1"/>
  <c r="AI288" i="6" s="1"/>
  <c r="AJ288" i="6" s="1"/>
  <c r="AK288" i="6" s="1"/>
  <c r="AL288" i="6" s="1"/>
  <c r="R292" i="6"/>
  <c r="S292" i="6" s="1"/>
  <c r="T292" i="6" s="1"/>
  <c r="U292" i="6" s="1"/>
  <c r="V292" i="6" s="1"/>
  <c r="W292" i="6" s="1"/>
  <c r="X292" i="6" s="1"/>
  <c r="Y292" i="6" s="1"/>
  <c r="Z292" i="6" s="1"/>
  <c r="AA292" i="6" s="1"/>
  <c r="AB292" i="6" s="1"/>
  <c r="AC292" i="6" s="1"/>
  <c r="AD292" i="6" s="1"/>
  <c r="AE292" i="6" s="1"/>
  <c r="AF292" i="6" s="1"/>
  <c r="AG292" i="6" s="1"/>
  <c r="AH292" i="6" s="1"/>
  <c r="AI292" i="6" s="1"/>
  <c r="AJ292" i="6" s="1"/>
  <c r="AK292" i="6" s="1"/>
  <c r="AL292" i="6" s="1"/>
  <c r="R14" i="6"/>
  <c r="S14" i="6" s="1"/>
  <c r="T14" i="6" s="1"/>
  <c r="U14" i="6" s="1"/>
  <c r="R19" i="6"/>
  <c r="S19" i="6" s="1"/>
  <c r="T19" i="6" s="1"/>
  <c r="U19" i="6" s="1"/>
  <c r="V19" i="6" s="1"/>
  <c r="W19" i="6" s="1"/>
  <c r="X19" i="6" s="1"/>
  <c r="Y19" i="6" s="1"/>
  <c r="Z19" i="6" s="1"/>
  <c r="AA19" i="6" s="1"/>
  <c r="AB19" i="6" s="1"/>
  <c r="AC19" i="6" s="1"/>
  <c r="AD19" i="6" s="1"/>
  <c r="AE19" i="6" s="1"/>
  <c r="AF19" i="6" s="1"/>
  <c r="AG19" i="6" s="1"/>
  <c r="AH19" i="6" s="1"/>
  <c r="AI19" i="6" s="1"/>
  <c r="AJ19" i="6" s="1"/>
  <c r="AK19" i="6" s="1"/>
  <c r="AL19" i="6" s="1"/>
  <c r="R22" i="6"/>
  <c r="S22" i="6" s="1"/>
  <c r="T22" i="6" s="1"/>
  <c r="U22" i="6" s="1"/>
  <c r="V22" i="6" s="1"/>
  <c r="W22" i="6" s="1"/>
  <c r="X22" i="6" s="1"/>
  <c r="Y22" i="6" s="1"/>
  <c r="Z22" i="6" s="1"/>
  <c r="AA22" i="6" s="1"/>
  <c r="AB22" i="6" s="1"/>
  <c r="AC22" i="6" s="1"/>
  <c r="AD22" i="6" s="1"/>
  <c r="AE22" i="6" s="1"/>
  <c r="AF22" i="6" s="1"/>
  <c r="AG22" i="6" s="1"/>
  <c r="AH22" i="6" s="1"/>
  <c r="AI22" i="6" s="1"/>
  <c r="AJ22" i="6" s="1"/>
  <c r="AK22" i="6" s="1"/>
  <c r="AL22" i="6" s="1"/>
  <c r="R26" i="6"/>
  <c r="S26" i="6" s="1"/>
  <c r="T26" i="6" s="1"/>
  <c r="U26" i="6" s="1"/>
  <c r="V26" i="6" s="1"/>
  <c r="W26" i="6" s="1"/>
  <c r="X26" i="6" s="1"/>
  <c r="Y26" i="6" s="1"/>
  <c r="Z26" i="6" s="1"/>
  <c r="AA26" i="6" s="1"/>
  <c r="AB26" i="6" s="1"/>
  <c r="AC26" i="6" s="1"/>
  <c r="AD26" i="6" s="1"/>
  <c r="AE26" i="6" s="1"/>
  <c r="AF26" i="6" s="1"/>
  <c r="AG26" i="6" s="1"/>
  <c r="AH26" i="6" s="1"/>
  <c r="AI26" i="6" s="1"/>
  <c r="AJ26" i="6" s="1"/>
  <c r="AK26" i="6" s="1"/>
  <c r="AL26" i="6" s="1"/>
  <c r="R30" i="6"/>
  <c r="S30" i="6" s="1"/>
  <c r="T30" i="6" s="1"/>
  <c r="U30" i="6" s="1"/>
  <c r="V30" i="6" s="1"/>
  <c r="W30" i="6" s="1"/>
  <c r="X30" i="6" s="1"/>
  <c r="Y30" i="6" s="1"/>
  <c r="Z30" i="6" s="1"/>
  <c r="AA30" i="6" s="1"/>
  <c r="AB30" i="6" s="1"/>
  <c r="AC30" i="6" s="1"/>
  <c r="AD30" i="6" s="1"/>
  <c r="AE30" i="6" s="1"/>
  <c r="AF30" i="6" s="1"/>
  <c r="AG30" i="6" s="1"/>
  <c r="AH30" i="6" s="1"/>
  <c r="AI30" i="6" s="1"/>
  <c r="AJ30" i="6" s="1"/>
  <c r="AK30" i="6" s="1"/>
  <c r="AL30" i="6" s="1"/>
  <c r="R34" i="6"/>
  <c r="S34" i="6" s="1"/>
  <c r="T34" i="6" s="1"/>
  <c r="U34" i="6" s="1"/>
  <c r="R38" i="6"/>
  <c r="S38" i="6" s="1"/>
  <c r="T38" i="6" s="1"/>
  <c r="U38" i="6" s="1"/>
  <c r="R42" i="6"/>
  <c r="S42" i="6" s="1"/>
  <c r="T42" i="6" s="1"/>
  <c r="U42" i="6" s="1"/>
  <c r="R46" i="6"/>
  <c r="S46" i="6" s="1"/>
  <c r="T46" i="6" s="1"/>
  <c r="U46" i="6" s="1"/>
  <c r="R50" i="6"/>
  <c r="S50" i="6" s="1"/>
  <c r="T50" i="6" s="1"/>
  <c r="U50" i="6" s="1"/>
  <c r="R54" i="6"/>
  <c r="S54" i="6" s="1"/>
  <c r="T54" i="6" s="1"/>
  <c r="U54" i="6" s="1"/>
  <c r="R58" i="6"/>
  <c r="S58" i="6" s="1"/>
  <c r="T58" i="6" s="1"/>
  <c r="U58" i="6" s="1"/>
  <c r="R62" i="6"/>
  <c r="S62" i="6" s="1"/>
  <c r="T62" i="6" s="1"/>
  <c r="U62" i="6" s="1"/>
  <c r="R65" i="6"/>
  <c r="S65" i="6" s="1"/>
  <c r="T65" i="6" s="1"/>
  <c r="U65" i="6" s="1"/>
  <c r="V65" i="6" s="1"/>
  <c r="W65" i="6" s="1"/>
  <c r="X65" i="6" s="1"/>
  <c r="Y65" i="6" s="1"/>
  <c r="Z65" i="6" s="1"/>
  <c r="AA65" i="6" s="1"/>
  <c r="AB65" i="6" s="1"/>
  <c r="AC65" i="6" s="1"/>
  <c r="AD65" i="6" s="1"/>
  <c r="AE65" i="6" s="1"/>
  <c r="AF65" i="6" s="1"/>
  <c r="AG65" i="6" s="1"/>
  <c r="AH65" i="6" s="1"/>
  <c r="AI65" i="6" s="1"/>
  <c r="AJ65" i="6" s="1"/>
  <c r="AK65" i="6" s="1"/>
  <c r="AL65" i="6" s="1"/>
  <c r="R69" i="6"/>
  <c r="R74" i="6"/>
  <c r="S74" i="6" s="1"/>
  <c r="T74" i="6" s="1"/>
  <c r="U74" i="6" s="1"/>
  <c r="R78" i="6"/>
  <c r="S78" i="6" s="1"/>
  <c r="T78" i="6" s="1"/>
  <c r="U78" i="6" s="1"/>
  <c r="V78" i="6" s="1"/>
  <c r="W78" i="6" s="1"/>
  <c r="X78" i="6" s="1"/>
  <c r="Y78" i="6" s="1"/>
  <c r="Z78" i="6" s="1"/>
  <c r="AA78" i="6" s="1"/>
  <c r="AB78" i="6" s="1"/>
  <c r="AC78" i="6" s="1"/>
  <c r="AD78" i="6" s="1"/>
  <c r="AE78" i="6" s="1"/>
  <c r="AF78" i="6" s="1"/>
  <c r="AG78" i="6" s="1"/>
  <c r="AH78" i="6" s="1"/>
  <c r="AI78" i="6" s="1"/>
  <c r="AJ78" i="6" s="1"/>
  <c r="AK78" i="6" s="1"/>
  <c r="AL78" i="6" s="1"/>
  <c r="R82" i="6"/>
  <c r="S82" i="6" s="1"/>
  <c r="T82" i="6" s="1"/>
  <c r="U82" i="6" s="1"/>
  <c r="R86" i="6"/>
  <c r="S86" i="6" s="1"/>
  <c r="T86" i="6" s="1"/>
  <c r="U86" i="6" s="1"/>
  <c r="V86" i="6" s="1"/>
  <c r="W86" i="6" s="1"/>
  <c r="X86" i="6" s="1"/>
  <c r="Y86" i="6" s="1"/>
  <c r="Z86" i="6" s="1"/>
  <c r="AA86" i="6" s="1"/>
  <c r="AB86" i="6" s="1"/>
  <c r="AC86" i="6" s="1"/>
  <c r="AD86" i="6" s="1"/>
  <c r="AE86" i="6" s="1"/>
  <c r="AF86" i="6" s="1"/>
  <c r="AG86" i="6" s="1"/>
  <c r="AH86" i="6" s="1"/>
  <c r="AI86" i="6" s="1"/>
  <c r="AJ86" i="6" s="1"/>
  <c r="AK86" i="6" s="1"/>
  <c r="AL86" i="6" s="1"/>
  <c r="R90" i="6"/>
  <c r="S90" i="6" s="1"/>
  <c r="T90" i="6" s="1"/>
  <c r="U90" i="6" s="1"/>
  <c r="R94" i="6"/>
  <c r="S94" i="6" s="1"/>
  <c r="T94" i="6" s="1"/>
  <c r="U94" i="6" s="1"/>
  <c r="R98" i="6"/>
  <c r="S98" i="6" s="1"/>
  <c r="T98" i="6" s="1"/>
  <c r="U98" i="6" s="1"/>
  <c r="V98" i="6" s="1"/>
  <c r="W98" i="6" s="1"/>
  <c r="X98" i="6" s="1"/>
  <c r="Y98" i="6" s="1"/>
  <c r="Z98" i="6" s="1"/>
  <c r="AA98" i="6" s="1"/>
  <c r="AB98" i="6" s="1"/>
  <c r="AC98" i="6" s="1"/>
  <c r="AD98" i="6" s="1"/>
  <c r="AE98" i="6" s="1"/>
  <c r="AF98" i="6" s="1"/>
  <c r="AG98" i="6" s="1"/>
  <c r="AH98" i="6" s="1"/>
  <c r="AI98" i="6" s="1"/>
  <c r="AJ98" i="6" s="1"/>
  <c r="AK98" i="6" s="1"/>
  <c r="AL98" i="6" s="1"/>
  <c r="R103" i="6"/>
  <c r="S103" i="6" s="1"/>
  <c r="T103" i="6" s="1"/>
  <c r="U103" i="6" s="1"/>
  <c r="R107" i="6"/>
  <c r="S107" i="6" s="1"/>
  <c r="T107" i="6" s="1"/>
  <c r="U107" i="6" s="1"/>
  <c r="V107" i="6" s="1"/>
  <c r="W107" i="6" s="1"/>
  <c r="X107" i="6" s="1"/>
  <c r="Y107" i="6" s="1"/>
  <c r="Z107" i="6" s="1"/>
  <c r="AA107" i="6" s="1"/>
  <c r="AB107" i="6" s="1"/>
  <c r="AC107" i="6" s="1"/>
  <c r="AD107" i="6" s="1"/>
  <c r="AE107" i="6" s="1"/>
  <c r="AF107" i="6" s="1"/>
  <c r="AG107" i="6" s="1"/>
  <c r="AH107" i="6" s="1"/>
  <c r="AI107" i="6" s="1"/>
  <c r="AJ107" i="6" s="1"/>
  <c r="AK107" i="6" s="1"/>
  <c r="AL107" i="6" s="1"/>
  <c r="R111" i="6"/>
  <c r="S111" i="6" s="1"/>
  <c r="T111" i="6" s="1"/>
  <c r="U111" i="6" s="1"/>
  <c r="R119" i="6"/>
  <c r="S119" i="6" s="1"/>
  <c r="T119" i="6" s="1"/>
  <c r="U119" i="6" s="1"/>
  <c r="V119" i="6" s="1"/>
  <c r="W119" i="6" s="1"/>
  <c r="X119" i="6" s="1"/>
  <c r="Y119" i="6" s="1"/>
  <c r="Z119" i="6" s="1"/>
  <c r="AA119" i="6" s="1"/>
  <c r="AB119" i="6" s="1"/>
  <c r="AC119" i="6" s="1"/>
  <c r="AD119" i="6" s="1"/>
  <c r="AE119" i="6" s="1"/>
  <c r="AF119" i="6" s="1"/>
  <c r="AG119" i="6" s="1"/>
  <c r="AH119" i="6" s="1"/>
  <c r="AI119" i="6" s="1"/>
  <c r="AJ119" i="6" s="1"/>
  <c r="AK119" i="6" s="1"/>
  <c r="AL119" i="6" s="1"/>
  <c r="R139" i="6"/>
  <c r="S139" i="6" s="1"/>
  <c r="T139" i="6" s="1"/>
  <c r="U139" i="6" s="1"/>
  <c r="R332" i="6"/>
  <c r="S332" i="6" s="1"/>
  <c r="T332" i="6" s="1"/>
  <c r="U332" i="6" s="1"/>
  <c r="R115" i="6"/>
  <c r="S115" i="6" s="1"/>
  <c r="T115" i="6" s="1"/>
  <c r="U115" i="6" s="1"/>
  <c r="R123" i="6"/>
  <c r="S123" i="6" s="1"/>
  <c r="T123" i="6" s="1"/>
  <c r="U123" i="6" s="1"/>
  <c r="V123" i="6" s="1"/>
  <c r="W123" i="6" s="1"/>
  <c r="X123" i="6" s="1"/>
  <c r="Y123" i="6" s="1"/>
  <c r="Z123" i="6" s="1"/>
  <c r="AA123" i="6" s="1"/>
  <c r="AB123" i="6" s="1"/>
  <c r="AC123" i="6" s="1"/>
  <c r="AD123" i="6" s="1"/>
  <c r="AE123" i="6" s="1"/>
  <c r="AF123" i="6" s="1"/>
  <c r="AG123" i="6" s="1"/>
  <c r="AH123" i="6" s="1"/>
  <c r="AI123" i="6" s="1"/>
  <c r="AJ123" i="6" s="1"/>
  <c r="AK123" i="6" s="1"/>
  <c r="AL123" i="6" s="1"/>
  <c r="R127" i="6"/>
  <c r="S127" i="6" s="1"/>
  <c r="T127" i="6" s="1"/>
  <c r="U127" i="6" s="1"/>
  <c r="V127" i="6" s="1"/>
  <c r="W127" i="6" s="1"/>
  <c r="X127" i="6" s="1"/>
  <c r="Y127" i="6" s="1"/>
  <c r="Z127" i="6" s="1"/>
  <c r="AA127" i="6" s="1"/>
  <c r="AB127" i="6" s="1"/>
  <c r="AC127" i="6" s="1"/>
  <c r="AD127" i="6" s="1"/>
  <c r="AE127" i="6" s="1"/>
  <c r="AF127" i="6" s="1"/>
  <c r="AG127" i="6" s="1"/>
  <c r="AH127" i="6" s="1"/>
  <c r="AI127" i="6" s="1"/>
  <c r="AJ127" i="6" s="1"/>
  <c r="AK127" i="6" s="1"/>
  <c r="AL127" i="6" s="1"/>
  <c r="R131" i="6"/>
  <c r="S131" i="6" s="1"/>
  <c r="T131" i="6" s="1"/>
  <c r="U131" i="6" s="1"/>
  <c r="R135" i="6"/>
  <c r="S135" i="6" s="1"/>
  <c r="T135" i="6" s="1"/>
  <c r="U135" i="6" s="1"/>
  <c r="V135" i="6" s="1"/>
  <c r="W135" i="6" s="1"/>
  <c r="X135" i="6" s="1"/>
  <c r="Y135" i="6" s="1"/>
  <c r="Z135" i="6" s="1"/>
  <c r="AA135" i="6" s="1"/>
  <c r="AB135" i="6" s="1"/>
  <c r="AC135" i="6" s="1"/>
  <c r="AD135" i="6" s="1"/>
  <c r="AE135" i="6" s="1"/>
  <c r="AF135" i="6" s="1"/>
  <c r="AG135" i="6" s="1"/>
  <c r="AH135" i="6" s="1"/>
  <c r="AI135" i="6" s="1"/>
  <c r="AJ135" i="6" s="1"/>
  <c r="AK135" i="6" s="1"/>
  <c r="AL135" i="6" s="1"/>
  <c r="R143" i="6"/>
  <c r="S143" i="6" s="1"/>
  <c r="T143" i="6" s="1"/>
  <c r="U143" i="6" s="1"/>
  <c r="V143" i="6" s="1"/>
  <c r="W143" i="6" s="1"/>
  <c r="X143" i="6" s="1"/>
  <c r="Y143" i="6" s="1"/>
  <c r="Z143" i="6" s="1"/>
  <c r="AA143" i="6" s="1"/>
  <c r="AB143" i="6" s="1"/>
  <c r="AC143" i="6" s="1"/>
  <c r="AD143" i="6" s="1"/>
  <c r="AE143" i="6" s="1"/>
  <c r="AF143" i="6" s="1"/>
  <c r="AG143" i="6" s="1"/>
  <c r="AH143" i="6" s="1"/>
  <c r="AI143" i="6" s="1"/>
  <c r="AJ143" i="6" s="1"/>
  <c r="AK143" i="6" s="1"/>
  <c r="AL143" i="6" s="1"/>
  <c r="R147" i="6"/>
  <c r="S147" i="6" s="1"/>
  <c r="T147" i="6" s="1"/>
  <c r="U147" i="6" s="1"/>
  <c r="V147" i="6" s="1"/>
  <c r="W147" i="6" s="1"/>
  <c r="X147" i="6" s="1"/>
  <c r="Y147" i="6" s="1"/>
  <c r="Z147" i="6" s="1"/>
  <c r="AA147" i="6" s="1"/>
  <c r="AB147" i="6" s="1"/>
  <c r="AC147" i="6" s="1"/>
  <c r="AD147" i="6" s="1"/>
  <c r="AE147" i="6" s="1"/>
  <c r="AF147" i="6" s="1"/>
  <c r="AG147" i="6" s="1"/>
  <c r="AH147" i="6" s="1"/>
  <c r="AI147" i="6" s="1"/>
  <c r="AJ147" i="6" s="1"/>
  <c r="AK147" i="6" s="1"/>
  <c r="AL147" i="6" s="1"/>
  <c r="R312" i="6"/>
  <c r="S312" i="6" s="1"/>
  <c r="T312" i="6" s="1"/>
  <c r="U312" i="6" s="1"/>
  <c r="R304" i="6"/>
  <c r="S304" i="6" s="1"/>
  <c r="T304" i="6" s="1"/>
  <c r="U304" i="6" s="1"/>
  <c r="V304" i="6" s="1"/>
  <c r="W304" i="6" s="1"/>
  <c r="X304" i="6" s="1"/>
  <c r="Y304" i="6" s="1"/>
  <c r="Z304" i="6" s="1"/>
  <c r="AA304" i="6" s="1"/>
  <c r="AB304" i="6" s="1"/>
  <c r="AC304" i="6" s="1"/>
  <c r="AD304" i="6" s="1"/>
  <c r="AE304" i="6" s="1"/>
  <c r="AF304" i="6" s="1"/>
  <c r="AG304" i="6" s="1"/>
  <c r="AH304" i="6" s="1"/>
  <c r="AI304" i="6" s="1"/>
  <c r="AJ304" i="6" s="1"/>
  <c r="AK304" i="6" s="1"/>
  <c r="AL304" i="6" s="1"/>
  <c r="R340" i="6"/>
  <c r="S340" i="6" s="1"/>
  <c r="T340" i="6" s="1"/>
  <c r="U340" i="6" s="1"/>
  <c r="V340" i="6" s="1"/>
  <c r="W340" i="6" s="1"/>
  <c r="X340" i="6" s="1"/>
  <c r="Y340" i="6" s="1"/>
  <c r="Z340" i="6" s="1"/>
  <c r="AA340" i="6" s="1"/>
  <c r="AB340" i="6" s="1"/>
  <c r="AC340" i="6" s="1"/>
  <c r="AD340" i="6" s="1"/>
  <c r="AE340" i="6" s="1"/>
  <c r="AF340" i="6" s="1"/>
  <c r="AG340" i="6" s="1"/>
  <c r="AH340" i="6" s="1"/>
  <c r="AI340" i="6" s="1"/>
  <c r="AJ340" i="6" s="1"/>
  <c r="AK340" i="6" s="1"/>
  <c r="AL340" i="6" s="1"/>
  <c r="R324" i="6"/>
  <c r="S324" i="6" s="1"/>
  <c r="T324" i="6" s="1"/>
  <c r="U324" i="6" s="1"/>
  <c r="R151" i="6"/>
  <c r="S151" i="6" s="1"/>
  <c r="T151" i="6" s="1"/>
  <c r="U151" i="6" s="1"/>
  <c r="R155" i="6"/>
  <c r="S155" i="6" s="1"/>
  <c r="T155" i="6" s="1"/>
  <c r="U155" i="6" s="1"/>
  <c r="R159" i="6"/>
  <c r="S159" i="6" s="1"/>
  <c r="T159" i="6" s="1"/>
  <c r="U159" i="6" s="1"/>
  <c r="R163" i="6"/>
  <c r="S163" i="6" s="1"/>
  <c r="T163" i="6" s="1"/>
  <c r="U163" i="6" s="1"/>
  <c r="V163" i="6" s="1"/>
  <c r="W163" i="6" s="1"/>
  <c r="X163" i="6" s="1"/>
  <c r="Y163" i="6" s="1"/>
  <c r="Z163" i="6" s="1"/>
  <c r="AA163" i="6" s="1"/>
  <c r="AB163" i="6" s="1"/>
  <c r="AC163" i="6" s="1"/>
  <c r="AD163" i="6" s="1"/>
  <c r="AE163" i="6" s="1"/>
  <c r="AF163" i="6" s="1"/>
  <c r="AG163" i="6" s="1"/>
  <c r="AH163" i="6" s="1"/>
  <c r="AI163" i="6" s="1"/>
  <c r="AJ163" i="6" s="1"/>
  <c r="AK163" i="6" s="1"/>
  <c r="AL163" i="6" s="1"/>
  <c r="R167" i="6"/>
  <c r="S167" i="6" s="1"/>
  <c r="T167" i="6" s="1"/>
  <c r="U167" i="6" s="1"/>
  <c r="R171" i="6"/>
  <c r="S171" i="6" s="1"/>
  <c r="T171" i="6" s="1"/>
  <c r="U171" i="6" s="1"/>
  <c r="V171" i="6" s="1"/>
  <c r="W171" i="6" s="1"/>
  <c r="X171" i="6" s="1"/>
  <c r="Y171" i="6" s="1"/>
  <c r="Z171" i="6" s="1"/>
  <c r="AA171" i="6" s="1"/>
  <c r="AB171" i="6" s="1"/>
  <c r="AC171" i="6" s="1"/>
  <c r="AD171" i="6" s="1"/>
  <c r="AE171" i="6" s="1"/>
  <c r="AF171" i="6" s="1"/>
  <c r="AG171" i="6" s="1"/>
  <c r="AH171" i="6" s="1"/>
  <c r="AI171" i="6" s="1"/>
  <c r="AJ171" i="6" s="1"/>
  <c r="AK171" i="6" s="1"/>
  <c r="AL171" i="6" s="1"/>
  <c r="R175" i="6"/>
  <c r="R179" i="6"/>
  <c r="S179" i="6" s="1"/>
  <c r="T179" i="6" s="1"/>
  <c r="U179" i="6" s="1"/>
  <c r="R183" i="6"/>
  <c r="S183" i="6" s="1"/>
  <c r="T183" i="6" s="1"/>
  <c r="U183" i="6" s="1"/>
  <c r="R187" i="6"/>
  <c r="S187" i="6" s="1"/>
  <c r="T187" i="6" s="1"/>
  <c r="U187" i="6" s="1"/>
  <c r="V187" i="6" s="1"/>
  <c r="W187" i="6" s="1"/>
  <c r="X187" i="6" s="1"/>
  <c r="Y187" i="6" s="1"/>
  <c r="Z187" i="6" s="1"/>
  <c r="AA187" i="6" s="1"/>
  <c r="AB187" i="6" s="1"/>
  <c r="AC187" i="6" s="1"/>
  <c r="AD187" i="6" s="1"/>
  <c r="AE187" i="6" s="1"/>
  <c r="AF187" i="6" s="1"/>
  <c r="AG187" i="6" s="1"/>
  <c r="AH187" i="6" s="1"/>
  <c r="AI187" i="6" s="1"/>
  <c r="AJ187" i="6" s="1"/>
  <c r="AK187" i="6" s="1"/>
  <c r="AL187" i="6" s="1"/>
  <c r="R191" i="6"/>
  <c r="S191" i="6" s="1"/>
  <c r="T191" i="6" s="1"/>
  <c r="U191" i="6" s="1"/>
  <c r="R195" i="6"/>
  <c r="S195" i="6" s="1"/>
  <c r="T195" i="6" s="1"/>
  <c r="U195" i="6" s="1"/>
  <c r="R199" i="6"/>
  <c r="S199" i="6" s="1"/>
  <c r="T199" i="6" s="1"/>
  <c r="U199" i="6" s="1"/>
  <c r="R203" i="6"/>
  <c r="S203" i="6" s="1"/>
  <c r="T203" i="6" s="1"/>
  <c r="U203" i="6" s="1"/>
  <c r="V203" i="6" s="1"/>
  <c r="W203" i="6" s="1"/>
  <c r="X203" i="6" s="1"/>
  <c r="Y203" i="6" s="1"/>
  <c r="Z203" i="6" s="1"/>
  <c r="AA203" i="6" s="1"/>
  <c r="AB203" i="6" s="1"/>
  <c r="AC203" i="6" s="1"/>
  <c r="AD203" i="6" s="1"/>
  <c r="AE203" i="6" s="1"/>
  <c r="AF203" i="6" s="1"/>
  <c r="AG203" i="6" s="1"/>
  <c r="AH203" i="6" s="1"/>
  <c r="AI203" i="6" s="1"/>
  <c r="AJ203" i="6" s="1"/>
  <c r="AK203" i="6" s="1"/>
  <c r="AL203" i="6" s="1"/>
  <c r="R207" i="6"/>
  <c r="S207" i="6" s="1"/>
  <c r="T207" i="6" s="1"/>
  <c r="U207" i="6" s="1"/>
  <c r="R211" i="6"/>
  <c r="S211" i="6" s="1"/>
  <c r="T211" i="6" s="1"/>
  <c r="U211" i="6" s="1"/>
  <c r="V211" i="6" s="1"/>
  <c r="W211" i="6" s="1"/>
  <c r="X211" i="6" s="1"/>
  <c r="Y211" i="6" s="1"/>
  <c r="Z211" i="6" s="1"/>
  <c r="AA211" i="6" s="1"/>
  <c r="AB211" i="6" s="1"/>
  <c r="AC211" i="6" s="1"/>
  <c r="AD211" i="6" s="1"/>
  <c r="AE211" i="6" s="1"/>
  <c r="AF211" i="6" s="1"/>
  <c r="AG211" i="6" s="1"/>
  <c r="AH211" i="6" s="1"/>
  <c r="AI211" i="6" s="1"/>
  <c r="AJ211" i="6" s="1"/>
  <c r="AK211" i="6" s="1"/>
  <c r="AL211" i="6" s="1"/>
  <c r="R215" i="6"/>
  <c r="S215" i="6" s="1"/>
  <c r="T215" i="6" s="1"/>
  <c r="U215" i="6" s="1"/>
  <c r="R219" i="6"/>
  <c r="S219" i="6" s="1"/>
  <c r="T219" i="6" s="1"/>
  <c r="U219" i="6" s="1"/>
  <c r="R223" i="6"/>
  <c r="S223" i="6" s="1"/>
  <c r="T223" i="6" s="1"/>
  <c r="U223" i="6" s="1"/>
  <c r="V223" i="6" s="1"/>
  <c r="W223" i="6" s="1"/>
  <c r="X223" i="6" s="1"/>
  <c r="Y223" i="6" s="1"/>
  <c r="Z223" i="6" s="1"/>
  <c r="AA223" i="6" s="1"/>
  <c r="AB223" i="6" s="1"/>
  <c r="AC223" i="6" s="1"/>
  <c r="AD223" i="6" s="1"/>
  <c r="AE223" i="6" s="1"/>
  <c r="AF223" i="6" s="1"/>
  <c r="AG223" i="6" s="1"/>
  <c r="AH223" i="6" s="1"/>
  <c r="AI223" i="6" s="1"/>
  <c r="AJ223" i="6" s="1"/>
  <c r="AK223" i="6" s="1"/>
  <c r="AL223" i="6" s="1"/>
  <c r="R227" i="6"/>
  <c r="S227" i="6" s="1"/>
  <c r="T227" i="6" s="1"/>
  <c r="U227" i="6" s="1"/>
  <c r="R231" i="6"/>
  <c r="S231" i="6" s="1"/>
  <c r="T231" i="6" s="1"/>
  <c r="U231" i="6" s="1"/>
  <c r="R235" i="6"/>
  <c r="S235" i="6" s="1"/>
  <c r="T235" i="6" s="1"/>
  <c r="U235" i="6" s="1"/>
  <c r="R239" i="6"/>
  <c r="S239" i="6" s="1"/>
  <c r="T239" i="6" s="1"/>
  <c r="U239" i="6" s="1"/>
  <c r="V239" i="6" s="1"/>
  <c r="W239" i="6" s="1"/>
  <c r="X239" i="6" s="1"/>
  <c r="Y239" i="6" s="1"/>
  <c r="Z239" i="6" s="1"/>
  <c r="AA239" i="6" s="1"/>
  <c r="AB239" i="6" s="1"/>
  <c r="AC239" i="6" s="1"/>
  <c r="AD239" i="6" s="1"/>
  <c r="AE239" i="6" s="1"/>
  <c r="AF239" i="6" s="1"/>
  <c r="AG239" i="6" s="1"/>
  <c r="AH239" i="6" s="1"/>
  <c r="AI239" i="6" s="1"/>
  <c r="AJ239" i="6" s="1"/>
  <c r="AK239" i="6" s="1"/>
  <c r="AL239" i="6" s="1"/>
  <c r="R243" i="6"/>
  <c r="S243" i="6" s="1"/>
  <c r="T243" i="6" s="1"/>
  <c r="U243" i="6" s="1"/>
  <c r="R250" i="6"/>
  <c r="S250" i="6" s="1"/>
  <c r="T250" i="6" s="1"/>
  <c r="U250" i="6" s="1"/>
  <c r="R257" i="6"/>
  <c r="S257" i="6" s="1"/>
  <c r="T257" i="6" s="1"/>
  <c r="U257" i="6" s="1"/>
  <c r="R261" i="6"/>
  <c r="S261" i="6" s="1"/>
  <c r="T261" i="6" s="1"/>
  <c r="U261" i="6" s="1"/>
  <c r="V261" i="6" s="1"/>
  <c r="W261" i="6" s="1"/>
  <c r="X261" i="6" s="1"/>
  <c r="Y261" i="6" s="1"/>
  <c r="Z261" i="6" s="1"/>
  <c r="AA261" i="6" s="1"/>
  <c r="AB261" i="6" s="1"/>
  <c r="AC261" i="6" s="1"/>
  <c r="AD261" i="6" s="1"/>
  <c r="AE261" i="6" s="1"/>
  <c r="AF261" i="6" s="1"/>
  <c r="AG261" i="6" s="1"/>
  <c r="AH261" i="6" s="1"/>
  <c r="AI261" i="6" s="1"/>
  <c r="AJ261" i="6" s="1"/>
  <c r="AK261" i="6" s="1"/>
  <c r="AL261" i="6" s="1"/>
  <c r="R265" i="6"/>
  <c r="S265" i="6" s="1"/>
  <c r="T265" i="6" s="1"/>
  <c r="U265" i="6" s="1"/>
  <c r="R269" i="6"/>
  <c r="S269" i="6" s="1"/>
  <c r="T269" i="6" s="1"/>
  <c r="U269" i="6" s="1"/>
  <c r="V269" i="6" s="1"/>
  <c r="W269" i="6" s="1"/>
  <c r="X269" i="6" s="1"/>
  <c r="Y269" i="6" s="1"/>
  <c r="Z269" i="6" s="1"/>
  <c r="AA269" i="6" s="1"/>
  <c r="AB269" i="6" s="1"/>
  <c r="AC269" i="6" s="1"/>
  <c r="AD269" i="6" s="1"/>
  <c r="AE269" i="6" s="1"/>
  <c r="AF269" i="6" s="1"/>
  <c r="AG269" i="6" s="1"/>
  <c r="AH269" i="6" s="1"/>
  <c r="AI269" i="6" s="1"/>
  <c r="AJ269" i="6" s="1"/>
  <c r="AK269" i="6" s="1"/>
  <c r="AL269" i="6" s="1"/>
  <c r="R273" i="6"/>
  <c r="S273" i="6" s="1"/>
  <c r="T273" i="6" s="1"/>
  <c r="U273" i="6" s="1"/>
  <c r="R277" i="6"/>
  <c r="S277" i="6" s="1"/>
  <c r="T277" i="6" s="1"/>
  <c r="U277" i="6" s="1"/>
  <c r="R281" i="6"/>
  <c r="S281" i="6" s="1"/>
  <c r="T281" i="6" s="1"/>
  <c r="U281" i="6" s="1"/>
  <c r="V281" i="6" s="1"/>
  <c r="W281" i="6" s="1"/>
  <c r="X281" i="6" s="1"/>
  <c r="Y281" i="6" s="1"/>
  <c r="Z281" i="6" s="1"/>
  <c r="AA281" i="6" s="1"/>
  <c r="AB281" i="6" s="1"/>
  <c r="AC281" i="6" s="1"/>
  <c r="AD281" i="6" s="1"/>
  <c r="AE281" i="6" s="1"/>
  <c r="AF281" i="6" s="1"/>
  <c r="AG281" i="6" s="1"/>
  <c r="AH281" i="6" s="1"/>
  <c r="AI281" i="6" s="1"/>
  <c r="AJ281" i="6" s="1"/>
  <c r="AK281" i="6" s="1"/>
  <c r="AL281" i="6" s="1"/>
  <c r="R285" i="6"/>
  <c r="S285" i="6" s="1"/>
  <c r="T285" i="6" s="1"/>
  <c r="U285" i="6" s="1"/>
  <c r="V285" i="6" s="1"/>
  <c r="W285" i="6" s="1"/>
  <c r="X285" i="6" s="1"/>
  <c r="Y285" i="6" s="1"/>
  <c r="Z285" i="6" s="1"/>
  <c r="AA285" i="6" s="1"/>
  <c r="AB285" i="6" s="1"/>
  <c r="AC285" i="6" s="1"/>
  <c r="AD285" i="6" s="1"/>
  <c r="AE285" i="6" s="1"/>
  <c r="AF285" i="6" s="1"/>
  <c r="AG285" i="6" s="1"/>
  <c r="AH285" i="6" s="1"/>
  <c r="AI285" i="6" s="1"/>
  <c r="AJ285" i="6" s="1"/>
  <c r="AK285" i="6" s="1"/>
  <c r="AL285" i="6" s="1"/>
  <c r="R289" i="6"/>
  <c r="S289" i="6" s="1"/>
  <c r="T289" i="6" s="1"/>
  <c r="U289" i="6" s="1"/>
  <c r="R11" i="6"/>
  <c r="S11" i="6" s="1"/>
  <c r="T11" i="6" s="1"/>
  <c r="U11" i="6" s="1"/>
  <c r="R408" i="6"/>
  <c r="S408" i="6" s="1"/>
  <c r="T408" i="6" s="1"/>
  <c r="U408" i="6" s="1"/>
  <c r="V408" i="6" s="1"/>
  <c r="W408" i="6" s="1"/>
  <c r="X408" i="6" s="1"/>
  <c r="Y408" i="6" s="1"/>
  <c r="Z408" i="6" s="1"/>
  <c r="AA408" i="6" s="1"/>
  <c r="AB408" i="6" s="1"/>
  <c r="AC408" i="6" s="1"/>
  <c r="AD408" i="6" s="1"/>
  <c r="AE408" i="6" s="1"/>
  <c r="AF408" i="6" s="1"/>
  <c r="AG408" i="6" s="1"/>
  <c r="AH408" i="6" s="1"/>
  <c r="AI408" i="6" s="1"/>
  <c r="AJ408" i="6" s="1"/>
  <c r="AK408" i="6" s="1"/>
  <c r="AL408" i="6" s="1"/>
  <c r="R404" i="6"/>
  <c r="S404" i="6" s="1"/>
  <c r="T404" i="6" s="1"/>
  <c r="U404" i="6" s="1"/>
  <c r="R316" i="6"/>
  <c r="S316" i="6" s="1"/>
  <c r="T316" i="6" s="1"/>
  <c r="U316" i="6" s="1"/>
  <c r="V316" i="6" s="1"/>
  <c r="W316" i="6" s="1"/>
  <c r="X316" i="6" s="1"/>
  <c r="Y316" i="6" s="1"/>
  <c r="Z316" i="6" s="1"/>
  <c r="AA316" i="6" s="1"/>
  <c r="AB316" i="6" s="1"/>
  <c r="AC316" i="6" s="1"/>
  <c r="AD316" i="6" s="1"/>
  <c r="AE316" i="6" s="1"/>
  <c r="AF316" i="6" s="1"/>
  <c r="AG316" i="6" s="1"/>
  <c r="AH316" i="6" s="1"/>
  <c r="AI316" i="6" s="1"/>
  <c r="AJ316" i="6" s="1"/>
  <c r="AK316" i="6" s="1"/>
  <c r="AL316" i="6" s="1"/>
  <c r="R400" i="6"/>
  <c r="S400" i="6" s="1"/>
  <c r="T400" i="6" s="1"/>
  <c r="U400" i="6" s="1"/>
  <c r="R396" i="6"/>
  <c r="S396" i="6" s="1"/>
  <c r="T396" i="6" s="1"/>
  <c r="U396" i="6" s="1"/>
  <c r="V396" i="6" s="1"/>
  <c r="W396" i="6" s="1"/>
  <c r="X396" i="6" s="1"/>
  <c r="Y396" i="6" s="1"/>
  <c r="Z396" i="6" s="1"/>
  <c r="AA396" i="6" s="1"/>
  <c r="AB396" i="6" s="1"/>
  <c r="AC396" i="6" s="1"/>
  <c r="AD396" i="6" s="1"/>
  <c r="AE396" i="6" s="1"/>
  <c r="AF396" i="6" s="1"/>
  <c r="AG396" i="6" s="1"/>
  <c r="AH396" i="6" s="1"/>
  <c r="AI396" i="6" s="1"/>
  <c r="AJ396" i="6" s="1"/>
  <c r="AK396" i="6" s="1"/>
  <c r="AL396" i="6" s="1"/>
  <c r="R392" i="6"/>
  <c r="R388" i="6"/>
  <c r="S388" i="6" s="1"/>
  <c r="T388" i="6" s="1"/>
  <c r="U388" i="6" s="1"/>
  <c r="R384" i="6"/>
  <c r="S384" i="6" s="1"/>
  <c r="T384" i="6" s="1"/>
  <c r="U384" i="6" s="1"/>
  <c r="V384" i="6" s="1"/>
  <c r="W384" i="6" s="1"/>
  <c r="X384" i="6" s="1"/>
  <c r="Y384" i="6" s="1"/>
  <c r="Z384" i="6" s="1"/>
  <c r="AA384" i="6" s="1"/>
  <c r="AB384" i="6" s="1"/>
  <c r="AC384" i="6" s="1"/>
  <c r="AD384" i="6" s="1"/>
  <c r="AE384" i="6" s="1"/>
  <c r="AF384" i="6" s="1"/>
  <c r="AG384" i="6" s="1"/>
  <c r="AH384" i="6" s="1"/>
  <c r="AI384" i="6" s="1"/>
  <c r="AJ384" i="6" s="1"/>
  <c r="AK384" i="6" s="1"/>
  <c r="AL384" i="6" s="1"/>
  <c r="R380" i="6"/>
  <c r="R352" i="6"/>
  <c r="S352" i="6" s="1"/>
  <c r="T352" i="6" s="1"/>
  <c r="U352" i="6" s="1"/>
  <c r="V352" i="6" s="1"/>
  <c r="W352" i="6" s="1"/>
  <c r="X352" i="6" s="1"/>
  <c r="Y352" i="6" s="1"/>
  <c r="Z352" i="6" s="1"/>
  <c r="AA352" i="6" s="1"/>
  <c r="AB352" i="6" s="1"/>
  <c r="AC352" i="6" s="1"/>
  <c r="AD352" i="6" s="1"/>
  <c r="AE352" i="6" s="1"/>
  <c r="AF352" i="6" s="1"/>
  <c r="AG352" i="6" s="1"/>
  <c r="AH352" i="6" s="1"/>
  <c r="AI352" i="6" s="1"/>
  <c r="AJ352" i="6" s="1"/>
  <c r="AK352" i="6" s="1"/>
  <c r="AL352" i="6" s="1"/>
  <c r="R376" i="6"/>
  <c r="S376" i="6" s="1"/>
  <c r="T376" i="6" s="1"/>
  <c r="U376" i="6" s="1"/>
  <c r="R372" i="6"/>
  <c r="S372" i="6" s="1"/>
  <c r="T372" i="6" s="1"/>
  <c r="U372" i="6" s="1"/>
  <c r="R368" i="6"/>
  <c r="S368" i="6" s="1"/>
  <c r="T368" i="6" s="1"/>
  <c r="U368" i="6" s="1"/>
  <c r="V368" i="6" s="1"/>
  <c r="W368" i="6" s="1"/>
  <c r="X368" i="6" s="1"/>
  <c r="Y368" i="6" s="1"/>
  <c r="Z368" i="6" s="1"/>
  <c r="AA368" i="6" s="1"/>
  <c r="AB368" i="6" s="1"/>
  <c r="AC368" i="6" s="1"/>
  <c r="AD368" i="6" s="1"/>
  <c r="AE368" i="6" s="1"/>
  <c r="AF368" i="6" s="1"/>
  <c r="AG368" i="6" s="1"/>
  <c r="AH368" i="6" s="1"/>
  <c r="AI368" i="6" s="1"/>
  <c r="AJ368" i="6" s="1"/>
  <c r="AK368" i="6" s="1"/>
  <c r="AL368" i="6" s="1"/>
  <c r="R320" i="6"/>
  <c r="S320" i="6" s="1"/>
  <c r="T320" i="6" s="1"/>
  <c r="U320" i="6" s="1"/>
  <c r="V320" i="6" s="1"/>
  <c r="W320" i="6" s="1"/>
  <c r="X320" i="6" s="1"/>
  <c r="Y320" i="6" s="1"/>
  <c r="Z320" i="6" s="1"/>
  <c r="AA320" i="6" s="1"/>
  <c r="AB320" i="6" s="1"/>
  <c r="AC320" i="6" s="1"/>
  <c r="AD320" i="6" s="1"/>
  <c r="AE320" i="6" s="1"/>
  <c r="AF320" i="6" s="1"/>
  <c r="AG320" i="6" s="1"/>
  <c r="AH320" i="6" s="1"/>
  <c r="AI320" i="6" s="1"/>
  <c r="AJ320" i="6" s="1"/>
  <c r="AK320" i="6" s="1"/>
  <c r="AL320" i="6" s="1"/>
  <c r="R308" i="6"/>
  <c r="S308" i="6" s="1"/>
  <c r="T308" i="6" s="1"/>
  <c r="U308" i="6" s="1"/>
  <c r="V308" i="6" s="1"/>
  <c r="W308" i="6" s="1"/>
  <c r="X308" i="6" s="1"/>
  <c r="Y308" i="6" s="1"/>
  <c r="Z308" i="6" s="1"/>
  <c r="AA308" i="6" s="1"/>
  <c r="AB308" i="6" s="1"/>
  <c r="AC308" i="6" s="1"/>
  <c r="AD308" i="6" s="1"/>
  <c r="AE308" i="6" s="1"/>
  <c r="AF308" i="6" s="1"/>
  <c r="AG308" i="6" s="1"/>
  <c r="AH308" i="6" s="1"/>
  <c r="AI308" i="6" s="1"/>
  <c r="AJ308" i="6" s="1"/>
  <c r="AK308" i="6" s="1"/>
  <c r="AL308" i="6" s="1"/>
  <c r="R364" i="6"/>
  <c r="S364" i="6" s="1"/>
  <c r="T364" i="6" s="1"/>
  <c r="U364" i="6" s="1"/>
  <c r="V364" i="6" s="1"/>
  <c r="W364" i="6" s="1"/>
  <c r="X364" i="6" s="1"/>
  <c r="Y364" i="6" s="1"/>
  <c r="Z364" i="6" s="1"/>
  <c r="AA364" i="6" s="1"/>
  <c r="AB364" i="6" s="1"/>
  <c r="AC364" i="6" s="1"/>
  <c r="AD364" i="6" s="1"/>
  <c r="AE364" i="6" s="1"/>
  <c r="AF364" i="6" s="1"/>
  <c r="AG364" i="6" s="1"/>
  <c r="AH364" i="6" s="1"/>
  <c r="AI364" i="6" s="1"/>
  <c r="AJ364" i="6" s="1"/>
  <c r="AK364" i="6" s="1"/>
  <c r="AL364" i="6" s="1"/>
  <c r="R348" i="6"/>
  <c r="S348" i="6" s="1"/>
  <c r="T348" i="6" s="1"/>
  <c r="U348" i="6" s="1"/>
  <c r="V348" i="6" s="1"/>
  <c r="W348" i="6" s="1"/>
  <c r="X348" i="6" s="1"/>
  <c r="Y348" i="6" s="1"/>
  <c r="Z348" i="6" s="1"/>
  <c r="AA348" i="6" s="1"/>
  <c r="AB348" i="6" s="1"/>
  <c r="AC348" i="6" s="1"/>
  <c r="AD348" i="6" s="1"/>
  <c r="AE348" i="6" s="1"/>
  <c r="AF348" i="6" s="1"/>
  <c r="AG348" i="6" s="1"/>
  <c r="AH348" i="6" s="1"/>
  <c r="AI348" i="6" s="1"/>
  <c r="AJ348" i="6" s="1"/>
  <c r="AK348" i="6" s="1"/>
  <c r="AL348" i="6" s="1"/>
  <c r="R344" i="6"/>
  <c r="S344" i="6" s="1"/>
  <c r="T344" i="6" s="1"/>
  <c r="U344" i="6" s="1"/>
  <c r="V344" i="6" s="1"/>
  <c r="W344" i="6" s="1"/>
  <c r="X344" i="6" s="1"/>
  <c r="Y344" i="6" s="1"/>
  <c r="Z344" i="6" s="1"/>
  <c r="AA344" i="6" s="1"/>
  <c r="AB344" i="6" s="1"/>
  <c r="AC344" i="6" s="1"/>
  <c r="AD344" i="6" s="1"/>
  <c r="AE344" i="6" s="1"/>
  <c r="AF344" i="6" s="1"/>
  <c r="AG344" i="6" s="1"/>
  <c r="AH344" i="6" s="1"/>
  <c r="AI344" i="6" s="1"/>
  <c r="AJ344" i="6" s="1"/>
  <c r="AK344" i="6" s="1"/>
  <c r="AL344" i="6" s="1"/>
  <c r="R336" i="6"/>
  <c r="S336" i="6" s="1"/>
  <c r="T336" i="6" s="1"/>
  <c r="U336" i="6" s="1"/>
  <c r="R296" i="6"/>
  <c r="S296" i="6" s="1"/>
  <c r="T296" i="6" s="1"/>
  <c r="U296" i="6" s="1"/>
  <c r="V296" i="6" s="1"/>
  <c r="W296" i="6" s="1"/>
  <c r="X296" i="6" s="1"/>
  <c r="Y296" i="6" s="1"/>
  <c r="Z296" i="6" s="1"/>
  <c r="AA296" i="6" s="1"/>
  <c r="AB296" i="6" s="1"/>
  <c r="AC296" i="6" s="1"/>
  <c r="AD296" i="6" s="1"/>
  <c r="AE296" i="6" s="1"/>
  <c r="AF296" i="6" s="1"/>
  <c r="AG296" i="6" s="1"/>
  <c r="AH296" i="6" s="1"/>
  <c r="AI296" i="6" s="1"/>
  <c r="AJ296" i="6" s="1"/>
  <c r="AK296" i="6" s="1"/>
  <c r="AL296" i="6" s="1"/>
  <c r="BI12" i="6" l="1"/>
  <c r="S13" i="6"/>
  <c r="T13" i="6" s="1"/>
  <c r="U13" i="6" s="1"/>
  <c r="V13" i="6" s="1"/>
  <c r="W13" i="6" s="1"/>
  <c r="X13" i="6" s="1"/>
  <c r="Y13" i="6" s="1"/>
  <c r="Z13" i="6" s="1"/>
  <c r="AA13" i="6" s="1"/>
  <c r="AB13" i="6" s="1"/>
  <c r="AC13" i="6" s="1"/>
  <c r="AD13" i="6" s="1"/>
  <c r="AE13" i="6" s="1"/>
  <c r="AF13" i="6" s="1"/>
  <c r="AG13" i="6" s="1"/>
  <c r="AH13" i="6" s="1"/>
  <c r="AI13" i="6" s="1"/>
  <c r="AJ13" i="6" s="1"/>
  <c r="AK13" i="6" s="1"/>
  <c r="AL13" i="6" s="1"/>
  <c r="S64" i="6"/>
  <c r="T64" i="6" s="1"/>
  <c r="U64" i="6" s="1"/>
  <c r="V64" i="6" s="1"/>
  <c r="W64" i="6" s="1"/>
  <c r="X64" i="6" s="1"/>
  <c r="Y64" i="6" s="1"/>
  <c r="Z64" i="6" s="1"/>
  <c r="AA64" i="6" s="1"/>
  <c r="AB64" i="6" s="1"/>
  <c r="AC64" i="6" s="1"/>
  <c r="AD64" i="6" s="1"/>
  <c r="AE64" i="6" s="1"/>
  <c r="AF64" i="6" s="1"/>
  <c r="AG64" i="6" s="1"/>
  <c r="AH64" i="6" s="1"/>
  <c r="AI64" i="6" s="1"/>
  <c r="AJ64" i="6" s="1"/>
  <c r="AK64" i="6" s="1"/>
  <c r="AL64" i="6" s="1"/>
  <c r="S389" i="6"/>
  <c r="T389" i="6" s="1"/>
  <c r="U389" i="6" s="1"/>
  <c r="V389" i="6" s="1"/>
  <c r="W389" i="6" s="1"/>
  <c r="X389" i="6" s="1"/>
  <c r="Y389" i="6" s="1"/>
  <c r="Z389" i="6" s="1"/>
  <c r="AA389" i="6" s="1"/>
  <c r="AB389" i="6" s="1"/>
  <c r="AC389" i="6" s="1"/>
  <c r="AD389" i="6" s="1"/>
  <c r="AE389" i="6" s="1"/>
  <c r="AF389" i="6" s="1"/>
  <c r="AG389" i="6" s="1"/>
  <c r="AH389" i="6" s="1"/>
  <c r="AI389" i="6" s="1"/>
  <c r="AJ389" i="6" s="1"/>
  <c r="AK389" i="6" s="1"/>
  <c r="AL389" i="6" s="1"/>
  <c r="V388" i="6"/>
  <c r="W388" i="6" s="1"/>
  <c r="X388" i="6" s="1"/>
  <c r="Y388" i="6" s="1"/>
  <c r="Z388" i="6" s="1"/>
  <c r="AA388" i="6" s="1"/>
  <c r="AB388" i="6" s="1"/>
  <c r="AC388" i="6" s="1"/>
  <c r="AD388" i="6" s="1"/>
  <c r="AE388" i="6" s="1"/>
  <c r="AF388" i="6" s="1"/>
  <c r="AG388" i="6" s="1"/>
  <c r="AH388" i="6" s="1"/>
  <c r="AI388" i="6" s="1"/>
  <c r="AJ388" i="6" s="1"/>
  <c r="AK388" i="6" s="1"/>
  <c r="AL388" i="6" s="1"/>
  <c r="V404" i="6"/>
  <c r="W404" i="6" s="1"/>
  <c r="X404" i="6" s="1"/>
  <c r="Y404" i="6" s="1"/>
  <c r="Z404" i="6" s="1"/>
  <c r="AA404" i="6" s="1"/>
  <c r="AB404" i="6" s="1"/>
  <c r="AC404" i="6" s="1"/>
  <c r="AD404" i="6" s="1"/>
  <c r="AE404" i="6" s="1"/>
  <c r="AF404" i="6" s="1"/>
  <c r="AG404" i="6" s="1"/>
  <c r="AH404" i="6" s="1"/>
  <c r="AI404" i="6" s="1"/>
  <c r="AJ404" i="6" s="1"/>
  <c r="AK404" i="6" s="1"/>
  <c r="AL404" i="6" s="1"/>
  <c r="V115" i="6"/>
  <c r="W115" i="6" s="1"/>
  <c r="X115" i="6" s="1"/>
  <c r="Y115" i="6" s="1"/>
  <c r="Z115" i="6" s="1"/>
  <c r="AA115" i="6" s="1"/>
  <c r="AB115" i="6" s="1"/>
  <c r="AC115" i="6" s="1"/>
  <c r="AD115" i="6" s="1"/>
  <c r="AE115" i="6" s="1"/>
  <c r="AF115" i="6" s="1"/>
  <c r="AG115" i="6" s="1"/>
  <c r="AH115" i="6" s="1"/>
  <c r="AI115" i="6" s="1"/>
  <c r="AJ115" i="6" s="1"/>
  <c r="AK115" i="6" s="1"/>
  <c r="AL115" i="6" s="1"/>
  <c r="V111" i="6"/>
  <c r="W111" i="6" s="1"/>
  <c r="X111" i="6" s="1"/>
  <c r="Y111" i="6" s="1"/>
  <c r="Z111" i="6" s="1"/>
  <c r="AA111" i="6" s="1"/>
  <c r="AB111" i="6" s="1"/>
  <c r="AC111" i="6" s="1"/>
  <c r="AD111" i="6" s="1"/>
  <c r="AE111" i="6" s="1"/>
  <c r="AF111" i="6" s="1"/>
  <c r="AG111" i="6" s="1"/>
  <c r="AH111" i="6" s="1"/>
  <c r="AI111" i="6" s="1"/>
  <c r="AJ111" i="6" s="1"/>
  <c r="AK111" i="6" s="1"/>
  <c r="AL111" i="6" s="1"/>
  <c r="V103" i="6"/>
  <c r="W103" i="6" s="1"/>
  <c r="X103" i="6" s="1"/>
  <c r="Y103" i="6" s="1"/>
  <c r="Z103" i="6" s="1"/>
  <c r="AA103" i="6" s="1"/>
  <c r="AB103" i="6" s="1"/>
  <c r="AC103" i="6" s="1"/>
  <c r="AD103" i="6" s="1"/>
  <c r="AE103" i="6" s="1"/>
  <c r="AF103" i="6" s="1"/>
  <c r="AG103" i="6" s="1"/>
  <c r="AH103" i="6" s="1"/>
  <c r="AI103" i="6" s="1"/>
  <c r="AJ103" i="6" s="1"/>
  <c r="AK103" i="6" s="1"/>
  <c r="AL103" i="6" s="1"/>
  <c r="V54" i="6"/>
  <c r="W54" i="6" s="1"/>
  <c r="X54" i="6" s="1"/>
  <c r="Y54" i="6" s="1"/>
  <c r="Z54" i="6" s="1"/>
  <c r="AA54" i="6" s="1"/>
  <c r="AB54" i="6" s="1"/>
  <c r="AC54" i="6" s="1"/>
  <c r="AD54" i="6" s="1"/>
  <c r="AE54" i="6" s="1"/>
  <c r="AF54" i="6" s="1"/>
  <c r="AG54" i="6" s="1"/>
  <c r="AH54" i="6" s="1"/>
  <c r="AI54" i="6" s="1"/>
  <c r="AJ54" i="6" s="1"/>
  <c r="AK54" i="6" s="1"/>
  <c r="AL54" i="6" s="1"/>
  <c r="V201" i="6"/>
  <c r="W201" i="6" s="1"/>
  <c r="X201" i="6" s="1"/>
  <c r="Y201" i="6" s="1"/>
  <c r="Z201" i="6" s="1"/>
  <c r="AA201" i="6" s="1"/>
  <c r="AB201" i="6" s="1"/>
  <c r="AC201" i="6" s="1"/>
  <c r="AD201" i="6" s="1"/>
  <c r="AE201" i="6" s="1"/>
  <c r="AF201" i="6" s="1"/>
  <c r="AG201" i="6" s="1"/>
  <c r="AH201" i="6" s="1"/>
  <c r="AI201" i="6" s="1"/>
  <c r="AJ201" i="6" s="1"/>
  <c r="AK201" i="6" s="1"/>
  <c r="AL201" i="6" s="1"/>
  <c r="V193" i="6"/>
  <c r="W193" i="6" s="1"/>
  <c r="X193" i="6" s="1"/>
  <c r="Y193" i="6" s="1"/>
  <c r="Z193" i="6" s="1"/>
  <c r="AA193" i="6" s="1"/>
  <c r="AB193" i="6" s="1"/>
  <c r="AC193" i="6" s="1"/>
  <c r="AD193" i="6" s="1"/>
  <c r="AE193" i="6" s="1"/>
  <c r="AF193" i="6" s="1"/>
  <c r="AG193" i="6" s="1"/>
  <c r="AH193" i="6" s="1"/>
  <c r="AI193" i="6" s="1"/>
  <c r="AJ193" i="6" s="1"/>
  <c r="AK193" i="6" s="1"/>
  <c r="AL193" i="6" s="1"/>
  <c r="V134" i="6"/>
  <c r="W134" i="6" s="1"/>
  <c r="X134" i="6" s="1"/>
  <c r="Y134" i="6" s="1"/>
  <c r="Z134" i="6" s="1"/>
  <c r="AA134" i="6" s="1"/>
  <c r="AB134" i="6" s="1"/>
  <c r="AC134" i="6" s="1"/>
  <c r="AD134" i="6" s="1"/>
  <c r="AE134" i="6" s="1"/>
  <c r="AF134" i="6" s="1"/>
  <c r="AG134" i="6" s="1"/>
  <c r="AH134" i="6" s="1"/>
  <c r="AI134" i="6" s="1"/>
  <c r="AJ134" i="6" s="1"/>
  <c r="AK134" i="6" s="1"/>
  <c r="AL134" i="6" s="1"/>
  <c r="V95" i="6"/>
  <c r="W95" i="6" s="1"/>
  <c r="X95" i="6" s="1"/>
  <c r="Y95" i="6" s="1"/>
  <c r="Z95" i="6" s="1"/>
  <c r="AA95" i="6" s="1"/>
  <c r="AB95" i="6" s="1"/>
  <c r="AC95" i="6" s="1"/>
  <c r="AD95" i="6" s="1"/>
  <c r="AE95" i="6" s="1"/>
  <c r="AF95" i="6" s="1"/>
  <c r="AG95" i="6" s="1"/>
  <c r="AH95" i="6" s="1"/>
  <c r="AI95" i="6" s="1"/>
  <c r="AJ95" i="6" s="1"/>
  <c r="AK95" i="6" s="1"/>
  <c r="AL95" i="6" s="1"/>
  <c r="V406" i="6"/>
  <c r="W406" i="6" s="1"/>
  <c r="X406" i="6" s="1"/>
  <c r="Y406" i="6" s="1"/>
  <c r="Z406" i="6" s="1"/>
  <c r="AA406" i="6" s="1"/>
  <c r="AB406" i="6" s="1"/>
  <c r="AC406" i="6" s="1"/>
  <c r="AD406" i="6" s="1"/>
  <c r="AE406" i="6" s="1"/>
  <c r="AF406" i="6" s="1"/>
  <c r="AG406" i="6" s="1"/>
  <c r="AH406" i="6" s="1"/>
  <c r="AI406" i="6" s="1"/>
  <c r="AJ406" i="6" s="1"/>
  <c r="AK406" i="6" s="1"/>
  <c r="AL406" i="6" s="1"/>
  <c r="V230" i="6"/>
  <c r="W230" i="6" s="1"/>
  <c r="X230" i="6" s="1"/>
  <c r="Y230" i="6" s="1"/>
  <c r="Z230" i="6" s="1"/>
  <c r="AA230" i="6" s="1"/>
  <c r="AB230" i="6" s="1"/>
  <c r="AC230" i="6" s="1"/>
  <c r="AD230" i="6" s="1"/>
  <c r="AE230" i="6" s="1"/>
  <c r="AF230" i="6" s="1"/>
  <c r="AG230" i="6" s="1"/>
  <c r="AH230" i="6" s="1"/>
  <c r="AI230" i="6" s="1"/>
  <c r="AJ230" i="6" s="1"/>
  <c r="AK230" i="6" s="1"/>
  <c r="AL230" i="6" s="1"/>
  <c r="V206" i="6"/>
  <c r="W206" i="6" s="1"/>
  <c r="X206" i="6" s="1"/>
  <c r="Y206" i="6" s="1"/>
  <c r="Z206" i="6" s="1"/>
  <c r="AA206" i="6" s="1"/>
  <c r="AB206" i="6" s="1"/>
  <c r="AC206" i="6" s="1"/>
  <c r="AD206" i="6" s="1"/>
  <c r="AE206" i="6" s="1"/>
  <c r="AF206" i="6" s="1"/>
  <c r="AG206" i="6" s="1"/>
  <c r="AH206" i="6" s="1"/>
  <c r="AI206" i="6" s="1"/>
  <c r="AJ206" i="6" s="1"/>
  <c r="AK206" i="6" s="1"/>
  <c r="AL206" i="6" s="1"/>
  <c r="V198" i="6"/>
  <c r="W198" i="6" s="1"/>
  <c r="X198" i="6" s="1"/>
  <c r="Y198" i="6" s="1"/>
  <c r="Z198" i="6" s="1"/>
  <c r="AA198" i="6" s="1"/>
  <c r="AB198" i="6" s="1"/>
  <c r="AC198" i="6" s="1"/>
  <c r="AD198" i="6" s="1"/>
  <c r="AE198" i="6" s="1"/>
  <c r="AF198" i="6" s="1"/>
  <c r="AG198" i="6" s="1"/>
  <c r="AH198" i="6" s="1"/>
  <c r="AI198" i="6" s="1"/>
  <c r="AJ198" i="6" s="1"/>
  <c r="AK198" i="6" s="1"/>
  <c r="AL198" i="6" s="1"/>
  <c r="V150" i="6"/>
  <c r="W150" i="6" s="1"/>
  <c r="X150" i="6" s="1"/>
  <c r="Y150" i="6" s="1"/>
  <c r="Z150" i="6" s="1"/>
  <c r="AA150" i="6" s="1"/>
  <c r="AB150" i="6" s="1"/>
  <c r="AC150" i="6" s="1"/>
  <c r="AD150" i="6" s="1"/>
  <c r="AE150" i="6" s="1"/>
  <c r="AF150" i="6" s="1"/>
  <c r="AG150" i="6" s="1"/>
  <c r="AH150" i="6" s="1"/>
  <c r="AI150" i="6" s="1"/>
  <c r="AJ150" i="6" s="1"/>
  <c r="AK150" i="6" s="1"/>
  <c r="AL150" i="6" s="1"/>
  <c r="V255" i="6"/>
  <c r="W255" i="6" s="1"/>
  <c r="X255" i="6" s="1"/>
  <c r="Y255" i="6" s="1"/>
  <c r="Z255" i="6" s="1"/>
  <c r="AA255" i="6" s="1"/>
  <c r="AB255" i="6" s="1"/>
  <c r="AC255" i="6" s="1"/>
  <c r="AD255" i="6" s="1"/>
  <c r="AE255" i="6" s="1"/>
  <c r="AF255" i="6" s="1"/>
  <c r="AG255" i="6" s="1"/>
  <c r="AH255" i="6" s="1"/>
  <c r="AI255" i="6" s="1"/>
  <c r="AJ255" i="6" s="1"/>
  <c r="AK255" i="6" s="1"/>
  <c r="AL255" i="6" s="1"/>
  <c r="V273" i="6"/>
  <c r="W273" i="6" s="1"/>
  <c r="X273" i="6" s="1"/>
  <c r="Y273" i="6" s="1"/>
  <c r="Z273" i="6" s="1"/>
  <c r="AA273" i="6" s="1"/>
  <c r="AB273" i="6" s="1"/>
  <c r="AC273" i="6" s="1"/>
  <c r="AD273" i="6" s="1"/>
  <c r="AE273" i="6" s="1"/>
  <c r="AF273" i="6" s="1"/>
  <c r="AG273" i="6" s="1"/>
  <c r="AH273" i="6" s="1"/>
  <c r="AI273" i="6" s="1"/>
  <c r="AJ273" i="6" s="1"/>
  <c r="AK273" i="6" s="1"/>
  <c r="AL273" i="6" s="1"/>
  <c r="V179" i="6"/>
  <c r="W179" i="6" s="1"/>
  <c r="X179" i="6" s="1"/>
  <c r="Y179" i="6" s="1"/>
  <c r="Z179" i="6" s="1"/>
  <c r="AA179" i="6" s="1"/>
  <c r="AB179" i="6" s="1"/>
  <c r="AC179" i="6" s="1"/>
  <c r="AD179" i="6" s="1"/>
  <c r="AE179" i="6" s="1"/>
  <c r="AF179" i="6" s="1"/>
  <c r="AG179" i="6" s="1"/>
  <c r="AH179" i="6" s="1"/>
  <c r="AI179" i="6" s="1"/>
  <c r="AJ179" i="6" s="1"/>
  <c r="AK179" i="6" s="1"/>
  <c r="AL179" i="6" s="1"/>
  <c r="V197" i="6"/>
  <c r="W197" i="6" s="1"/>
  <c r="X197" i="6" s="1"/>
  <c r="Y197" i="6" s="1"/>
  <c r="Z197" i="6" s="1"/>
  <c r="AA197" i="6" s="1"/>
  <c r="AB197" i="6" s="1"/>
  <c r="AC197" i="6" s="1"/>
  <c r="AD197" i="6" s="1"/>
  <c r="AE197" i="6" s="1"/>
  <c r="AF197" i="6" s="1"/>
  <c r="AG197" i="6" s="1"/>
  <c r="AH197" i="6" s="1"/>
  <c r="AI197" i="6" s="1"/>
  <c r="AJ197" i="6" s="1"/>
  <c r="AK197" i="6" s="1"/>
  <c r="AL197" i="6" s="1"/>
  <c r="V157" i="6"/>
  <c r="W157" i="6" s="1"/>
  <c r="X157" i="6" s="1"/>
  <c r="Y157" i="6" s="1"/>
  <c r="Z157" i="6" s="1"/>
  <c r="AA157" i="6" s="1"/>
  <c r="AB157" i="6" s="1"/>
  <c r="AC157" i="6" s="1"/>
  <c r="AD157" i="6" s="1"/>
  <c r="AE157" i="6" s="1"/>
  <c r="AF157" i="6" s="1"/>
  <c r="AG157" i="6" s="1"/>
  <c r="AH157" i="6" s="1"/>
  <c r="AI157" i="6" s="1"/>
  <c r="AJ157" i="6" s="1"/>
  <c r="AK157" i="6" s="1"/>
  <c r="AL157" i="6" s="1"/>
  <c r="V138" i="6"/>
  <c r="W138" i="6" s="1"/>
  <c r="X138" i="6" s="1"/>
  <c r="Y138" i="6" s="1"/>
  <c r="Z138" i="6" s="1"/>
  <c r="AA138" i="6" s="1"/>
  <c r="AB138" i="6" s="1"/>
  <c r="AC138" i="6" s="1"/>
  <c r="AD138" i="6" s="1"/>
  <c r="AE138" i="6" s="1"/>
  <c r="AF138" i="6" s="1"/>
  <c r="AG138" i="6" s="1"/>
  <c r="AH138" i="6" s="1"/>
  <c r="AI138" i="6" s="1"/>
  <c r="AJ138" i="6" s="1"/>
  <c r="AK138" i="6" s="1"/>
  <c r="AL138" i="6" s="1"/>
  <c r="V122" i="6"/>
  <c r="W122" i="6" s="1"/>
  <c r="X122" i="6" s="1"/>
  <c r="Y122" i="6" s="1"/>
  <c r="Z122" i="6" s="1"/>
  <c r="AA122" i="6" s="1"/>
  <c r="AB122" i="6" s="1"/>
  <c r="AC122" i="6" s="1"/>
  <c r="AD122" i="6" s="1"/>
  <c r="AE122" i="6" s="1"/>
  <c r="AF122" i="6" s="1"/>
  <c r="AG122" i="6" s="1"/>
  <c r="AH122" i="6" s="1"/>
  <c r="AI122" i="6" s="1"/>
  <c r="AJ122" i="6" s="1"/>
  <c r="AK122" i="6" s="1"/>
  <c r="AL122" i="6" s="1"/>
  <c r="V221" i="6"/>
  <c r="W221" i="6" s="1"/>
  <c r="X221" i="6" s="1"/>
  <c r="Y221" i="6" s="1"/>
  <c r="Z221" i="6" s="1"/>
  <c r="AA221" i="6" s="1"/>
  <c r="AB221" i="6" s="1"/>
  <c r="AC221" i="6" s="1"/>
  <c r="AD221" i="6" s="1"/>
  <c r="AE221" i="6" s="1"/>
  <c r="AF221" i="6" s="1"/>
  <c r="AG221" i="6" s="1"/>
  <c r="AH221" i="6" s="1"/>
  <c r="AI221" i="6" s="1"/>
  <c r="AJ221" i="6" s="1"/>
  <c r="AK221" i="6" s="1"/>
  <c r="AL221" i="6" s="1"/>
  <c r="V105" i="6"/>
  <c r="W105" i="6" s="1"/>
  <c r="X105" i="6" s="1"/>
  <c r="Y105" i="6" s="1"/>
  <c r="Z105" i="6" s="1"/>
  <c r="AA105" i="6" s="1"/>
  <c r="AB105" i="6" s="1"/>
  <c r="AC105" i="6" s="1"/>
  <c r="AD105" i="6" s="1"/>
  <c r="AE105" i="6" s="1"/>
  <c r="AF105" i="6" s="1"/>
  <c r="AG105" i="6" s="1"/>
  <c r="AH105" i="6" s="1"/>
  <c r="AI105" i="6" s="1"/>
  <c r="AJ105" i="6" s="1"/>
  <c r="AK105" i="6" s="1"/>
  <c r="AL105" i="6" s="1"/>
  <c r="V410" i="6"/>
  <c r="W410" i="6" s="1"/>
  <c r="X410" i="6" s="1"/>
  <c r="Y410" i="6" s="1"/>
  <c r="Z410" i="6" s="1"/>
  <c r="AA410" i="6" s="1"/>
  <c r="AB410" i="6" s="1"/>
  <c r="AC410" i="6" s="1"/>
  <c r="AD410" i="6" s="1"/>
  <c r="AE410" i="6" s="1"/>
  <c r="AF410" i="6" s="1"/>
  <c r="AG410" i="6" s="1"/>
  <c r="AH410" i="6" s="1"/>
  <c r="AI410" i="6" s="1"/>
  <c r="AJ410" i="6" s="1"/>
  <c r="AK410" i="6" s="1"/>
  <c r="AL410" i="6" s="1"/>
  <c r="V266" i="6"/>
  <c r="W266" i="6" s="1"/>
  <c r="X266" i="6" s="1"/>
  <c r="Y266" i="6" s="1"/>
  <c r="Z266" i="6" s="1"/>
  <c r="AA266" i="6" s="1"/>
  <c r="AB266" i="6" s="1"/>
  <c r="AC266" i="6" s="1"/>
  <c r="AD266" i="6" s="1"/>
  <c r="AE266" i="6" s="1"/>
  <c r="AF266" i="6" s="1"/>
  <c r="AG266" i="6" s="1"/>
  <c r="AH266" i="6" s="1"/>
  <c r="AI266" i="6" s="1"/>
  <c r="AJ266" i="6" s="1"/>
  <c r="AK266" i="6" s="1"/>
  <c r="AL266" i="6" s="1"/>
  <c r="V258" i="6"/>
  <c r="W258" i="6" s="1"/>
  <c r="X258" i="6" s="1"/>
  <c r="Y258" i="6" s="1"/>
  <c r="Z258" i="6" s="1"/>
  <c r="AA258" i="6" s="1"/>
  <c r="AB258" i="6" s="1"/>
  <c r="AC258" i="6" s="1"/>
  <c r="AD258" i="6" s="1"/>
  <c r="AE258" i="6" s="1"/>
  <c r="AF258" i="6" s="1"/>
  <c r="AG258" i="6" s="1"/>
  <c r="AH258" i="6" s="1"/>
  <c r="AI258" i="6" s="1"/>
  <c r="AJ258" i="6" s="1"/>
  <c r="AK258" i="6" s="1"/>
  <c r="AL258" i="6" s="1"/>
  <c r="V210" i="6"/>
  <c r="W210" i="6" s="1"/>
  <c r="X210" i="6" s="1"/>
  <c r="Y210" i="6" s="1"/>
  <c r="Z210" i="6" s="1"/>
  <c r="AA210" i="6" s="1"/>
  <c r="AB210" i="6" s="1"/>
  <c r="AC210" i="6" s="1"/>
  <c r="AD210" i="6" s="1"/>
  <c r="AE210" i="6" s="1"/>
  <c r="AF210" i="6" s="1"/>
  <c r="AG210" i="6" s="1"/>
  <c r="AH210" i="6" s="1"/>
  <c r="AI210" i="6" s="1"/>
  <c r="AJ210" i="6" s="1"/>
  <c r="AK210" i="6" s="1"/>
  <c r="AL210" i="6" s="1"/>
  <c r="V154" i="6"/>
  <c r="W154" i="6" s="1"/>
  <c r="X154" i="6" s="1"/>
  <c r="Y154" i="6" s="1"/>
  <c r="Z154" i="6" s="1"/>
  <c r="AA154" i="6" s="1"/>
  <c r="AB154" i="6" s="1"/>
  <c r="AC154" i="6" s="1"/>
  <c r="AD154" i="6" s="1"/>
  <c r="AE154" i="6" s="1"/>
  <c r="AF154" i="6" s="1"/>
  <c r="AG154" i="6" s="1"/>
  <c r="AH154" i="6" s="1"/>
  <c r="AI154" i="6" s="1"/>
  <c r="AJ154" i="6" s="1"/>
  <c r="AK154" i="6" s="1"/>
  <c r="AL154" i="6" s="1"/>
  <c r="V208" i="6"/>
  <c r="W208" i="6" s="1"/>
  <c r="X208" i="6" s="1"/>
  <c r="Y208" i="6" s="1"/>
  <c r="Z208" i="6" s="1"/>
  <c r="AA208" i="6" s="1"/>
  <c r="AB208" i="6" s="1"/>
  <c r="AC208" i="6" s="1"/>
  <c r="AD208" i="6" s="1"/>
  <c r="AE208" i="6" s="1"/>
  <c r="AF208" i="6" s="1"/>
  <c r="AG208" i="6" s="1"/>
  <c r="AH208" i="6" s="1"/>
  <c r="AI208" i="6" s="1"/>
  <c r="AJ208" i="6" s="1"/>
  <c r="AK208" i="6" s="1"/>
  <c r="AL208" i="6" s="1"/>
  <c r="V372" i="6"/>
  <c r="W372" i="6" s="1"/>
  <c r="X372" i="6" s="1"/>
  <c r="Y372" i="6" s="1"/>
  <c r="Z372" i="6" s="1"/>
  <c r="AA372" i="6" s="1"/>
  <c r="AB372" i="6" s="1"/>
  <c r="AC372" i="6" s="1"/>
  <c r="AD372" i="6" s="1"/>
  <c r="AE372" i="6" s="1"/>
  <c r="AF372" i="6" s="1"/>
  <c r="AG372" i="6" s="1"/>
  <c r="AH372" i="6" s="1"/>
  <c r="AI372" i="6" s="1"/>
  <c r="AJ372" i="6" s="1"/>
  <c r="AK372" i="6" s="1"/>
  <c r="AL372" i="6" s="1"/>
  <c r="V257" i="6"/>
  <c r="W257" i="6" s="1"/>
  <c r="X257" i="6" s="1"/>
  <c r="Y257" i="6" s="1"/>
  <c r="Z257" i="6" s="1"/>
  <c r="AA257" i="6" s="1"/>
  <c r="AB257" i="6" s="1"/>
  <c r="AC257" i="6" s="1"/>
  <c r="AD257" i="6" s="1"/>
  <c r="AE257" i="6" s="1"/>
  <c r="AF257" i="6" s="1"/>
  <c r="AG257" i="6" s="1"/>
  <c r="AH257" i="6" s="1"/>
  <c r="AI257" i="6" s="1"/>
  <c r="AJ257" i="6" s="1"/>
  <c r="AK257" i="6" s="1"/>
  <c r="AL257" i="6" s="1"/>
  <c r="V250" i="6"/>
  <c r="W250" i="6" s="1"/>
  <c r="X250" i="6" s="1"/>
  <c r="Y250" i="6" s="1"/>
  <c r="Z250" i="6" s="1"/>
  <c r="AA250" i="6" s="1"/>
  <c r="AB250" i="6" s="1"/>
  <c r="AC250" i="6" s="1"/>
  <c r="AD250" i="6" s="1"/>
  <c r="AE250" i="6" s="1"/>
  <c r="AF250" i="6" s="1"/>
  <c r="AG250" i="6" s="1"/>
  <c r="AH250" i="6" s="1"/>
  <c r="AI250" i="6" s="1"/>
  <c r="AJ250" i="6" s="1"/>
  <c r="AK250" i="6" s="1"/>
  <c r="AL250" i="6" s="1"/>
  <c r="V243" i="6"/>
  <c r="W243" i="6" s="1"/>
  <c r="X243" i="6" s="1"/>
  <c r="Y243" i="6" s="1"/>
  <c r="Z243" i="6" s="1"/>
  <c r="AA243" i="6" s="1"/>
  <c r="AB243" i="6" s="1"/>
  <c r="AC243" i="6" s="1"/>
  <c r="AD243" i="6" s="1"/>
  <c r="AE243" i="6" s="1"/>
  <c r="AF243" i="6" s="1"/>
  <c r="AG243" i="6" s="1"/>
  <c r="AH243" i="6" s="1"/>
  <c r="AI243" i="6" s="1"/>
  <c r="AJ243" i="6" s="1"/>
  <c r="AK243" i="6" s="1"/>
  <c r="AL243" i="6" s="1"/>
  <c r="V231" i="6"/>
  <c r="W231" i="6" s="1"/>
  <c r="X231" i="6" s="1"/>
  <c r="Y231" i="6" s="1"/>
  <c r="Z231" i="6" s="1"/>
  <c r="AA231" i="6" s="1"/>
  <c r="AB231" i="6" s="1"/>
  <c r="AC231" i="6" s="1"/>
  <c r="AD231" i="6" s="1"/>
  <c r="AE231" i="6" s="1"/>
  <c r="AF231" i="6" s="1"/>
  <c r="AG231" i="6" s="1"/>
  <c r="AH231" i="6" s="1"/>
  <c r="AI231" i="6" s="1"/>
  <c r="AJ231" i="6" s="1"/>
  <c r="AK231" i="6" s="1"/>
  <c r="AL231" i="6" s="1"/>
  <c r="V199" i="6"/>
  <c r="W199" i="6" s="1"/>
  <c r="X199" i="6" s="1"/>
  <c r="Y199" i="6" s="1"/>
  <c r="Z199" i="6" s="1"/>
  <c r="AA199" i="6" s="1"/>
  <c r="AB199" i="6" s="1"/>
  <c r="AC199" i="6" s="1"/>
  <c r="AD199" i="6" s="1"/>
  <c r="AE199" i="6" s="1"/>
  <c r="AF199" i="6" s="1"/>
  <c r="AG199" i="6" s="1"/>
  <c r="AH199" i="6" s="1"/>
  <c r="AI199" i="6" s="1"/>
  <c r="AJ199" i="6" s="1"/>
  <c r="AK199" i="6" s="1"/>
  <c r="AL199" i="6" s="1"/>
  <c r="V195" i="6"/>
  <c r="W195" i="6" s="1"/>
  <c r="X195" i="6" s="1"/>
  <c r="Y195" i="6" s="1"/>
  <c r="Z195" i="6" s="1"/>
  <c r="AA195" i="6" s="1"/>
  <c r="AB195" i="6" s="1"/>
  <c r="AC195" i="6" s="1"/>
  <c r="AD195" i="6" s="1"/>
  <c r="AE195" i="6" s="1"/>
  <c r="AF195" i="6" s="1"/>
  <c r="AG195" i="6" s="1"/>
  <c r="AH195" i="6" s="1"/>
  <c r="AI195" i="6" s="1"/>
  <c r="AJ195" i="6" s="1"/>
  <c r="AK195" i="6" s="1"/>
  <c r="AL195" i="6" s="1"/>
  <c r="V191" i="6"/>
  <c r="W191" i="6" s="1"/>
  <c r="X191" i="6" s="1"/>
  <c r="Y191" i="6" s="1"/>
  <c r="Z191" i="6" s="1"/>
  <c r="AA191" i="6" s="1"/>
  <c r="AB191" i="6" s="1"/>
  <c r="AC191" i="6" s="1"/>
  <c r="AD191" i="6" s="1"/>
  <c r="AE191" i="6" s="1"/>
  <c r="AF191" i="6" s="1"/>
  <c r="AG191" i="6" s="1"/>
  <c r="AH191" i="6" s="1"/>
  <c r="AI191" i="6" s="1"/>
  <c r="AJ191" i="6" s="1"/>
  <c r="AK191" i="6" s="1"/>
  <c r="AL191" i="6" s="1"/>
  <c r="V312" i="6"/>
  <c r="W312" i="6" s="1"/>
  <c r="X312" i="6" s="1"/>
  <c r="Y312" i="6" s="1"/>
  <c r="Z312" i="6" s="1"/>
  <c r="AA312" i="6" s="1"/>
  <c r="AB312" i="6" s="1"/>
  <c r="AC312" i="6" s="1"/>
  <c r="AD312" i="6" s="1"/>
  <c r="AE312" i="6" s="1"/>
  <c r="AF312" i="6" s="1"/>
  <c r="AG312" i="6" s="1"/>
  <c r="AH312" i="6" s="1"/>
  <c r="AI312" i="6" s="1"/>
  <c r="AJ312" i="6" s="1"/>
  <c r="AK312" i="6" s="1"/>
  <c r="AL312" i="6" s="1"/>
  <c r="V139" i="6"/>
  <c r="W139" i="6" s="1"/>
  <c r="X139" i="6" s="1"/>
  <c r="Y139" i="6" s="1"/>
  <c r="Z139" i="6" s="1"/>
  <c r="AA139" i="6" s="1"/>
  <c r="AB139" i="6" s="1"/>
  <c r="AC139" i="6" s="1"/>
  <c r="AD139" i="6" s="1"/>
  <c r="AE139" i="6" s="1"/>
  <c r="AF139" i="6" s="1"/>
  <c r="AG139" i="6" s="1"/>
  <c r="AH139" i="6" s="1"/>
  <c r="AI139" i="6" s="1"/>
  <c r="AJ139" i="6" s="1"/>
  <c r="AK139" i="6" s="1"/>
  <c r="AL139" i="6" s="1"/>
  <c r="V90" i="6"/>
  <c r="W90" i="6" s="1"/>
  <c r="X90" i="6" s="1"/>
  <c r="Y90" i="6" s="1"/>
  <c r="Z90" i="6" s="1"/>
  <c r="AA90" i="6" s="1"/>
  <c r="AB90" i="6" s="1"/>
  <c r="AC90" i="6" s="1"/>
  <c r="AD90" i="6" s="1"/>
  <c r="AE90" i="6" s="1"/>
  <c r="AF90" i="6" s="1"/>
  <c r="AG90" i="6" s="1"/>
  <c r="AH90" i="6" s="1"/>
  <c r="AI90" i="6" s="1"/>
  <c r="AJ90" i="6" s="1"/>
  <c r="AK90" i="6" s="1"/>
  <c r="AL90" i="6" s="1"/>
  <c r="V74" i="6"/>
  <c r="W74" i="6" s="1"/>
  <c r="X74" i="6" s="1"/>
  <c r="Y74" i="6" s="1"/>
  <c r="Z74" i="6" s="1"/>
  <c r="AA74" i="6" s="1"/>
  <c r="AB74" i="6" s="1"/>
  <c r="AC74" i="6" s="1"/>
  <c r="AD74" i="6" s="1"/>
  <c r="AE74" i="6" s="1"/>
  <c r="AF74" i="6" s="1"/>
  <c r="AG74" i="6" s="1"/>
  <c r="AH74" i="6" s="1"/>
  <c r="AI74" i="6" s="1"/>
  <c r="AJ74" i="6" s="1"/>
  <c r="AK74" i="6" s="1"/>
  <c r="AL74" i="6" s="1"/>
  <c r="V58" i="6"/>
  <c r="W58" i="6" s="1"/>
  <c r="X58" i="6" s="1"/>
  <c r="Y58" i="6" s="1"/>
  <c r="Z58" i="6" s="1"/>
  <c r="AA58" i="6" s="1"/>
  <c r="AB58" i="6" s="1"/>
  <c r="AC58" i="6" s="1"/>
  <c r="AD58" i="6" s="1"/>
  <c r="AE58" i="6" s="1"/>
  <c r="AF58" i="6" s="1"/>
  <c r="AG58" i="6" s="1"/>
  <c r="AH58" i="6" s="1"/>
  <c r="AI58" i="6" s="1"/>
  <c r="AJ58" i="6" s="1"/>
  <c r="AK58" i="6" s="1"/>
  <c r="AL58" i="6" s="1"/>
  <c r="V46" i="6"/>
  <c r="W46" i="6" s="1"/>
  <c r="X46" i="6" s="1"/>
  <c r="Y46" i="6" s="1"/>
  <c r="Z46" i="6" s="1"/>
  <c r="AA46" i="6" s="1"/>
  <c r="AB46" i="6" s="1"/>
  <c r="AC46" i="6" s="1"/>
  <c r="AD46" i="6" s="1"/>
  <c r="AE46" i="6" s="1"/>
  <c r="AF46" i="6" s="1"/>
  <c r="AG46" i="6" s="1"/>
  <c r="AH46" i="6" s="1"/>
  <c r="AI46" i="6" s="1"/>
  <c r="AJ46" i="6" s="1"/>
  <c r="AK46" i="6" s="1"/>
  <c r="AL46" i="6" s="1"/>
  <c r="V38" i="6"/>
  <c r="W38" i="6" s="1"/>
  <c r="X38" i="6" s="1"/>
  <c r="Y38" i="6" s="1"/>
  <c r="Z38" i="6" s="1"/>
  <c r="AA38" i="6" s="1"/>
  <c r="AB38" i="6" s="1"/>
  <c r="AC38" i="6" s="1"/>
  <c r="AD38" i="6" s="1"/>
  <c r="AE38" i="6" s="1"/>
  <c r="AF38" i="6" s="1"/>
  <c r="AG38" i="6" s="1"/>
  <c r="AH38" i="6" s="1"/>
  <c r="AI38" i="6" s="1"/>
  <c r="AJ38" i="6" s="1"/>
  <c r="AK38" i="6" s="1"/>
  <c r="AL38" i="6" s="1"/>
  <c r="V34" i="6"/>
  <c r="W34" i="6" s="1"/>
  <c r="X34" i="6" s="1"/>
  <c r="Y34" i="6" s="1"/>
  <c r="Z34" i="6" s="1"/>
  <c r="AA34" i="6" s="1"/>
  <c r="AB34" i="6" s="1"/>
  <c r="AC34" i="6" s="1"/>
  <c r="AD34" i="6" s="1"/>
  <c r="AE34" i="6" s="1"/>
  <c r="AF34" i="6" s="1"/>
  <c r="AG34" i="6" s="1"/>
  <c r="AH34" i="6" s="1"/>
  <c r="AI34" i="6" s="1"/>
  <c r="AJ34" i="6" s="1"/>
  <c r="AK34" i="6" s="1"/>
  <c r="AL34" i="6" s="1"/>
  <c r="V14" i="6"/>
  <c r="W14" i="6" s="1"/>
  <c r="X14" i="6" s="1"/>
  <c r="Y14" i="6" s="1"/>
  <c r="Z14" i="6" s="1"/>
  <c r="AA14" i="6" s="1"/>
  <c r="AB14" i="6" s="1"/>
  <c r="AC14" i="6" s="1"/>
  <c r="AD14" i="6" s="1"/>
  <c r="AE14" i="6" s="1"/>
  <c r="AF14" i="6" s="1"/>
  <c r="AG14" i="6" s="1"/>
  <c r="AH14" i="6" s="1"/>
  <c r="AI14" i="6" s="1"/>
  <c r="AJ14" i="6" s="1"/>
  <c r="AK14" i="6" s="1"/>
  <c r="AL14" i="6" s="1"/>
  <c r="V284" i="6"/>
  <c r="W284" i="6" s="1"/>
  <c r="X284" i="6" s="1"/>
  <c r="Y284" i="6" s="1"/>
  <c r="Z284" i="6" s="1"/>
  <c r="AA284" i="6" s="1"/>
  <c r="AB284" i="6" s="1"/>
  <c r="AC284" i="6" s="1"/>
  <c r="AD284" i="6" s="1"/>
  <c r="AE284" i="6" s="1"/>
  <c r="AF284" i="6" s="1"/>
  <c r="AG284" i="6" s="1"/>
  <c r="AH284" i="6" s="1"/>
  <c r="AI284" i="6" s="1"/>
  <c r="AJ284" i="6" s="1"/>
  <c r="AK284" i="6" s="1"/>
  <c r="AL284" i="6" s="1"/>
  <c r="V217" i="6"/>
  <c r="W217" i="6" s="1"/>
  <c r="X217" i="6" s="1"/>
  <c r="Y217" i="6" s="1"/>
  <c r="Z217" i="6" s="1"/>
  <c r="AA217" i="6" s="1"/>
  <c r="AB217" i="6" s="1"/>
  <c r="AC217" i="6" s="1"/>
  <c r="AD217" i="6" s="1"/>
  <c r="AE217" i="6" s="1"/>
  <c r="AF217" i="6" s="1"/>
  <c r="AG217" i="6" s="1"/>
  <c r="AH217" i="6" s="1"/>
  <c r="AI217" i="6" s="1"/>
  <c r="AJ217" i="6" s="1"/>
  <c r="AK217" i="6" s="1"/>
  <c r="AL217" i="6" s="1"/>
  <c r="V169" i="6"/>
  <c r="W169" i="6" s="1"/>
  <c r="X169" i="6" s="1"/>
  <c r="Y169" i="6" s="1"/>
  <c r="Z169" i="6" s="1"/>
  <c r="AA169" i="6" s="1"/>
  <c r="AB169" i="6" s="1"/>
  <c r="AC169" i="6" s="1"/>
  <c r="AD169" i="6" s="1"/>
  <c r="AE169" i="6" s="1"/>
  <c r="AF169" i="6" s="1"/>
  <c r="AG169" i="6" s="1"/>
  <c r="AH169" i="6" s="1"/>
  <c r="AI169" i="6" s="1"/>
  <c r="AJ169" i="6" s="1"/>
  <c r="AK169" i="6" s="1"/>
  <c r="AL169" i="6" s="1"/>
  <c r="V145" i="6"/>
  <c r="W145" i="6" s="1"/>
  <c r="X145" i="6" s="1"/>
  <c r="Y145" i="6" s="1"/>
  <c r="Z145" i="6" s="1"/>
  <c r="AA145" i="6" s="1"/>
  <c r="AB145" i="6" s="1"/>
  <c r="AC145" i="6" s="1"/>
  <c r="AD145" i="6" s="1"/>
  <c r="AE145" i="6" s="1"/>
  <c r="AF145" i="6" s="1"/>
  <c r="AG145" i="6" s="1"/>
  <c r="AH145" i="6" s="1"/>
  <c r="AI145" i="6" s="1"/>
  <c r="AJ145" i="6" s="1"/>
  <c r="AK145" i="6" s="1"/>
  <c r="AL145" i="6" s="1"/>
  <c r="V99" i="6"/>
  <c r="W99" i="6" s="1"/>
  <c r="X99" i="6" s="1"/>
  <c r="Y99" i="6" s="1"/>
  <c r="Z99" i="6" s="1"/>
  <c r="AA99" i="6" s="1"/>
  <c r="AB99" i="6" s="1"/>
  <c r="AC99" i="6" s="1"/>
  <c r="AD99" i="6" s="1"/>
  <c r="AE99" i="6" s="1"/>
  <c r="AF99" i="6" s="1"/>
  <c r="AG99" i="6" s="1"/>
  <c r="AH99" i="6" s="1"/>
  <c r="AI99" i="6" s="1"/>
  <c r="AJ99" i="6" s="1"/>
  <c r="AK99" i="6" s="1"/>
  <c r="AL99" i="6" s="1"/>
  <c r="V87" i="6"/>
  <c r="W87" i="6" s="1"/>
  <c r="X87" i="6" s="1"/>
  <c r="Y87" i="6" s="1"/>
  <c r="Z87" i="6" s="1"/>
  <c r="AA87" i="6" s="1"/>
  <c r="AB87" i="6" s="1"/>
  <c r="AC87" i="6" s="1"/>
  <c r="AD87" i="6" s="1"/>
  <c r="AE87" i="6" s="1"/>
  <c r="AF87" i="6" s="1"/>
  <c r="AG87" i="6" s="1"/>
  <c r="AH87" i="6" s="1"/>
  <c r="AI87" i="6" s="1"/>
  <c r="AJ87" i="6" s="1"/>
  <c r="AK87" i="6" s="1"/>
  <c r="AL87" i="6" s="1"/>
  <c r="V83" i="6"/>
  <c r="W83" i="6" s="1"/>
  <c r="X83" i="6" s="1"/>
  <c r="Y83" i="6" s="1"/>
  <c r="Z83" i="6" s="1"/>
  <c r="AA83" i="6" s="1"/>
  <c r="AB83" i="6" s="1"/>
  <c r="AC83" i="6" s="1"/>
  <c r="AD83" i="6" s="1"/>
  <c r="AE83" i="6" s="1"/>
  <c r="AF83" i="6" s="1"/>
  <c r="AG83" i="6" s="1"/>
  <c r="AH83" i="6" s="1"/>
  <c r="AI83" i="6" s="1"/>
  <c r="AJ83" i="6" s="1"/>
  <c r="AK83" i="6" s="1"/>
  <c r="AL83" i="6" s="1"/>
  <c r="V79" i="6"/>
  <c r="W79" i="6" s="1"/>
  <c r="X79" i="6" s="1"/>
  <c r="Y79" i="6" s="1"/>
  <c r="Z79" i="6" s="1"/>
  <c r="AA79" i="6" s="1"/>
  <c r="AB79" i="6" s="1"/>
  <c r="AC79" i="6" s="1"/>
  <c r="AD79" i="6" s="1"/>
  <c r="AE79" i="6" s="1"/>
  <c r="AF79" i="6" s="1"/>
  <c r="AG79" i="6" s="1"/>
  <c r="AH79" i="6" s="1"/>
  <c r="AI79" i="6" s="1"/>
  <c r="AJ79" i="6" s="1"/>
  <c r="AK79" i="6" s="1"/>
  <c r="AL79" i="6" s="1"/>
  <c r="V60" i="6"/>
  <c r="W60" i="6" s="1"/>
  <c r="X60" i="6" s="1"/>
  <c r="Y60" i="6" s="1"/>
  <c r="Z60" i="6" s="1"/>
  <c r="AA60" i="6" s="1"/>
  <c r="AB60" i="6" s="1"/>
  <c r="AC60" i="6" s="1"/>
  <c r="AD60" i="6" s="1"/>
  <c r="AE60" i="6" s="1"/>
  <c r="AF60" i="6" s="1"/>
  <c r="AG60" i="6" s="1"/>
  <c r="AH60" i="6" s="1"/>
  <c r="AI60" i="6" s="1"/>
  <c r="AJ60" i="6" s="1"/>
  <c r="AK60" i="6" s="1"/>
  <c r="AL60" i="6" s="1"/>
  <c r="V306" i="6"/>
  <c r="W306" i="6" s="1"/>
  <c r="X306" i="6" s="1"/>
  <c r="Y306" i="6" s="1"/>
  <c r="Z306" i="6" s="1"/>
  <c r="AA306" i="6" s="1"/>
  <c r="AB306" i="6" s="1"/>
  <c r="AC306" i="6" s="1"/>
  <c r="AD306" i="6" s="1"/>
  <c r="AE306" i="6" s="1"/>
  <c r="AF306" i="6" s="1"/>
  <c r="AG306" i="6" s="1"/>
  <c r="AH306" i="6" s="1"/>
  <c r="AI306" i="6" s="1"/>
  <c r="AJ306" i="6" s="1"/>
  <c r="AK306" i="6" s="1"/>
  <c r="AL306" i="6" s="1"/>
  <c r="V318" i="6"/>
  <c r="W318" i="6" s="1"/>
  <c r="X318" i="6" s="1"/>
  <c r="Y318" i="6" s="1"/>
  <c r="Z318" i="6" s="1"/>
  <c r="AA318" i="6" s="1"/>
  <c r="AB318" i="6" s="1"/>
  <c r="AC318" i="6" s="1"/>
  <c r="AD318" i="6" s="1"/>
  <c r="AE318" i="6" s="1"/>
  <c r="AF318" i="6" s="1"/>
  <c r="AG318" i="6" s="1"/>
  <c r="AH318" i="6" s="1"/>
  <c r="AI318" i="6" s="1"/>
  <c r="AJ318" i="6" s="1"/>
  <c r="AK318" i="6" s="1"/>
  <c r="AL318" i="6" s="1"/>
  <c r="V330" i="6"/>
  <c r="W330" i="6" s="1"/>
  <c r="X330" i="6" s="1"/>
  <c r="Y330" i="6" s="1"/>
  <c r="Z330" i="6" s="1"/>
  <c r="AA330" i="6" s="1"/>
  <c r="AB330" i="6" s="1"/>
  <c r="AC330" i="6" s="1"/>
  <c r="AD330" i="6" s="1"/>
  <c r="AE330" i="6" s="1"/>
  <c r="AF330" i="6" s="1"/>
  <c r="AG330" i="6" s="1"/>
  <c r="AH330" i="6" s="1"/>
  <c r="AI330" i="6" s="1"/>
  <c r="AJ330" i="6" s="1"/>
  <c r="AK330" i="6" s="1"/>
  <c r="AL330" i="6" s="1"/>
  <c r="V376" i="6"/>
  <c r="W376" i="6" s="1"/>
  <c r="X376" i="6" s="1"/>
  <c r="Y376" i="6" s="1"/>
  <c r="Z376" i="6" s="1"/>
  <c r="AA376" i="6" s="1"/>
  <c r="AB376" i="6" s="1"/>
  <c r="AC376" i="6" s="1"/>
  <c r="AD376" i="6" s="1"/>
  <c r="AE376" i="6" s="1"/>
  <c r="AF376" i="6" s="1"/>
  <c r="AG376" i="6" s="1"/>
  <c r="AH376" i="6" s="1"/>
  <c r="AI376" i="6" s="1"/>
  <c r="AJ376" i="6" s="1"/>
  <c r="AK376" i="6" s="1"/>
  <c r="AL376" i="6" s="1"/>
  <c r="V11" i="6"/>
  <c r="W11" i="6" s="1"/>
  <c r="X11" i="6" s="1"/>
  <c r="Y11" i="6" s="1"/>
  <c r="Z11" i="6" s="1"/>
  <c r="AA11" i="6" s="1"/>
  <c r="AB11" i="6" s="1"/>
  <c r="AC11" i="6" s="1"/>
  <c r="AD11" i="6" s="1"/>
  <c r="AE11" i="6" s="1"/>
  <c r="AF11" i="6" s="1"/>
  <c r="AG11" i="6" s="1"/>
  <c r="AH11" i="6" s="1"/>
  <c r="AI11" i="6" s="1"/>
  <c r="AJ11" i="6" s="1"/>
  <c r="AK11" i="6" s="1"/>
  <c r="AL11" i="6" s="1"/>
  <c r="V265" i="6"/>
  <c r="W265" i="6" s="1"/>
  <c r="X265" i="6" s="1"/>
  <c r="Y265" i="6" s="1"/>
  <c r="Z265" i="6" s="1"/>
  <c r="AA265" i="6" s="1"/>
  <c r="AB265" i="6" s="1"/>
  <c r="AC265" i="6" s="1"/>
  <c r="AD265" i="6" s="1"/>
  <c r="AE265" i="6" s="1"/>
  <c r="AF265" i="6" s="1"/>
  <c r="AG265" i="6" s="1"/>
  <c r="AH265" i="6" s="1"/>
  <c r="AI265" i="6" s="1"/>
  <c r="AJ265" i="6" s="1"/>
  <c r="AK265" i="6" s="1"/>
  <c r="AL265" i="6" s="1"/>
  <c r="V219" i="6"/>
  <c r="W219" i="6" s="1"/>
  <c r="X219" i="6" s="1"/>
  <c r="Y219" i="6" s="1"/>
  <c r="Z219" i="6" s="1"/>
  <c r="AA219" i="6" s="1"/>
  <c r="AB219" i="6" s="1"/>
  <c r="AC219" i="6" s="1"/>
  <c r="AD219" i="6" s="1"/>
  <c r="AE219" i="6" s="1"/>
  <c r="AF219" i="6" s="1"/>
  <c r="AG219" i="6" s="1"/>
  <c r="AH219" i="6" s="1"/>
  <c r="AI219" i="6" s="1"/>
  <c r="AJ219" i="6" s="1"/>
  <c r="AK219" i="6" s="1"/>
  <c r="AL219" i="6" s="1"/>
  <c r="V207" i="6"/>
  <c r="W207" i="6" s="1"/>
  <c r="X207" i="6" s="1"/>
  <c r="Y207" i="6" s="1"/>
  <c r="Z207" i="6" s="1"/>
  <c r="AA207" i="6" s="1"/>
  <c r="AB207" i="6" s="1"/>
  <c r="AC207" i="6" s="1"/>
  <c r="AD207" i="6" s="1"/>
  <c r="AE207" i="6" s="1"/>
  <c r="AF207" i="6" s="1"/>
  <c r="AG207" i="6" s="1"/>
  <c r="AH207" i="6" s="1"/>
  <c r="AI207" i="6" s="1"/>
  <c r="AJ207" i="6" s="1"/>
  <c r="AK207" i="6" s="1"/>
  <c r="AL207" i="6" s="1"/>
  <c r="V151" i="6"/>
  <c r="W151" i="6" s="1"/>
  <c r="X151" i="6" s="1"/>
  <c r="Y151" i="6" s="1"/>
  <c r="Z151" i="6" s="1"/>
  <c r="AA151" i="6" s="1"/>
  <c r="AB151" i="6" s="1"/>
  <c r="AC151" i="6" s="1"/>
  <c r="AD151" i="6" s="1"/>
  <c r="AE151" i="6" s="1"/>
  <c r="AF151" i="6" s="1"/>
  <c r="AG151" i="6" s="1"/>
  <c r="AH151" i="6" s="1"/>
  <c r="AI151" i="6" s="1"/>
  <c r="AJ151" i="6" s="1"/>
  <c r="AK151" i="6" s="1"/>
  <c r="AL151" i="6" s="1"/>
  <c r="V131" i="6"/>
  <c r="W131" i="6" s="1"/>
  <c r="X131" i="6" s="1"/>
  <c r="Y131" i="6" s="1"/>
  <c r="Z131" i="6" s="1"/>
  <c r="AA131" i="6" s="1"/>
  <c r="AB131" i="6" s="1"/>
  <c r="AC131" i="6" s="1"/>
  <c r="AD131" i="6" s="1"/>
  <c r="AE131" i="6" s="1"/>
  <c r="AF131" i="6" s="1"/>
  <c r="AG131" i="6" s="1"/>
  <c r="AH131" i="6" s="1"/>
  <c r="AI131" i="6" s="1"/>
  <c r="AJ131" i="6" s="1"/>
  <c r="AK131" i="6" s="1"/>
  <c r="AL131" i="6" s="1"/>
  <c r="V332" i="6"/>
  <c r="W332" i="6" s="1"/>
  <c r="X332" i="6" s="1"/>
  <c r="Y332" i="6" s="1"/>
  <c r="Z332" i="6" s="1"/>
  <c r="AA332" i="6" s="1"/>
  <c r="AB332" i="6" s="1"/>
  <c r="AC332" i="6" s="1"/>
  <c r="AD332" i="6" s="1"/>
  <c r="AE332" i="6" s="1"/>
  <c r="AF332" i="6" s="1"/>
  <c r="AG332" i="6" s="1"/>
  <c r="AH332" i="6" s="1"/>
  <c r="AI332" i="6" s="1"/>
  <c r="AJ332" i="6" s="1"/>
  <c r="AK332" i="6" s="1"/>
  <c r="AL332" i="6" s="1"/>
  <c r="V94" i="6"/>
  <c r="W94" i="6" s="1"/>
  <c r="X94" i="6" s="1"/>
  <c r="Y94" i="6" s="1"/>
  <c r="Z94" i="6" s="1"/>
  <c r="AA94" i="6" s="1"/>
  <c r="AB94" i="6" s="1"/>
  <c r="AC94" i="6" s="1"/>
  <c r="AD94" i="6" s="1"/>
  <c r="AE94" i="6" s="1"/>
  <c r="AF94" i="6" s="1"/>
  <c r="AG94" i="6" s="1"/>
  <c r="AH94" i="6" s="1"/>
  <c r="AI94" i="6" s="1"/>
  <c r="AJ94" i="6" s="1"/>
  <c r="AK94" i="6" s="1"/>
  <c r="AL94" i="6" s="1"/>
  <c r="V82" i="6"/>
  <c r="W82" i="6" s="1"/>
  <c r="X82" i="6" s="1"/>
  <c r="Y82" i="6" s="1"/>
  <c r="Z82" i="6" s="1"/>
  <c r="AA82" i="6" s="1"/>
  <c r="AB82" i="6" s="1"/>
  <c r="AC82" i="6" s="1"/>
  <c r="AD82" i="6" s="1"/>
  <c r="AE82" i="6" s="1"/>
  <c r="AF82" i="6" s="1"/>
  <c r="AG82" i="6" s="1"/>
  <c r="AH82" i="6" s="1"/>
  <c r="AI82" i="6" s="1"/>
  <c r="AJ82" i="6" s="1"/>
  <c r="AK82" i="6" s="1"/>
  <c r="AL82" i="6" s="1"/>
  <c r="V62" i="6"/>
  <c r="W62" i="6" s="1"/>
  <c r="X62" i="6" s="1"/>
  <c r="Y62" i="6" s="1"/>
  <c r="Z62" i="6" s="1"/>
  <c r="AA62" i="6" s="1"/>
  <c r="AB62" i="6" s="1"/>
  <c r="AC62" i="6" s="1"/>
  <c r="AD62" i="6" s="1"/>
  <c r="AE62" i="6" s="1"/>
  <c r="AF62" i="6" s="1"/>
  <c r="AG62" i="6" s="1"/>
  <c r="AH62" i="6" s="1"/>
  <c r="AI62" i="6" s="1"/>
  <c r="AJ62" i="6" s="1"/>
  <c r="AK62" i="6" s="1"/>
  <c r="AL62" i="6" s="1"/>
  <c r="V50" i="6"/>
  <c r="W50" i="6" s="1"/>
  <c r="X50" i="6" s="1"/>
  <c r="Y50" i="6" s="1"/>
  <c r="Z50" i="6" s="1"/>
  <c r="AA50" i="6" s="1"/>
  <c r="AB50" i="6" s="1"/>
  <c r="AC50" i="6" s="1"/>
  <c r="AD50" i="6" s="1"/>
  <c r="AE50" i="6" s="1"/>
  <c r="AF50" i="6" s="1"/>
  <c r="AG50" i="6" s="1"/>
  <c r="AH50" i="6" s="1"/>
  <c r="AI50" i="6" s="1"/>
  <c r="AJ50" i="6" s="1"/>
  <c r="AK50" i="6" s="1"/>
  <c r="AL50" i="6" s="1"/>
  <c r="V42" i="6"/>
  <c r="W42" i="6" s="1"/>
  <c r="X42" i="6" s="1"/>
  <c r="Y42" i="6" s="1"/>
  <c r="Z42" i="6" s="1"/>
  <c r="AA42" i="6" s="1"/>
  <c r="AB42" i="6" s="1"/>
  <c r="AC42" i="6" s="1"/>
  <c r="AD42" i="6" s="1"/>
  <c r="AE42" i="6" s="1"/>
  <c r="AF42" i="6" s="1"/>
  <c r="AG42" i="6" s="1"/>
  <c r="AH42" i="6" s="1"/>
  <c r="AI42" i="6" s="1"/>
  <c r="AJ42" i="6" s="1"/>
  <c r="AK42" i="6" s="1"/>
  <c r="AL42" i="6" s="1"/>
  <c r="V241" i="6"/>
  <c r="W241" i="6" s="1"/>
  <c r="X241" i="6" s="1"/>
  <c r="Y241" i="6" s="1"/>
  <c r="Z241" i="6" s="1"/>
  <c r="AA241" i="6" s="1"/>
  <c r="AB241" i="6" s="1"/>
  <c r="AC241" i="6" s="1"/>
  <c r="AD241" i="6" s="1"/>
  <c r="AE241" i="6" s="1"/>
  <c r="AF241" i="6" s="1"/>
  <c r="AG241" i="6" s="1"/>
  <c r="AH241" i="6" s="1"/>
  <c r="AI241" i="6" s="1"/>
  <c r="AJ241" i="6" s="1"/>
  <c r="AK241" i="6" s="1"/>
  <c r="AL241" i="6" s="1"/>
  <c r="V153" i="6"/>
  <c r="W153" i="6" s="1"/>
  <c r="X153" i="6" s="1"/>
  <c r="Y153" i="6" s="1"/>
  <c r="Z153" i="6" s="1"/>
  <c r="AA153" i="6" s="1"/>
  <c r="AB153" i="6" s="1"/>
  <c r="AC153" i="6" s="1"/>
  <c r="AD153" i="6" s="1"/>
  <c r="AE153" i="6" s="1"/>
  <c r="AF153" i="6" s="1"/>
  <c r="AG153" i="6" s="1"/>
  <c r="AH153" i="6" s="1"/>
  <c r="AI153" i="6" s="1"/>
  <c r="AJ153" i="6" s="1"/>
  <c r="AK153" i="6" s="1"/>
  <c r="AL153" i="6" s="1"/>
  <c r="V130" i="6"/>
  <c r="W130" i="6" s="1"/>
  <c r="X130" i="6" s="1"/>
  <c r="Y130" i="6" s="1"/>
  <c r="Z130" i="6" s="1"/>
  <c r="AA130" i="6" s="1"/>
  <c r="AB130" i="6" s="1"/>
  <c r="AC130" i="6" s="1"/>
  <c r="AD130" i="6" s="1"/>
  <c r="AE130" i="6" s="1"/>
  <c r="AF130" i="6" s="1"/>
  <c r="AG130" i="6" s="1"/>
  <c r="AH130" i="6" s="1"/>
  <c r="AI130" i="6" s="1"/>
  <c r="AJ130" i="6" s="1"/>
  <c r="AK130" i="6" s="1"/>
  <c r="AL130" i="6" s="1"/>
  <c r="V113" i="6"/>
  <c r="W113" i="6" s="1"/>
  <c r="X113" i="6" s="1"/>
  <c r="Y113" i="6" s="1"/>
  <c r="Z113" i="6" s="1"/>
  <c r="AA113" i="6" s="1"/>
  <c r="AB113" i="6" s="1"/>
  <c r="AC113" i="6" s="1"/>
  <c r="AD113" i="6" s="1"/>
  <c r="AE113" i="6" s="1"/>
  <c r="AF113" i="6" s="1"/>
  <c r="AG113" i="6" s="1"/>
  <c r="AH113" i="6" s="1"/>
  <c r="AI113" i="6" s="1"/>
  <c r="AJ113" i="6" s="1"/>
  <c r="AK113" i="6" s="1"/>
  <c r="AL113" i="6" s="1"/>
  <c r="V91" i="6"/>
  <c r="W91" i="6" s="1"/>
  <c r="X91" i="6" s="1"/>
  <c r="Y91" i="6" s="1"/>
  <c r="Z91" i="6" s="1"/>
  <c r="AA91" i="6" s="1"/>
  <c r="AB91" i="6" s="1"/>
  <c r="AC91" i="6" s="1"/>
  <c r="AD91" i="6" s="1"/>
  <c r="AE91" i="6" s="1"/>
  <c r="AF91" i="6" s="1"/>
  <c r="AG91" i="6" s="1"/>
  <c r="AH91" i="6" s="1"/>
  <c r="AI91" i="6" s="1"/>
  <c r="AJ91" i="6" s="1"/>
  <c r="AK91" i="6" s="1"/>
  <c r="AL91" i="6" s="1"/>
  <c r="V294" i="6"/>
  <c r="W294" i="6" s="1"/>
  <c r="X294" i="6" s="1"/>
  <c r="Y294" i="6" s="1"/>
  <c r="Z294" i="6" s="1"/>
  <c r="AA294" i="6" s="1"/>
  <c r="AB294" i="6" s="1"/>
  <c r="AC294" i="6" s="1"/>
  <c r="AD294" i="6" s="1"/>
  <c r="AE294" i="6" s="1"/>
  <c r="AF294" i="6" s="1"/>
  <c r="AG294" i="6" s="1"/>
  <c r="AH294" i="6" s="1"/>
  <c r="AI294" i="6" s="1"/>
  <c r="AJ294" i="6" s="1"/>
  <c r="AK294" i="6" s="1"/>
  <c r="AL294" i="6" s="1"/>
  <c r="V302" i="6"/>
  <c r="W302" i="6" s="1"/>
  <c r="X302" i="6" s="1"/>
  <c r="Y302" i="6" s="1"/>
  <c r="Z302" i="6" s="1"/>
  <c r="AA302" i="6" s="1"/>
  <c r="AB302" i="6" s="1"/>
  <c r="AC302" i="6" s="1"/>
  <c r="AD302" i="6" s="1"/>
  <c r="AE302" i="6" s="1"/>
  <c r="AF302" i="6" s="1"/>
  <c r="AG302" i="6" s="1"/>
  <c r="AH302" i="6" s="1"/>
  <c r="AI302" i="6" s="1"/>
  <c r="AJ302" i="6" s="1"/>
  <c r="AK302" i="6" s="1"/>
  <c r="AL302" i="6" s="1"/>
  <c r="V314" i="6"/>
  <c r="W314" i="6" s="1"/>
  <c r="X314" i="6" s="1"/>
  <c r="Y314" i="6" s="1"/>
  <c r="Z314" i="6" s="1"/>
  <c r="AA314" i="6" s="1"/>
  <c r="AB314" i="6" s="1"/>
  <c r="AC314" i="6" s="1"/>
  <c r="AD314" i="6" s="1"/>
  <c r="AE314" i="6" s="1"/>
  <c r="AF314" i="6" s="1"/>
  <c r="AG314" i="6" s="1"/>
  <c r="AH314" i="6" s="1"/>
  <c r="AI314" i="6" s="1"/>
  <c r="AJ314" i="6" s="1"/>
  <c r="AK314" i="6" s="1"/>
  <c r="AL314" i="6" s="1"/>
  <c r="V342" i="6"/>
  <c r="W342" i="6" s="1"/>
  <c r="X342" i="6" s="1"/>
  <c r="Y342" i="6" s="1"/>
  <c r="Z342" i="6" s="1"/>
  <c r="AA342" i="6" s="1"/>
  <c r="AB342" i="6" s="1"/>
  <c r="AC342" i="6" s="1"/>
  <c r="AD342" i="6" s="1"/>
  <c r="AE342" i="6" s="1"/>
  <c r="AF342" i="6" s="1"/>
  <c r="AG342" i="6" s="1"/>
  <c r="AH342" i="6" s="1"/>
  <c r="AI342" i="6" s="1"/>
  <c r="AJ342" i="6" s="1"/>
  <c r="AK342" i="6" s="1"/>
  <c r="AL342" i="6" s="1"/>
  <c r="V27" i="6"/>
  <c r="W27" i="6" s="1"/>
  <c r="X27" i="6" s="1"/>
  <c r="Y27" i="6" s="1"/>
  <c r="Z27" i="6" s="1"/>
  <c r="AA27" i="6" s="1"/>
  <c r="AB27" i="6" s="1"/>
  <c r="AC27" i="6" s="1"/>
  <c r="AD27" i="6" s="1"/>
  <c r="AE27" i="6" s="1"/>
  <c r="AF27" i="6" s="1"/>
  <c r="AG27" i="6" s="1"/>
  <c r="AH27" i="6" s="1"/>
  <c r="AI27" i="6" s="1"/>
  <c r="AJ27" i="6" s="1"/>
  <c r="AK27" i="6" s="1"/>
  <c r="AL27" i="6" s="1"/>
  <c r="V295" i="6"/>
  <c r="W295" i="6" s="1"/>
  <c r="X295" i="6" s="1"/>
  <c r="Y295" i="6" s="1"/>
  <c r="Z295" i="6" s="1"/>
  <c r="AA295" i="6" s="1"/>
  <c r="AB295" i="6" s="1"/>
  <c r="AC295" i="6" s="1"/>
  <c r="AD295" i="6" s="1"/>
  <c r="AE295" i="6" s="1"/>
  <c r="AF295" i="6" s="1"/>
  <c r="AG295" i="6" s="1"/>
  <c r="AH295" i="6" s="1"/>
  <c r="AI295" i="6" s="1"/>
  <c r="AJ295" i="6" s="1"/>
  <c r="AK295" i="6" s="1"/>
  <c r="AL295" i="6" s="1"/>
  <c r="V363" i="6"/>
  <c r="W363" i="6" s="1"/>
  <c r="X363" i="6" s="1"/>
  <c r="Y363" i="6" s="1"/>
  <c r="Z363" i="6" s="1"/>
  <c r="AA363" i="6" s="1"/>
  <c r="AB363" i="6" s="1"/>
  <c r="AC363" i="6" s="1"/>
  <c r="AD363" i="6" s="1"/>
  <c r="AE363" i="6" s="1"/>
  <c r="AF363" i="6" s="1"/>
  <c r="AG363" i="6" s="1"/>
  <c r="AH363" i="6" s="1"/>
  <c r="AI363" i="6" s="1"/>
  <c r="AJ363" i="6" s="1"/>
  <c r="AK363" i="6" s="1"/>
  <c r="AL363" i="6" s="1"/>
  <c r="V371" i="6"/>
  <c r="W371" i="6" s="1"/>
  <c r="X371" i="6" s="1"/>
  <c r="Y371" i="6" s="1"/>
  <c r="Z371" i="6" s="1"/>
  <c r="AA371" i="6" s="1"/>
  <c r="AB371" i="6" s="1"/>
  <c r="AC371" i="6" s="1"/>
  <c r="AD371" i="6" s="1"/>
  <c r="AE371" i="6" s="1"/>
  <c r="AF371" i="6" s="1"/>
  <c r="AG371" i="6" s="1"/>
  <c r="AH371" i="6" s="1"/>
  <c r="AI371" i="6" s="1"/>
  <c r="AJ371" i="6" s="1"/>
  <c r="AK371" i="6" s="1"/>
  <c r="AL371" i="6" s="1"/>
  <c r="V254" i="6"/>
  <c r="W254" i="6" s="1"/>
  <c r="X254" i="6" s="1"/>
  <c r="Y254" i="6" s="1"/>
  <c r="Z254" i="6" s="1"/>
  <c r="AA254" i="6" s="1"/>
  <c r="AB254" i="6" s="1"/>
  <c r="AC254" i="6" s="1"/>
  <c r="AD254" i="6" s="1"/>
  <c r="AE254" i="6" s="1"/>
  <c r="AF254" i="6" s="1"/>
  <c r="AG254" i="6" s="1"/>
  <c r="AH254" i="6" s="1"/>
  <c r="AI254" i="6" s="1"/>
  <c r="AJ254" i="6" s="1"/>
  <c r="AK254" i="6" s="1"/>
  <c r="AL254" i="6" s="1"/>
  <c r="V124" i="6"/>
  <c r="W124" i="6" s="1"/>
  <c r="X124" i="6" s="1"/>
  <c r="Y124" i="6" s="1"/>
  <c r="Z124" i="6" s="1"/>
  <c r="AA124" i="6" s="1"/>
  <c r="AB124" i="6" s="1"/>
  <c r="AC124" i="6" s="1"/>
  <c r="AD124" i="6" s="1"/>
  <c r="AE124" i="6" s="1"/>
  <c r="AF124" i="6" s="1"/>
  <c r="AG124" i="6" s="1"/>
  <c r="AH124" i="6" s="1"/>
  <c r="AI124" i="6" s="1"/>
  <c r="AJ124" i="6" s="1"/>
  <c r="AK124" i="6" s="1"/>
  <c r="AL124" i="6" s="1"/>
  <c r="V106" i="6"/>
  <c r="W106" i="6" s="1"/>
  <c r="X106" i="6" s="1"/>
  <c r="Y106" i="6" s="1"/>
  <c r="Z106" i="6" s="1"/>
  <c r="AA106" i="6" s="1"/>
  <c r="AB106" i="6" s="1"/>
  <c r="AC106" i="6" s="1"/>
  <c r="AD106" i="6" s="1"/>
  <c r="AE106" i="6" s="1"/>
  <c r="AF106" i="6" s="1"/>
  <c r="AG106" i="6" s="1"/>
  <c r="AH106" i="6" s="1"/>
  <c r="AI106" i="6" s="1"/>
  <c r="AJ106" i="6" s="1"/>
  <c r="AK106" i="6" s="1"/>
  <c r="AL106" i="6" s="1"/>
  <c r="V73" i="6"/>
  <c r="W73" i="6" s="1"/>
  <c r="X73" i="6" s="1"/>
  <c r="Y73" i="6" s="1"/>
  <c r="Z73" i="6" s="1"/>
  <c r="AA73" i="6" s="1"/>
  <c r="AB73" i="6" s="1"/>
  <c r="AC73" i="6" s="1"/>
  <c r="AD73" i="6" s="1"/>
  <c r="AE73" i="6" s="1"/>
  <c r="AF73" i="6" s="1"/>
  <c r="AG73" i="6" s="1"/>
  <c r="AH73" i="6" s="1"/>
  <c r="AI73" i="6" s="1"/>
  <c r="AJ73" i="6" s="1"/>
  <c r="AK73" i="6" s="1"/>
  <c r="AL73" i="6" s="1"/>
  <c r="V63" i="6"/>
  <c r="W63" i="6" s="1"/>
  <c r="X63" i="6" s="1"/>
  <c r="Y63" i="6" s="1"/>
  <c r="Z63" i="6" s="1"/>
  <c r="AA63" i="6" s="1"/>
  <c r="AB63" i="6" s="1"/>
  <c r="AC63" i="6" s="1"/>
  <c r="AD63" i="6" s="1"/>
  <c r="AE63" i="6" s="1"/>
  <c r="AF63" i="6" s="1"/>
  <c r="AG63" i="6" s="1"/>
  <c r="AH63" i="6" s="1"/>
  <c r="AI63" i="6" s="1"/>
  <c r="AJ63" i="6" s="1"/>
  <c r="AK63" i="6" s="1"/>
  <c r="AL63" i="6" s="1"/>
  <c r="V283" i="6"/>
  <c r="W283" i="6" s="1"/>
  <c r="X283" i="6" s="1"/>
  <c r="Y283" i="6" s="1"/>
  <c r="Z283" i="6" s="1"/>
  <c r="AA283" i="6" s="1"/>
  <c r="AB283" i="6" s="1"/>
  <c r="AC283" i="6" s="1"/>
  <c r="AD283" i="6" s="1"/>
  <c r="AE283" i="6" s="1"/>
  <c r="AF283" i="6" s="1"/>
  <c r="AG283" i="6" s="1"/>
  <c r="AH283" i="6" s="1"/>
  <c r="AI283" i="6" s="1"/>
  <c r="AJ283" i="6" s="1"/>
  <c r="AK283" i="6" s="1"/>
  <c r="AL283" i="6" s="1"/>
  <c r="V267" i="6"/>
  <c r="W267" i="6" s="1"/>
  <c r="X267" i="6" s="1"/>
  <c r="Y267" i="6" s="1"/>
  <c r="Z267" i="6" s="1"/>
  <c r="AA267" i="6" s="1"/>
  <c r="AB267" i="6" s="1"/>
  <c r="AC267" i="6" s="1"/>
  <c r="AD267" i="6" s="1"/>
  <c r="AE267" i="6" s="1"/>
  <c r="AF267" i="6" s="1"/>
  <c r="AG267" i="6" s="1"/>
  <c r="AH267" i="6" s="1"/>
  <c r="AI267" i="6" s="1"/>
  <c r="AJ267" i="6" s="1"/>
  <c r="AK267" i="6" s="1"/>
  <c r="AL267" i="6" s="1"/>
  <c r="V271" i="6"/>
  <c r="W271" i="6" s="1"/>
  <c r="X271" i="6" s="1"/>
  <c r="Y271" i="6" s="1"/>
  <c r="Z271" i="6" s="1"/>
  <c r="AA271" i="6" s="1"/>
  <c r="AB271" i="6" s="1"/>
  <c r="AC271" i="6" s="1"/>
  <c r="AD271" i="6" s="1"/>
  <c r="AE271" i="6" s="1"/>
  <c r="AF271" i="6" s="1"/>
  <c r="AG271" i="6" s="1"/>
  <c r="AH271" i="6" s="1"/>
  <c r="AI271" i="6" s="1"/>
  <c r="AJ271" i="6" s="1"/>
  <c r="AK271" i="6" s="1"/>
  <c r="AL271" i="6" s="1"/>
  <c r="V184" i="6"/>
  <c r="W184" i="6" s="1"/>
  <c r="X184" i="6" s="1"/>
  <c r="Y184" i="6" s="1"/>
  <c r="Z184" i="6" s="1"/>
  <c r="AA184" i="6" s="1"/>
  <c r="AB184" i="6" s="1"/>
  <c r="AC184" i="6" s="1"/>
  <c r="AD184" i="6" s="1"/>
  <c r="AE184" i="6" s="1"/>
  <c r="AF184" i="6" s="1"/>
  <c r="AG184" i="6" s="1"/>
  <c r="AH184" i="6" s="1"/>
  <c r="AI184" i="6" s="1"/>
  <c r="AJ184" i="6" s="1"/>
  <c r="AK184" i="6" s="1"/>
  <c r="AL184" i="6" s="1"/>
  <c r="V164" i="6"/>
  <c r="W164" i="6" s="1"/>
  <c r="X164" i="6" s="1"/>
  <c r="Y164" i="6" s="1"/>
  <c r="Z164" i="6" s="1"/>
  <c r="AA164" i="6" s="1"/>
  <c r="AB164" i="6" s="1"/>
  <c r="AC164" i="6" s="1"/>
  <c r="AD164" i="6" s="1"/>
  <c r="AE164" i="6" s="1"/>
  <c r="AF164" i="6" s="1"/>
  <c r="AG164" i="6" s="1"/>
  <c r="AH164" i="6" s="1"/>
  <c r="AI164" i="6" s="1"/>
  <c r="AJ164" i="6" s="1"/>
  <c r="AK164" i="6" s="1"/>
  <c r="AL164" i="6" s="1"/>
  <c r="V156" i="6"/>
  <c r="W156" i="6" s="1"/>
  <c r="X156" i="6" s="1"/>
  <c r="Y156" i="6" s="1"/>
  <c r="Z156" i="6" s="1"/>
  <c r="AA156" i="6" s="1"/>
  <c r="AB156" i="6" s="1"/>
  <c r="AC156" i="6" s="1"/>
  <c r="AD156" i="6" s="1"/>
  <c r="AE156" i="6" s="1"/>
  <c r="AF156" i="6" s="1"/>
  <c r="AG156" i="6" s="1"/>
  <c r="AH156" i="6" s="1"/>
  <c r="AI156" i="6" s="1"/>
  <c r="AJ156" i="6" s="1"/>
  <c r="AK156" i="6" s="1"/>
  <c r="AL156" i="6" s="1"/>
  <c r="V216" i="6"/>
  <c r="W216" i="6" s="1"/>
  <c r="X216" i="6" s="1"/>
  <c r="Y216" i="6" s="1"/>
  <c r="Z216" i="6" s="1"/>
  <c r="AA216" i="6" s="1"/>
  <c r="AB216" i="6" s="1"/>
  <c r="AC216" i="6" s="1"/>
  <c r="AD216" i="6" s="1"/>
  <c r="AE216" i="6" s="1"/>
  <c r="AF216" i="6" s="1"/>
  <c r="AG216" i="6" s="1"/>
  <c r="AH216" i="6" s="1"/>
  <c r="AI216" i="6" s="1"/>
  <c r="AJ216" i="6" s="1"/>
  <c r="AK216" i="6" s="1"/>
  <c r="AL216" i="6" s="1"/>
  <c r="V84" i="6"/>
  <c r="W84" i="6" s="1"/>
  <c r="X84" i="6" s="1"/>
  <c r="Y84" i="6" s="1"/>
  <c r="Z84" i="6" s="1"/>
  <c r="AA84" i="6" s="1"/>
  <c r="AB84" i="6" s="1"/>
  <c r="AC84" i="6" s="1"/>
  <c r="AD84" i="6" s="1"/>
  <c r="AE84" i="6" s="1"/>
  <c r="AF84" i="6" s="1"/>
  <c r="AG84" i="6" s="1"/>
  <c r="AH84" i="6" s="1"/>
  <c r="AI84" i="6" s="1"/>
  <c r="AJ84" i="6" s="1"/>
  <c r="AK84" i="6" s="1"/>
  <c r="AL84" i="6" s="1"/>
  <c r="V353" i="6"/>
  <c r="W353" i="6" s="1"/>
  <c r="X353" i="6" s="1"/>
  <c r="Y353" i="6" s="1"/>
  <c r="Z353" i="6" s="1"/>
  <c r="AA353" i="6" s="1"/>
  <c r="AB353" i="6" s="1"/>
  <c r="AC353" i="6" s="1"/>
  <c r="AD353" i="6" s="1"/>
  <c r="AE353" i="6" s="1"/>
  <c r="AF353" i="6" s="1"/>
  <c r="AG353" i="6" s="1"/>
  <c r="AH353" i="6" s="1"/>
  <c r="AI353" i="6" s="1"/>
  <c r="AJ353" i="6" s="1"/>
  <c r="AK353" i="6" s="1"/>
  <c r="AL353" i="6" s="1"/>
  <c r="V16" i="6"/>
  <c r="W16" i="6" s="1"/>
  <c r="X16" i="6" s="1"/>
  <c r="Y16" i="6" s="1"/>
  <c r="Z16" i="6" s="1"/>
  <c r="AA16" i="6" s="1"/>
  <c r="AB16" i="6" s="1"/>
  <c r="AC16" i="6" s="1"/>
  <c r="AD16" i="6" s="1"/>
  <c r="AE16" i="6" s="1"/>
  <c r="AF16" i="6" s="1"/>
  <c r="AG16" i="6" s="1"/>
  <c r="AH16" i="6" s="1"/>
  <c r="AI16" i="6" s="1"/>
  <c r="AJ16" i="6" s="1"/>
  <c r="AK16" i="6" s="1"/>
  <c r="AL16" i="6" s="1"/>
  <c r="V275" i="6"/>
  <c r="W275" i="6" s="1"/>
  <c r="X275" i="6" s="1"/>
  <c r="Y275" i="6" s="1"/>
  <c r="Z275" i="6" s="1"/>
  <c r="AA275" i="6" s="1"/>
  <c r="AB275" i="6" s="1"/>
  <c r="AC275" i="6" s="1"/>
  <c r="AD275" i="6" s="1"/>
  <c r="AE275" i="6" s="1"/>
  <c r="AF275" i="6" s="1"/>
  <c r="AG275" i="6" s="1"/>
  <c r="AH275" i="6" s="1"/>
  <c r="AI275" i="6" s="1"/>
  <c r="AJ275" i="6" s="1"/>
  <c r="AK275" i="6" s="1"/>
  <c r="AL275" i="6" s="1"/>
  <c r="V232" i="6"/>
  <c r="W232" i="6" s="1"/>
  <c r="X232" i="6" s="1"/>
  <c r="Y232" i="6" s="1"/>
  <c r="Z232" i="6" s="1"/>
  <c r="AA232" i="6" s="1"/>
  <c r="AB232" i="6" s="1"/>
  <c r="AC232" i="6" s="1"/>
  <c r="AD232" i="6" s="1"/>
  <c r="AE232" i="6" s="1"/>
  <c r="AF232" i="6" s="1"/>
  <c r="AG232" i="6" s="1"/>
  <c r="AH232" i="6" s="1"/>
  <c r="AI232" i="6" s="1"/>
  <c r="AJ232" i="6" s="1"/>
  <c r="AK232" i="6" s="1"/>
  <c r="AL232" i="6" s="1"/>
  <c r="V96" i="6"/>
  <c r="W96" i="6" s="1"/>
  <c r="X96" i="6" s="1"/>
  <c r="Y96" i="6" s="1"/>
  <c r="Z96" i="6" s="1"/>
  <c r="AA96" i="6" s="1"/>
  <c r="AB96" i="6" s="1"/>
  <c r="AC96" i="6" s="1"/>
  <c r="AD96" i="6" s="1"/>
  <c r="AE96" i="6" s="1"/>
  <c r="AF96" i="6" s="1"/>
  <c r="AG96" i="6" s="1"/>
  <c r="AH96" i="6" s="1"/>
  <c r="AI96" i="6" s="1"/>
  <c r="AJ96" i="6" s="1"/>
  <c r="AK96" i="6" s="1"/>
  <c r="AL96" i="6" s="1"/>
  <c r="V80" i="6"/>
  <c r="W80" i="6" s="1"/>
  <c r="X80" i="6" s="1"/>
  <c r="Y80" i="6" s="1"/>
  <c r="Z80" i="6" s="1"/>
  <c r="AA80" i="6" s="1"/>
  <c r="AB80" i="6" s="1"/>
  <c r="AC80" i="6" s="1"/>
  <c r="AD80" i="6" s="1"/>
  <c r="AE80" i="6" s="1"/>
  <c r="AF80" i="6" s="1"/>
  <c r="AG80" i="6" s="1"/>
  <c r="AH80" i="6" s="1"/>
  <c r="AI80" i="6" s="1"/>
  <c r="AJ80" i="6" s="1"/>
  <c r="AK80" i="6" s="1"/>
  <c r="AL80" i="6" s="1"/>
  <c r="V61" i="6"/>
  <c r="W61" i="6" s="1"/>
  <c r="X61" i="6" s="1"/>
  <c r="Y61" i="6" s="1"/>
  <c r="Z61" i="6" s="1"/>
  <c r="AA61" i="6" s="1"/>
  <c r="AB61" i="6" s="1"/>
  <c r="AC61" i="6" s="1"/>
  <c r="AD61" i="6" s="1"/>
  <c r="AE61" i="6" s="1"/>
  <c r="AF61" i="6" s="1"/>
  <c r="AG61" i="6" s="1"/>
  <c r="AH61" i="6" s="1"/>
  <c r="AI61" i="6" s="1"/>
  <c r="AJ61" i="6" s="1"/>
  <c r="AK61" i="6" s="1"/>
  <c r="AL61" i="6" s="1"/>
  <c r="V53" i="6"/>
  <c r="W53" i="6" s="1"/>
  <c r="X53" i="6" s="1"/>
  <c r="Y53" i="6" s="1"/>
  <c r="Z53" i="6" s="1"/>
  <c r="AA53" i="6" s="1"/>
  <c r="AB53" i="6" s="1"/>
  <c r="AC53" i="6" s="1"/>
  <c r="AD53" i="6" s="1"/>
  <c r="AE53" i="6" s="1"/>
  <c r="AF53" i="6" s="1"/>
  <c r="AG53" i="6" s="1"/>
  <c r="AH53" i="6" s="1"/>
  <c r="AI53" i="6" s="1"/>
  <c r="AJ53" i="6" s="1"/>
  <c r="AK53" i="6" s="1"/>
  <c r="AL53" i="6" s="1"/>
  <c r="V321" i="6"/>
  <c r="W321" i="6" s="1"/>
  <c r="X321" i="6" s="1"/>
  <c r="Y321" i="6" s="1"/>
  <c r="Z321" i="6" s="1"/>
  <c r="AA321" i="6" s="1"/>
  <c r="AB321" i="6" s="1"/>
  <c r="AC321" i="6" s="1"/>
  <c r="AD321" i="6" s="1"/>
  <c r="AE321" i="6" s="1"/>
  <c r="AF321" i="6" s="1"/>
  <c r="AG321" i="6" s="1"/>
  <c r="AH321" i="6" s="1"/>
  <c r="AI321" i="6" s="1"/>
  <c r="AJ321" i="6" s="1"/>
  <c r="AK321" i="6" s="1"/>
  <c r="AL321" i="6" s="1"/>
  <c r="V409" i="6"/>
  <c r="W409" i="6" s="1"/>
  <c r="X409" i="6" s="1"/>
  <c r="Y409" i="6" s="1"/>
  <c r="Z409" i="6" s="1"/>
  <c r="AA409" i="6" s="1"/>
  <c r="AB409" i="6" s="1"/>
  <c r="AC409" i="6" s="1"/>
  <c r="AD409" i="6" s="1"/>
  <c r="AE409" i="6" s="1"/>
  <c r="AF409" i="6" s="1"/>
  <c r="AG409" i="6" s="1"/>
  <c r="AH409" i="6" s="1"/>
  <c r="AI409" i="6" s="1"/>
  <c r="AJ409" i="6" s="1"/>
  <c r="AK409" i="6" s="1"/>
  <c r="AL409" i="6" s="1"/>
  <c r="V12" i="6"/>
  <c r="W12" i="6" s="1"/>
  <c r="X12" i="6" s="1"/>
  <c r="Y12" i="6" s="1"/>
  <c r="Z12" i="6" s="1"/>
  <c r="AA12" i="6" s="1"/>
  <c r="AB12" i="6" s="1"/>
  <c r="AC12" i="6" s="1"/>
  <c r="AD12" i="6" s="1"/>
  <c r="AE12" i="6" s="1"/>
  <c r="AF12" i="6" s="1"/>
  <c r="AG12" i="6" s="1"/>
  <c r="AH12" i="6" s="1"/>
  <c r="AI12" i="6" s="1"/>
  <c r="AJ12" i="6" s="1"/>
  <c r="AK12" i="6" s="1"/>
  <c r="AL12" i="6" s="1"/>
  <c r="V244" i="6"/>
  <c r="W244" i="6" s="1"/>
  <c r="X244" i="6" s="1"/>
  <c r="Y244" i="6" s="1"/>
  <c r="Z244" i="6" s="1"/>
  <c r="AA244" i="6" s="1"/>
  <c r="AB244" i="6" s="1"/>
  <c r="AC244" i="6" s="1"/>
  <c r="AD244" i="6" s="1"/>
  <c r="AE244" i="6" s="1"/>
  <c r="AF244" i="6" s="1"/>
  <c r="AG244" i="6" s="1"/>
  <c r="AH244" i="6" s="1"/>
  <c r="AI244" i="6" s="1"/>
  <c r="AJ244" i="6" s="1"/>
  <c r="AK244" i="6" s="1"/>
  <c r="AL244" i="6" s="1"/>
  <c r="V305" i="6"/>
  <c r="W305" i="6" s="1"/>
  <c r="X305" i="6" s="1"/>
  <c r="Y305" i="6" s="1"/>
  <c r="Z305" i="6" s="1"/>
  <c r="AA305" i="6" s="1"/>
  <c r="AB305" i="6" s="1"/>
  <c r="AC305" i="6" s="1"/>
  <c r="AD305" i="6" s="1"/>
  <c r="AE305" i="6" s="1"/>
  <c r="AF305" i="6" s="1"/>
  <c r="AG305" i="6" s="1"/>
  <c r="AH305" i="6" s="1"/>
  <c r="AI305" i="6" s="1"/>
  <c r="AJ305" i="6" s="1"/>
  <c r="AK305" i="6" s="1"/>
  <c r="AL305" i="6" s="1"/>
  <c r="S175" i="6"/>
  <c r="T175" i="6" s="1"/>
  <c r="U175" i="6" s="1"/>
  <c r="S114" i="6"/>
  <c r="T114" i="6" s="1"/>
  <c r="U114" i="6" s="1"/>
  <c r="V336" i="6"/>
  <c r="W336" i="6" s="1"/>
  <c r="X336" i="6" s="1"/>
  <c r="Y336" i="6" s="1"/>
  <c r="Z336" i="6" s="1"/>
  <c r="AA336" i="6" s="1"/>
  <c r="AB336" i="6" s="1"/>
  <c r="AC336" i="6" s="1"/>
  <c r="AD336" i="6" s="1"/>
  <c r="AE336" i="6" s="1"/>
  <c r="AF336" i="6" s="1"/>
  <c r="AG336" i="6" s="1"/>
  <c r="AH336" i="6" s="1"/>
  <c r="AI336" i="6" s="1"/>
  <c r="AJ336" i="6" s="1"/>
  <c r="AK336" i="6" s="1"/>
  <c r="AL336" i="6" s="1"/>
  <c r="V400" i="6"/>
  <c r="W400" i="6" s="1"/>
  <c r="X400" i="6" s="1"/>
  <c r="Y400" i="6" s="1"/>
  <c r="Z400" i="6" s="1"/>
  <c r="AA400" i="6" s="1"/>
  <c r="AB400" i="6" s="1"/>
  <c r="AC400" i="6" s="1"/>
  <c r="AD400" i="6" s="1"/>
  <c r="AE400" i="6" s="1"/>
  <c r="AF400" i="6" s="1"/>
  <c r="AG400" i="6" s="1"/>
  <c r="AH400" i="6" s="1"/>
  <c r="AI400" i="6" s="1"/>
  <c r="AJ400" i="6" s="1"/>
  <c r="AK400" i="6" s="1"/>
  <c r="AL400" i="6" s="1"/>
  <c r="V289" i="6"/>
  <c r="W289" i="6" s="1"/>
  <c r="X289" i="6" s="1"/>
  <c r="Y289" i="6" s="1"/>
  <c r="Z289" i="6" s="1"/>
  <c r="AA289" i="6" s="1"/>
  <c r="AB289" i="6" s="1"/>
  <c r="AC289" i="6" s="1"/>
  <c r="AD289" i="6" s="1"/>
  <c r="AE289" i="6" s="1"/>
  <c r="AF289" i="6" s="1"/>
  <c r="AG289" i="6" s="1"/>
  <c r="AH289" i="6" s="1"/>
  <c r="AI289" i="6" s="1"/>
  <c r="AJ289" i="6" s="1"/>
  <c r="AK289" i="6" s="1"/>
  <c r="AL289" i="6" s="1"/>
  <c r="V277" i="6"/>
  <c r="W277" i="6" s="1"/>
  <c r="X277" i="6" s="1"/>
  <c r="Y277" i="6" s="1"/>
  <c r="Z277" i="6" s="1"/>
  <c r="AA277" i="6" s="1"/>
  <c r="AB277" i="6" s="1"/>
  <c r="AC277" i="6" s="1"/>
  <c r="AD277" i="6" s="1"/>
  <c r="AE277" i="6" s="1"/>
  <c r="AF277" i="6" s="1"/>
  <c r="AG277" i="6" s="1"/>
  <c r="AH277" i="6" s="1"/>
  <c r="AI277" i="6" s="1"/>
  <c r="AJ277" i="6" s="1"/>
  <c r="AK277" i="6" s="1"/>
  <c r="AL277" i="6" s="1"/>
  <c r="V235" i="6"/>
  <c r="W235" i="6" s="1"/>
  <c r="X235" i="6" s="1"/>
  <c r="Y235" i="6" s="1"/>
  <c r="Z235" i="6" s="1"/>
  <c r="AA235" i="6" s="1"/>
  <c r="AB235" i="6" s="1"/>
  <c r="AC235" i="6" s="1"/>
  <c r="AD235" i="6" s="1"/>
  <c r="AE235" i="6" s="1"/>
  <c r="AF235" i="6" s="1"/>
  <c r="AG235" i="6" s="1"/>
  <c r="AH235" i="6" s="1"/>
  <c r="AI235" i="6" s="1"/>
  <c r="AJ235" i="6" s="1"/>
  <c r="AK235" i="6" s="1"/>
  <c r="AL235" i="6" s="1"/>
  <c r="V227" i="6"/>
  <c r="W227" i="6" s="1"/>
  <c r="X227" i="6" s="1"/>
  <c r="Y227" i="6" s="1"/>
  <c r="Z227" i="6" s="1"/>
  <c r="AA227" i="6" s="1"/>
  <c r="AB227" i="6" s="1"/>
  <c r="AC227" i="6" s="1"/>
  <c r="AD227" i="6" s="1"/>
  <c r="AE227" i="6" s="1"/>
  <c r="AF227" i="6" s="1"/>
  <c r="AG227" i="6" s="1"/>
  <c r="AH227" i="6" s="1"/>
  <c r="AI227" i="6" s="1"/>
  <c r="AJ227" i="6" s="1"/>
  <c r="AK227" i="6" s="1"/>
  <c r="AL227" i="6" s="1"/>
  <c r="V215" i="6"/>
  <c r="W215" i="6" s="1"/>
  <c r="X215" i="6" s="1"/>
  <c r="Y215" i="6" s="1"/>
  <c r="Z215" i="6" s="1"/>
  <c r="AA215" i="6" s="1"/>
  <c r="AB215" i="6" s="1"/>
  <c r="AC215" i="6" s="1"/>
  <c r="AD215" i="6" s="1"/>
  <c r="AE215" i="6" s="1"/>
  <c r="AF215" i="6" s="1"/>
  <c r="AG215" i="6" s="1"/>
  <c r="AH215" i="6" s="1"/>
  <c r="AI215" i="6" s="1"/>
  <c r="AJ215" i="6" s="1"/>
  <c r="AK215" i="6" s="1"/>
  <c r="AL215" i="6" s="1"/>
  <c r="V183" i="6"/>
  <c r="W183" i="6" s="1"/>
  <c r="X183" i="6" s="1"/>
  <c r="Y183" i="6" s="1"/>
  <c r="Z183" i="6" s="1"/>
  <c r="AA183" i="6" s="1"/>
  <c r="AB183" i="6" s="1"/>
  <c r="AC183" i="6" s="1"/>
  <c r="AD183" i="6" s="1"/>
  <c r="AE183" i="6" s="1"/>
  <c r="AF183" i="6" s="1"/>
  <c r="AG183" i="6" s="1"/>
  <c r="AH183" i="6" s="1"/>
  <c r="AI183" i="6" s="1"/>
  <c r="AJ183" i="6" s="1"/>
  <c r="AK183" i="6" s="1"/>
  <c r="AL183" i="6" s="1"/>
  <c r="V167" i="6"/>
  <c r="W167" i="6" s="1"/>
  <c r="X167" i="6" s="1"/>
  <c r="Y167" i="6" s="1"/>
  <c r="Z167" i="6" s="1"/>
  <c r="AA167" i="6" s="1"/>
  <c r="AB167" i="6" s="1"/>
  <c r="AC167" i="6" s="1"/>
  <c r="AD167" i="6" s="1"/>
  <c r="AE167" i="6" s="1"/>
  <c r="AF167" i="6" s="1"/>
  <c r="AG167" i="6" s="1"/>
  <c r="AH167" i="6" s="1"/>
  <c r="AI167" i="6" s="1"/>
  <c r="AJ167" i="6" s="1"/>
  <c r="AK167" i="6" s="1"/>
  <c r="AL167" i="6" s="1"/>
  <c r="V159" i="6"/>
  <c r="W159" i="6" s="1"/>
  <c r="X159" i="6" s="1"/>
  <c r="Y159" i="6" s="1"/>
  <c r="Z159" i="6" s="1"/>
  <c r="AA159" i="6" s="1"/>
  <c r="AB159" i="6" s="1"/>
  <c r="AC159" i="6" s="1"/>
  <c r="AD159" i="6" s="1"/>
  <c r="AE159" i="6" s="1"/>
  <c r="AF159" i="6" s="1"/>
  <c r="AG159" i="6" s="1"/>
  <c r="AH159" i="6" s="1"/>
  <c r="AI159" i="6" s="1"/>
  <c r="AJ159" i="6" s="1"/>
  <c r="AK159" i="6" s="1"/>
  <c r="AL159" i="6" s="1"/>
  <c r="V155" i="6"/>
  <c r="W155" i="6" s="1"/>
  <c r="X155" i="6" s="1"/>
  <c r="Y155" i="6" s="1"/>
  <c r="Z155" i="6" s="1"/>
  <c r="AA155" i="6" s="1"/>
  <c r="AB155" i="6" s="1"/>
  <c r="AC155" i="6" s="1"/>
  <c r="AD155" i="6" s="1"/>
  <c r="AE155" i="6" s="1"/>
  <c r="AF155" i="6" s="1"/>
  <c r="AG155" i="6" s="1"/>
  <c r="AH155" i="6" s="1"/>
  <c r="AI155" i="6" s="1"/>
  <c r="AJ155" i="6" s="1"/>
  <c r="AK155" i="6" s="1"/>
  <c r="AL155" i="6" s="1"/>
  <c r="V324" i="6"/>
  <c r="W324" i="6" s="1"/>
  <c r="X324" i="6" s="1"/>
  <c r="Y324" i="6" s="1"/>
  <c r="Z324" i="6" s="1"/>
  <c r="AA324" i="6" s="1"/>
  <c r="AB324" i="6" s="1"/>
  <c r="AC324" i="6" s="1"/>
  <c r="AD324" i="6" s="1"/>
  <c r="AE324" i="6" s="1"/>
  <c r="AF324" i="6" s="1"/>
  <c r="AG324" i="6" s="1"/>
  <c r="AH324" i="6" s="1"/>
  <c r="AI324" i="6" s="1"/>
  <c r="AJ324" i="6" s="1"/>
  <c r="AK324" i="6" s="1"/>
  <c r="AL324" i="6" s="1"/>
  <c r="V268" i="6"/>
  <c r="W268" i="6" s="1"/>
  <c r="X268" i="6" s="1"/>
  <c r="Y268" i="6" s="1"/>
  <c r="Z268" i="6" s="1"/>
  <c r="AA268" i="6" s="1"/>
  <c r="AB268" i="6" s="1"/>
  <c r="AC268" i="6" s="1"/>
  <c r="AD268" i="6" s="1"/>
  <c r="AE268" i="6" s="1"/>
  <c r="AF268" i="6" s="1"/>
  <c r="AG268" i="6" s="1"/>
  <c r="AH268" i="6" s="1"/>
  <c r="AI268" i="6" s="1"/>
  <c r="AJ268" i="6" s="1"/>
  <c r="AK268" i="6" s="1"/>
  <c r="AL268" i="6" s="1"/>
  <c r="V251" i="6"/>
  <c r="W251" i="6" s="1"/>
  <c r="X251" i="6" s="1"/>
  <c r="Y251" i="6" s="1"/>
  <c r="Z251" i="6" s="1"/>
  <c r="AA251" i="6" s="1"/>
  <c r="AB251" i="6" s="1"/>
  <c r="AC251" i="6" s="1"/>
  <c r="AD251" i="6" s="1"/>
  <c r="AE251" i="6" s="1"/>
  <c r="AF251" i="6" s="1"/>
  <c r="AG251" i="6" s="1"/>
  <c r="AH251" i="6" s="1"/>
  <c r="AI251" i="6" s="1"/>
  <c r="AJ251" i="6" s="1"/>
  <c r="AK251" i="6" s="1"/>
  <c r="AL251" i="6" s="1"/>
  <c r="V237" i="6"/>
  <c r="W237" i="6" s="1"/>
  <c r="X237" i="6" s="1"/>
  <c r="Y237" i="6" s="1"/>
  <c r="Z237" i="6" s="1"/>
  <c r="AA237" i="6" s="1"/>
  <c r="AB237" i="6" s="1"/>
  <c r="AC237" i="6" s="1"/>
  <c r="AD237" i="6" s="1"/>
  <c r="AE237" i="6" s="1"/>
  <c r="AF237" i="6" s="1"/>
  <c r="AG237" i="6" s="1"/>
  <c r="AH237" i="6" s="1"/>
  <c r="AI237" i="6" s="1"/>
  <c r="AJ237" i="6" s="1"/>
  <c r="AK237" i="6" s="1"/>
  <c r="AL237" i="6" s="1"/>
  <c r="V229" i="6"/>
  <c r="W229" i="6" s="1"/>
  <c r="X229" i="6" s="1"/>
  <c r="Y229" i="6" s="1"/>
  <c r="Z229" i="6" s="1"/>
  <c r="AA229" i="6" s="1"/>
  <c r="AB229" i="6" s="1"/>
  <c r="AC229" i="6" s="1"/>
  <c r="AD229" i="6" s="1"/>
  <c r="AE229" i="6" s="1"/>
  <c r="AF229" i="6" s="1"/>
  <c r="AG229" i="6" s="1"/>
  <c r="AH229" i="6" s="1"/>
  <c r="AI229" i="6" s="1"/>
  <c r="AJ229" i="6" s="1"/>
  <c r="AK229" i="6" s="1"/>
  <c r="AL229" i="6" s="1"/>
  <c r="V126" i="6"/>
  <c r="W126" i="6" s="1"/>
  <c r="X126" i="6" s="1"/>
  <c r="Y126" i="6" s="1"/>
  <c r="Z126" i="6" s="1"/>
  <c r="AA126" i="6" s="1"/>
  <c r="AB126" i="6" s="1"/>
  <c r="AC126" i="6" s="1"/>
  <c r="AD126" i="6" s="1"/>
  <c r="AE126" i="6" s="1"/>
  <c r="AF126" i="6" s="1"/>
  <c r="AG126" i="6" s="1"/>
  <c r="AH126" i="6" s="1"/>
  <c r="AI126" i="6" s="1"/>
  <c r="AJ126" i="6" s="1"/>
  <c r="AK126" i="6" s="1"/>
  <c r="AL126" i="6" s="1"/>
  <c r="V109" i="6"/>
  <c r="W109" i="6" s="1"/>
  <c r="X109" i="6" s="1"/>
  <c r="Y109" i="6" s="1"/>
  <c r="Z109" i="6" s="1"/>
  <c r="AA109" i="6" s="1"/>
  <c r="AB109" i="6" s="1"/>
  <c r="AC109" i="6" s="1"/>
  <c r="AD109" i="6" s="1"/>
  <c r="AE109" i="6" s="1"/>
  <c r="AF109" i="6" s="1"/>
  <c r="AG109" i="6" s="1"/>
  <c r="AH109" i="6" s="1"/>
  <c r="AI109" i="6" s="1"/>
  <c r="AJ109" i="6" s="1"/>
  <c r="AK109" i="6" s="1"/>
  <c r="AL109" i="6" s="1"/>
  <c r="V71" i="6"/>
  <c r="W71" i="6" s="1"/>
  <c r="X71" i="6" s="1"/>
  <c r="Y71" i="6" s="1"/>
  <c r="Z71" i="6" s="1"/>
  <c r="AA71" i="6" s="1"/>
  <c r="AB71" i="6" s="1"/>
  <c r="AC71" i="6" s="1"/>
  <c r="AD71" i="6" s="1"/>
  <c r="AE71" i="6" s="1"/>
  <c r="AF71" i="6" s="1"/>
  <c r="AG71" i="6" s="1"/>
  <c r="AH71" i="6" s="1"/>
  <c r="AI71" i="6" s="1"/>
  <c r="AJ71" i="6" s="1"/>
  <c r="AK71" i="6" s="1"/>
  <c r="AL71" i="6" s="1"/>
  <c r="V52" i="6"/>
  <c r="W52" i="6" s="1"/>
  <c r="X52" i="6" s="1"/>
  <c r="Y52" i="6" s="1"/>
  <c r="Z52" i="6" s="1"/>
  <c r="AA52" i="6" s="1"/>
  <c r="AB52" i="6" s="1"/>
  <c r="AC52" i="6" s="1"/>
  <c r="AD52" i="6" s="1"/>
  <c r="AE52" i="6" s="1"/>
  <c r="AF52" i="6" s="1"/>
  <c r="AG52" i="6" s="1"/>
  <c r="AH52" i="6" s="1"/>
  <c r="AI52" i="6" s="1"/>
  <c r="AJ52" i="6" s="1"/>
  <c r="AK52" i="6" s="1"/>
  <c r="AL52" i="6" s="1"/>
  <c r="V15" i="6"/>
  <c r="W15" i="6" s="1"/>
  <c r="X15" i="6" s="1"/>
  <c r="Y15" i="6" s="1"/>
  <c r="Z15" i="6" s="1"/>
  <c r="AA15" i="6" s="1"/>
  <c r="AB15" i="6" s="1"/>
  <c r="AC15" i="6" s="1"/>
  <c r="AD15" i="6" s="1"/>
  <c r="AE15" i="6" s="1"/>
  <c r="AF15" i="6" s="1"/>
  <c r="AG15" i="6" s="1"/>
  <c r="AH15" i="6" s="1"/>
  <c r="AI15" i="6" s="1"/>
  <c r="AJ15" i="6" s="1"/>
  <c r="AK15" i="6" s="1"/>
  <c r="AL15" i="6" s="1"/>
  <c r="V338" i="6"/>
  <c r="W338" i="6" s="1"/>
  <c r="X338" i="6" s="1"/>
  <c r="Y338" i="6" s="1"/>
  <c r="Z338" i="6" s="1"/>
  <c r="AA338" i="6" s="1"/>
  <c r="AB338" i="6" s="1"/>
  <c r="AC338" i="6" s="1"/>
  <c r="AD338" i="6" s="1"/>
  <c r="AE338" i="6" s="1"/>
  <c r="AF338" i="6" s="1"/>
  <c r="AG338" i="6" s="1"/>
  <c r="AH338" i="6" s="1"/>
  <c r="AI338" i="6" s="1"/>
  <c r="AJ338" i="6" s="1"/>
  <c r="AK338" i="6" s="1"/>
  <c r="AL338" i="6" s="1"/>
  <c r="V328" i="6"/>
  <c r="W328" i="6" s="1"/>
  <c r="X328" i="6" s="1"/>
  <c r="Y328" i="6" s="1"/>
  <c r="Z328" i="6" s="1"/>
  <c r="AA328" i="6" s="1"/>
  <c r="AB328" i="6" s="1"/>
  <c r="AC328" i="6" s="1"/>
  <c r="AD328" i="6" s="1"/>
  <c r="AE328" i="6" s="1"/>
  <c r="AF328" i="6" s="1"/>
  <c r="AG328" i="6" s="1"/>
  <c r="AH328" i="6" s="1"/>
  <c r="AI328" i="6" s="1"/>
  <c r="AJ328" i="6" s="1"/>
  <c r="AK328" i="6" s="1"/>
  <c r="AL328" i="6" s="1"/>
  <c r="V360" i="6"/>
  <c r="W360" i="6" s="1"/>
  <c r="X360" i="6" s="1"/>
  <c r="Y360" i="6" s="1"/>
  <c r="Z360" i="6" s="1"/>
  <c r="AA360" i="6" s="1"/>
  <c r="AB360" i="6" s="1"/>
  <c r="AC360" i="6" s="1"/>
  <c r="AD360" i="6" s="1"/>
  <c r="AE360" i="6" s="1"/>
  <c r="AF360" i="6" s="1"/>
  <c r="AG360" i="6" s="1"/>
  <c r="AH360" i="6" s="1"/>
  <c r="AI360" i="6" s="1"/>
  <c r="AJ360" i="6" s="1"/>
  <c r="AK360" i="6" s="1"/>
  <c r="AL360" i="6" s="1"/>
  <c r="V374" i="6"/>
  <c r="W374" i="6" s="1"/>
  <c r="X374" i="6" s="1"/>
  <c r="Y374" i="6" s="1"/>
  <c r="Z374" i="6" s="1"/>
  <c r="AA374" i="6" s="1"/>
  <c r="AB374" i="6" s="1"/>
  <c r="AC374" i="6" s="1"/>
  <c r="AD374" i="6" s="1"/>
  <c r="AE374" i="6" s="1"/>
  <c r="AF374" i="6" s="1"/>
  <c r="AG374" i="6" s="1"/>
  <c r="AH374" i="6" s="1"/>
  <c r="AI374" i="6" s="1"/>
  <c r="AJ374" i="6" s="1"/>
  <c r="AK374" i="6" s="1"/>
  <c r="AL374" i="6" s="1"/>
  <c r="V398" i="6"/>
  <c r="W398" i="6" s="1"/>
  <c r="X398" i="6" s="1"/>
  <c r="Y398" i="6" s="1"/>
  <c r="Z398" i="6" s="1"/>
  <c r="AA398" i="6" s="1"/>
  <c r="AB398" i="6" s="1"/>
  <c r="AC398" i="6" s="1"/>
  <c r="AD398" i="6" s="1"/>
  <c r="AE398" i="6" s="1"/>
  <c r="AF398" i="6" s="1"/>
  <c r="AG398" i="6" s="1"/>
  <c r="AH398" i="6" s="1"/>
  <c r="AI398" i="6" s="1"/>
  <c r="AJ398" i="6" s="1"/>
  <c r="AK398" i="6" s="1"/>
  <c r="AL398" i="6" s="1"/>
  <c r="V299" i="6"/>
  <c r="W299" i="6" s="1"/>
  <c r="X299" i="6" s="1"/>
  <c r="Y299" i="6" s="1"/>
  <c r="Z299" i="6" s="1"/>
  <c r="AA299" i="6" s="1"/>
  <c r="AB299" i="6" s="1"/>
  <c r="AC299" i="6" s="1"/>
  <c r="AD299" i="6" s="1"/>
  <c r="AE299" i="6" s="1"/>
  <c r="AF299" i="6" s="1"/>
  <c r="AG299" i="6" s="1"/>
  <c r="AH299" i="6" s="1"/>
  <c r="AI299" i="6" s="1"/>
  <c r="AJ299" i="6" s="1"/>
  <c r="AK299" i="6" s="1"/>
  <c r="AL299" i="6" s="1"/>
  <c r="V307" i="6"/>
  <c r="W307" i="6" s="1"/>
  <c r="X307" i="6" s="1"/>
  <c r="Y307" i="6" s="1"/>
  <c r="Z307" i="6" s="1"/>
  <c r="AA307" i="6" s="1"/>
  <c r="AB307" i="6" s="1"/>
  <c r="AC307" i="6" s="1"/>
  <c r="AD307" i="6" s="1"/>
  <c r="AE307" i="6" s="1"/>
  <c r="AF307" i="6" s="1"/>
  <c r="AG307" i="6" s="1"/>
  <c r="AH307" i="6" s="1"/>
  <c r="AI307" i="6" s="1"/>
  <c r="AJ307" i="6" s="1"/>
  <c r="AK307" i="6" s="1"/>
  <c r="AL307" i="6" s="1"/>
  <c r="V311" i="6"/>
  <c r="W311" i="6" s="1"/>
  <c r="X311" i="6" s="1"/>
  <c r="Y311" i="6" s="1"/>
  <c r="Z311" i="6" s="1"/>
  <c r="AA311" i="6" s="1"/>
  <c r="AB311" i="6" s="1"/>
  <c r="AC311" i="6" s="1"/>
  <c r="AD311" i="6" s="1"/>
  <c r="AE311" i="6" s="1"/>
  <c r="AF311" i="6" s="1"/>
  <c r="AG311" i="6" s="1"/>
  <c r="AH311" i="6" s="1"/>
  <c r="AI311" i="6" s="1"/>
  <c r="AJ311" i="6" s="1"/>
  <c r="AK311" i="6" s="1"/>
  <c r="AL311" i="6" s="1"/>
  <c r="V319" i="6"/>
  <c r="W319" i="6" s="1"/>
  <c r="X319" i="6" s="1"/>
  <c r="Y319" i="6" s="1"/>
  <c r="Z319" i="6" s="1"/>
  <c r="AA319" i="6" s="1"/>
  <c r="AB319" i="6" s="1"/>
  <c r="AC319" i="6" s="1"/>
  <c r="AD319" i="6" s="1"/>
  <c r="AE319" i="6" s="1"/>
  <c r="AF319" i="6" s="1"/>
  <c r="AG319" i="6" s="1"/>
  <c r="AH319" i="6" s="1"/>
  <c r="AI319" i="6" s="1"/>
  <c r="AJ319" i="6" s="1"/>
  <c r="AK319" i="6" s="1"/>
  <c r="AL319" i="6" s="1"/>
  <c r="V323" i="6"/>
  <c r="W323" i="6" s="1"/>
  <c r="X323" i="6" s="1"/>
  <c r="Y323" i="6" s="1"/>
  <c r="Z323" i="6" s="1"/>
  <c r="AA323" i="6" s="1"/>
  <c r="AB323" i="6" s="1"/>
  <c r="AC323" i="6" s="1"/>
  <c r="AD323" i="6" s="1"/>
  <c r="AE323" i="6" s="1"/>
  <c r="AF323" i="6" s="1"/>
  <c r="AG323" i="6" s="1"/>
  <c r="AH323" i="6" s="1"/>
  <c r="AI323" i="6" s="1"/>
  <c r="AJ323" i="6" s="1"/>
  <c r="AK323" i="6" s="1"/>
  <c r="AL323" i="6" s="1"/>
  <c r="V339" i="6"/>
  <c r="W339" i="6" s="1"/>
  <c r="X339" i="6" s="1"/>
  <c r="Y339" i="6" s="1"/>
  <c r="Z339" i="6" s="1"/>
  <c r="AA339" i="6" s="1"/>
  <c r="AB339" i="6" s="1"/>
  <c r="AC339" i="6" s="1"/>
  <c r="AD339" i="6" s="1"/>
  <c r="AE339" i="6" s="1"/>
  <c r="AF339" i="6" s="1"/>
  <c r="AG339" i="6" s="1"/>
  <c r="AH339" i="6" s="1"/>
  <c r="AI339" i="6" s="1"/>
  <c r="AJ339" i="6" s="1"/>
  <c r="AK339" i="6" s="1"/>
  <c r="AL339" i="6" s="1"/>
  <c r="V343" i="6"/>
  <c r="W343" i="6" s="1"/>
  <c r="X343" i="6" s="1"/>
  <c r="Y343" i="6" s="1"/>
  <c r="Z343" i="6" s="1"/>
  <c r="AA343" i="6" s="1"/>
  <c r="AB343" i="6" s="1"/>
  <c r="AC343" i="6" s="1"/>
  <c r="AD343" i="6" s="1"/>
  <c r="AE343" i="6" s="1"/>
  <c r="AF343" i="6" s="1"/>
  <c r="AG343" i="6" s="1"/>
  <c r="AH343" i="6" s="1"/>
  <c r="AI343" i="6" s="1"/>
  <c r="AJ343" i="6" s="1"/>
  <c r="AK343" i="6" s="1"/>
  <c r="AL343" i="6" s="1"/>
  <c r="V347" i="6"/>
  <c r="W347" i="6" s="1"/>
  <c r="X347" i="6" s="1"/>
  <c r="Y347" i="6" s="1"/>
  <c r="Z347" i="6" s="1"/>
  <c r="AA347" i="6" s="1"/>
  <c r="AB347" i="6" s="1"/>
  <c r="AC347" i="6" s="1"/>
  <c r="AD347" i="6" s="1"/>
  <c r="AE347" i="6" s="1"/>
  <c r="AF347" i="6" s="1"/>
  <c r="AG347" i="6" s="1"/>
  <c r="AH347" i="6" s="1"/>
  <c r="AI347" i="6" s="1"/>
  <c r="AJ347" i="6" s="1"/>
  <c r="AK347" i="6" s="1"/>
  <c r="AL347" i="6" s="1"/>
  <c r="V351" i="6"/>
  <c r="W351" i="6" s="1"/>
  <c r="X351" i="6" s="1"/>
  <c r="Y351" i="6" s="1"/>
  <c r="Z351" i="6" s="1"/>
  <c r="AA351" i="6" s="1"/>
  <c r="AB351" i="6" s="1"/>
  <c r="AC351" i="6" s="1"/>
  <c r="AD351" i="6" s="1"/>
  <c r="AE351" i="6" s="1"/>
  <c r="AF351" i="6" s="1"/>
  <c r="AG351" i="6" s="1"/>
  <c r="AH351" i="6" s="1"/>
  <c r="AI351" i="6" s="1"/>
  <c r="AJ351" i="6" s="1"/>
  <c r="AK351" i="6" s="1"/>
  <c r="AL351" i="6" s="1"/>
  <c r="V395" i="6"/>
  <c r="W395" i="6" s="1"/>
  <c r="X395" i="6" s="1"/>
  <c r="Y395" i="6" s="1"/>
  <c r="Z395" i="6" s="1"/>
  <c r="AA395" i="6" s="1"/>
  <c r="AB395" i="6" s="1"/>
  <c r="AC395" i="6" s="1"/>
  <c r="AD395" i="6" s="1"/>
  <c r="AE395" i="6" s="1"/>
  <c r="AF395" i="6" s="1"/>
  <c r="AG395" i="6" s="1"/>
  <c r="AH395" i="6" s="1"/>
  <c r="AI395" i="6" s="1"/>
  <c r="AJ395" i="6" s="1"/>
  <c r="AK395" i="6" s="1"/>
  <c r="AL395" i="6" s="1"/>
  <c r="V399" i="6"/>
  <c r="W399" i="6" s="1"/>
  <c r="X399" i="6" s="1"/>
  <c r="Y399" i="6" s="1"/>
  <c r="Z399" i="6" s="1"/>
  <c r="AA399" i="6" s="1"/>
  <c r="AB399" i="6" s="1"/>
  <c r="AC399" i="6" s="1"/>
  <c r="AD399" i="6" s="1"/>
  <c r="AE399" i="6" s="1"/>
  <c r="AF399" i="6" s="1"/>
  <c r="AG399" i="6" s="1"/>
  <c r="AH399" i="6" s="1"/>
  <c r="AI399" i="6" s="1"/>
  <c r="AJ399" i="6" s="1"/>
  <c r="AK399" i="6" s="1"/>
  <c r="AL399" i="6" s="1"/>
  <c r="V411" i="6"/>
  <c r="W411" i="6" s="1"/>
  <c r="X411" i="6" s="1"/>
  <c r="Y411" i="6" s="1"/>
  <c r="Z411" i="6" s="1"/>
  <c r="AA411" i="6" s="1"/>
  <c r="AB411" i="6" s="1"/>
  <c r="AC411" i="6" s="1"/>
  <c r="AD411" i="6" s="1"/>
  <c r="AE411" i="6" s="1"/>
  <c r="AF411" i="6" s="1"/>
  <c r="AG411" i="6" s="1"/>
  <c r="AH411" i="6" s="1"/>
  <c r="AI411" i="6" s="1"/>
  <c r="AJ411" i="6" s="1"/>
  <c r="AK411" i="6" s="1"/>
  <c r="AL411" i="6" s="1"/>
  <c r="V290" i="6"/>
  <c r="W290" i="6" s="1"/>
  <c r="X290" i="6" s="1"/>
  <c r="Y290" i="6" s="1"/>
  <c r="Z290" i="6" s="1"/>
  <c r="AA290" i="6" s="1"/>
  <c r="AB290" i="6" s="1"/>
  <c r="AC290" i="6" s="1"/>
  <c r="AD290" i="6" s="1"/>
  <c r="AE290" i="6" s="1"/>
  <c r="AF290" i="6" s="1"/>
  <c r="AG290" i="6" s="1"/>
  <c r="AH290" i="6" s="1"/>
  <c r="AI290" i="6" s="1"/>
  <c r="AJ290" i="6" s="1"/>
  <c r="AK290" i="6" s="1"/>
  <c r="AL290" i="6" s="1"/>
  <c r="V274" i="6"/>
  <c r="W274" i="6" s="1"/>
  <c r="X274" i="6" s="1"/>
  <c r="Y274" i="6" s="1"/>
  <c r="Z274" i="6" s="1"/>
  <c r="AA274" i="6" s="1"/>
  <c r="AB274" i="6" s="1"/>
  <c r="AC274" i="6" s="1"/>
  <c r="AD274" i="6" s="1"/>
  <c r="AE274" i="6" s="1"/>
  <c r="AF274" i="6" s="1"/>
  <c r="AG274" i="6" s="1"/>
  <c r="AH274" i="6" s="1"/>
  <c r="AI274" i="6" s="1"/>
  <c r="AJ274" i="6" s="1"/>
  <c r="AK274" i="6" s="1"/>
  <c r="AL274" i="6" s="1"/>
  <c r="V246" i="6"/>
  <c r="W246" i="6" s="1"/>
  <c r="X246" i="6" s="1"/>
  <c r="Y246" i="6" s="1"/>
  <c r="Z246" i="6" s="1"/>
  <c r="AA246" i="6" s="1"/>
  <c r="AB246" i="6" s="1"/>
  <c r="AC246" i="6" s="1"/>
  <c r="AD246" i="6" s="1"/>
  <c r="AE246" i="6" s="1"/>
  <c r="AF246" i="6" s="1"/>
  <c r="AG246" i="6" s="1"/>
  <c r="AH246" i="6" s="1"/>
  <c r="AI246" i="6" s="1"/>
  <c r="AJ246" i="6" s="1"/>
  <c r="AK246" i="6" s="1"/>
  <c r="AL246" i="6" s="1"/>
  <c r="V234" i="6"/>
  <c r="W234" i="6" s="1"/>
  <c r="X234" i="6" s="1"/>
  <c r="Y234" i="6" s="1"/>
  <c r="Z234" i="6" s="1"/>
  <c r="AA234" i="6" s="1"/>
  <c r="AB234" i="6" s="1"/>
  <c r="AC234" i="6" s="1"/>
  <c r="AD234" i="6" s="1"/>
  <c r="AE234" i="6" s="1"/>
  <c r="AF234" i="6" s="1"/>
  <c r="AG234" i="6" s="1"/>
  <c r="AH234" i="6" s="1"/>
  <c r="AI234" i="6" s="1"/>
  <c r="AJ234" i="6" s="1"/>
  <c r="AK234" i="6" s="1"/>
  <c r="AL234" i="6" s="1"/>
  <c r="V214" i="6"/>
  <c r="W214" i="6" s="1"/>
  <c r="X214" i="6" s="1"/>
  <c r="Y214" i="6" s="1"/>
  <c r="Z214" i="6" s="1"/>
  <c r="AA214" i="6" s="1"/>
  <c r="AB214" i="6" s="1"/>
  <c r="AC214" i="6" s="1"/>
  <c r="AD214" i="6" s="1"/>
  <c r="AE214" i="6" s="1"/>
  <c r="AF214" i="6" s="1"/>
  <c r="AG214" i="6" s="1"/>
  <c r="AH214" i="6" s="1"/>
  <c r="AI214" i="6" s="1"/>
  <c r="AJ214" i="6" s="1"/>
  <c r="AK214" i="6" s="1"/>
  <c r="AL214" i="6" s="1"/>
  <c r="V136" i="6"/>
  <c r="W136" i="6" s="1"/>
  <c r="X136" i="6" s="1"/>
  <c r="Y136" i="6" s="1"/>
  <c r="Z136" i="6" s="1"/>
  <c r="AA136" i="6" s="1"/>
  <c r="AB136" i="6" s="1"/>
  <c r="AC136" i="6" s="1"/>
  <c r="AD136" i="6" s="1"/>
  <c r="AE136" i="6" s="1"/>
  <c r="AF136" i="6" s="1"/>
  <c r="AG136" i="6" s="1"/>
  <c r="AH136" i="6" s="1"/>
  <c r="AI136" i="6" s="1"/>
  <c r="AJ136" i="6" s="1"/>
  <c r="AK136" i="6" s="1"/>
  <c r="AL136" i="6" s="1"/>
  <c r="V120" i="6"/>
  <c r="W120" i="6" s="1"/>
  <c r="X120" i="6" s="1"/>
  <c r="Y120" i="6" s="1"/>
  <c r="Z120" i="6" s="1"/>
  <c r="AA120" i="6" s="1"/>
  <c r="AB120" i="6" s="1"/>
  <c r="AC120" i="6" s="1"/>
  <c r="AD120" i="6" s="1"/>
  <c r="AE120" i="6" s="1"/>
  <c r="AF120" i="6" s="1"/>
  <c r="AG120" i="6" s="1"/>
  <c r="AH120" i="6" s="1"/>
  <c r="AI120" i="6" s="1"/>
  <c r="AJ120" i="6" s="1"/>
  <c r="AK120" i="6" s="1"/>
  <c r="AL120" i="6" s="1"/>
  <c r="V77" i="6"/>
  <c r="W77" i="6" s="1"/>
  <c r="X77" i="6" s="1"/>
  <c r="Y77" i="6" s="1"/>
  <c r="Z77" i="6" s="1"/>
  <c r="AA77" i="6" s="1"/>
  <c r="AB77" i="6" s="1"/>
  <c r="AC77" i="6" s="1"/>
  <c r="AD77" i="6" s="1"/>
  <c r="AE77" i="6" s="1"/>
  <c r="AF77" i="6" s="1"/>
  <c r="AG77" i="6" s="1"/>
  <c r="AH77" i="6" s="1"/>
  <c r="AI77" i="6" s="1"/>
  <c r="AJ77" i="6" s="1"/>
  <c r="AK77" i="6" s="1"/>
  <c r="AL77" i="6" s="1"/>
  <c r="V68" i="6"/>
  <c r="W68" i="6" s="1"/>
  <c r="X68" i="6" s="1"/>
  <c r="Y68" i="6" s="1"/>
  <c r="Z68" i="6" s="1"/>
  <c r="AA68" i="6" s="1"/>
  <c r="AB68" i="6" s="1"/>
  <c r="AC68" i="6" s="1"/>
  <c r="AD68" i="6" s="1"/>
  <c r="AE68" i="6" s="1"/>
  <c r="AF68" i="6" s="1"/>
  <c r="AG68" i="6" s="1"/>
  <c r="AH68" i="6" s="1"/>
  <c r="AI68" i="6" s="1"/>
  <c r="AJ68" i="6" s="1"/>
  <c r="AK68" i="6" s="1"/>
  <c r="AL68" i="6" s="1"/>
  <c r="V47" i="6"/>
  <c r="W47" i="6" s="1"/>
  <c r="X47" i="6" s="1"/>
  <c r="Y47" i="6" s="1"/>
  <c r="Z47" i="6" s="1"/>
  <c r="AA47" i="6" s="1"/>
  <c r="AB47" i="6" s="1"/>
  <c r="AC47" i="6" s="1"/>
  <c r="AD47" i="6" s="1"/>
  <c r="AE47" i="6" s="1"/>
  <c r="AF47" i="6" s="1"/>
  <c r="AG47" i="6" s="1"/>
  <c r="AH47" i="6" s="1"/>
  <c r="AI47" i="6" s="1"/>
  <c r="AJ47" i="6" s="1"/>
  <c r="AK47" i="6" s="1"/>
  <c r="AL47" i="6" s="1"/>
  <c r="V43" i="6"/>
  <c r="W43" i="6" s="1"/>
  <c r="X43" i="6" s="1"/>
  <c r="Y43" i="6" s="1"/>
  <c r="Z43" i="6" s="1"/>
  <c r="AA43" i="6" s="1"/>
  <c r="AB43" i="6" s="1"/>
  <c r="AC43" i="6" s="1"/>
  <c r="AD43" i="6" s="1"/>
  <c r="AE43" i="6" s="1"/>
  <c r="AF43" i="6" s="1"/>
  <c r="AG43" i="6" s="1"/>
  <c r="AH43" i="6" s="1"/>
  <c r="AI43" i="6" s="1"/>
  <c r="AJ43" i="6" s="1"/>
  <c r="AK43" i="6" s="1"/>
  <c r="AL43" i="6" s="1"/>
  <c r="V39" i="6"/>
  <c r="W39" i="6" s="1"/>
  <c r="X39" i="6" s="1"/>
  <c r="Y39" i="6" s="1"/>
  <c r="Z39" i="6" s="1"/>
  <c r="AA39" i="6" s="1"/>
  <c r="AB39" i="6" s="1"/>
  <c r="AC39" i="6" s="1"/>
  <c r="AD39" i="6" s="1"/>
  <c r="AE39" i="6" s="1"/>
  <c r="AF39" i="6" s="1"/>
  <c r="AG39" i="6" s="1"/>
  <c r="AH39" i="6" s="1"/>
  <c r="AI39" i="6" s="1"/>
  <c r="AJ39" i="6" s="1"/>
  <c r="AK39" i="6" s="1"/>
  <c r="AL39" i="6" s="1"/>
  <c r="V37" i="6"/>
  <c r="W37" i="6" s="1"/>
  <c r="X37" i="6" s="1"/>
  <c r="Y37" i="6" s="1"/>
  <c r="Z37" i="6" s="1"/>
  <c r="AA37" i="6" s="1"/>
  <c r="AB37" i="6" s="1"/>
  <c r="AC37" i="6" s="1"/>
  <c r="AD37" i="6" s="1"/>
  <c r="AE37" i="6" s="1"/>
  <c r="AF37" i="6" s="1"/>
  <c r="AG37" i="6" s="1"/>
  <c r="AH37" i="6" s="1"/>
  <c r="AI37" i="6" s="1"/>
  <c r="AJ37" i="6" s="1"/>
  <c r="AK37" i="6" s="1"/>
  <c r="AL37" i="6" s="1"/>
  <c r="V33" i="6"/>
  <c r="W33" i="6" s="1"/>
  <c r="X33" i="6" s="1"/>
  <c r="Y33" i="6" s="1"/>
  <c r="Z33" i="6" s="1"/>
  <c r="AA33" i="6" s="1"/>
  <c r="AB33" i="6" s="1"/>
  <c r="AC33" i="6" s="1"/>
  <c r="AD33" i="6" s="1"/>
  <c r="AE33" i="6" s="1"/>
  <c r="AF33" i="6" s="1"/>
  <c r="AG33" i="6" s="1"/>
  <c r="AH33" i="6" s="1"/>
  <c r="AI33" i="6" s="1"/>
  <c r="AJ33" i="6" s="1"/>
  <c r="AK33" i="6" s="1"/>
  <c r="AL33" i="6" s="1"/>
  <c r="V17" i="6"/>
  <c r="W17" i="6" s="1"/>
  <c r="X17" i="6" s="1"/>
  <c r="Y17" i="6" s="1"/>
  <c r="Z17" i="6" s="1"/>
  <c r="AA17" i="6" s="1"/>
  <c r="AB17" i="6" s="1"/>
  <c r="AC17" i="6" s="1"/>
  <c r="AD17" i="6" s="1"/>
  <c r="AE17" i="6" s="1"/>
  <c r="AF17" i="6" s="1"/>
  <c r="AG17" i="6" s="1"/>
  <c r="AH17" i="6" s="1"/>
  <c r="AI17" i="6" s="1"/>
  <c r="AJ17" i="6" s="1"/>
  <c r="AK17" i="6" s="1"/>
  <c r="AL17" i="6" s="1"/>
  <c r="V291" i="6"/>
  <c r="W291" i="6" s="1"/>
  <c r="X291" i="6" s="1"/>
  <c r="Y291" i="6" s="1"/>
  <c r="Z291" i="6" s="1"/>
  <c r="AA291" i="6" s="1"/>
  <c r="AB291" i="6" s="1"/>
  <c r="AC291" i="6" s="1"/>
  <c r="AD291" i="6" s="1"/>
  <c r="AE291" i="6" s="1"/>
  <c r="AF291" i="6" s="1"/>
  <c r="AG291" i="6" s="1"/>
  <c r="AH291" i="6" s="1"/>
  <c r="AI291" i="6" s="1"/>
  <c r="AJ291" i="6" s="1"/>
  <c r="AK291" i="6" s="1"/>
  <c r="AL291" i="6" s="1"/>
  <c r="V89" i="6"/>
  <c r="W89" i="6" s="1"/>
  <c r="X89" i="6" s="1"/>
  <c r="Y89" i="6" s="1"/>
  <c r="Z89" i="6" s="1"/>
  <c r="AA89" i="6" s="1"/>
  <c r="AB89" i="6" s="1"/>
  <c r="AC89" i="6" s="1"/>
  <c r="AD89" i="6" s="1"/>
  <c r="AE89" i="6" s="1"/>
  <c r="AF89" i="6" s="1"/>
  <c r="AG89" i="6" s="1"/>
  <c r="AH89" i="6" s="1"/>
  <c r="AI89" i="6" s="1"/>
  <c r="AJ89" i="6" s="1"/>
  <c r="AK89" i="6" s="1"/>
  <c r="AL89" i="6" s="1"/>
  <c r="V263" i="6"/>
  <c r="W263" i="6" s="1"/>
  <c r="X263" i="6" s="1"/>
  <c r="Y263" i="6" s="1"/>
  <c r="Z263" i="6" s="1"/>
  <c r="AA263" i="6" s="1"/>
  <c r="AB263" i="6" s="1"/>
  <c r="AC263" i="6" s="1"/>
  <c r="AD263" i="6" s="1"/>
  <c r="AE263" i="6" s="1"/>
  <c r="AF263" i="6" s="1"/>
  <c r="AG263" i="6" s="1"/>
  <c r="AH263" i="6" s="1"/>
  <c r="AI263" i="6" s="1"/>
  <c r="AJ263" i="6" s="1"/>
  <c r="AK263" i="6" s="1"/>
  <c r="AL263" i="6" s="1"/>
  <c r="V192" i="6"/>
  <c r="W192" i="6" s="1"/>
  <c r="X192" i="6" s="1"/>
  <c r="Y192" i="6" s="1"/>
  <c r="Z192" i="6" s="1"/>
  <c r="AA192" i="6" s="1"/>
  <c r="AB192" i="6" s="1"/>
  <c r="AC192" i="6" s="1"/>
  <c r="AD192" i="6" s="1"/>
  <c r="AE192" i="6" s="1"/>
  <c r="AF192" i="6" s="1"/>
  <c r="AG192" i="6" s="1"/>
  <c r="AH192" i="6" s="1"/>
  <c r="AI192" i="6" s="1"/>
  <c r="AJ192" i="6" s="1"/>
  <c r="AK192" i="6" s="1"/>
  <c r="AL192" i="6" s="1"/>
  <c r="V141" i="6"/>
  <c r="W141" i="6" s="1"/>
  <c r="X141" i="6" s="1"/>
  <c r="Y141" i="6" s="1"/>
  <c r="Z141" i="6" s="1"/>
  <c r="AA141" i="6" s="1"/>
  <c r="AB141" i="6" s="1"/>
  <c r="AC141" i="6" s="1"/>
  <c r="AD141" i="6" s="1"/>
  <c r="AE141" i="6" s="1"/>
  <c r="AF141" i="6" s="1"/>
  <c r="AG141" i="6" s="1"/>
  <c r="AH141" i="6" s="1"/>
  <c r="AI141" i="6" s="1"/>
  <c r="AJ141" i="6" s="1"/>
  <c r="AK141" i="6" s="1"/>
  <c r="AL141" i="6" s="1"/>
  <c r="V45" i="6"/>
  <c r="W45" i="6" s="1"/>
  <c r="X45" i="6" s="1"/>
  <c r="Y45" i="6" s="1"/>
  <c r="Z45" i="6" s="1"/>
  <c r="AA45" i="6" s="1"/>
  <c r="AB45" i="6" s="1"/>
  <c r="AC45" i="6" s="1"/>
  <c r="AD45" i="6" s="1"/>
  <c r="AE45" i="6" s="1"/>
  <c r="AF45" i="6" s="1"/>
  <c r="AG45" i="6" s="1"/>
  <c r="AH45" i="6" s="1"/>
  <c r="AI45" i="6" s="1"/>
  <c r="AJ45" i="6" s="1"/>
  <c r="AK45" i="6" s="1"/>
  <c r="AL45" i="6" s="1"/>
  <c r="V397" i="6"/>
  <c r="W397" i="6" s="1"/>
  <c r="X397" i="6" s="1"/>
  <c r="Y397" i="6" s="1"/>
  <c r="Z397" i="6" s="1"/>
  <c r="AA397" i="6" s="1"/>
  <c r="AB397" i="6" s="1"/>
  <c r="AC397" i="6" s="1"/>
  <c r="AD397" i="6" s="1"/>
  <c r="AE397" i="6" s="1"/>
  <c r="AF397" i="6" s="1"/>
  <c r="AG397" i="6" s="1"/>
  <c r="AH397" i="6" s="1"/>
  <c r="AI397" i="6" s="1"/>
  <c r="AJ397" i="6" s="1"/>
  <c r="AK397" i="6" s="1"/>
  <c r="AL397" i="6" s="1"/>
  <c r="V313" i="6"/>
  <c r="W313" i="6" s="1"/>
  <c r="X313" i="6" s="1"/>
  <c r="Y313" i="6" s="1"/>
  <c r="Z313" i="6" s="1"/>
  <c r="AA313" i="6" s="1"/>
  <c r="AB313" i="6" s="1"/>
  <c r="AC313" i="6" s="1"/>
  <c r="AD313" i="6" s="1"/>
  <c r="AE313" i="6" s="1"/>
  <c r="AF313" i="6" s="1"/>
  <c r="AG313" i="6" s="1"/>
  <c r="AH313" i="6" s="1"/>
  <c r="AI313" i="6" s="1"/>
  <c r="AJ313" i="6" s="1"/>
  <c r="AK313" i="6" s="1"/>
  <c r="AL313" i="6" s="1"/>
  <c r="V59" i="6"/>
  <c r="W59" i="6" s="1"/>
  <c r="X59" i="6" s="1"/>
  <c r="Y59" i="6" s="1"/>
  <c r="Z59" i="6" s="1"/>
  <c r="AA59" i="6" s="1"/>
  <c r="AB59" i="6" s="1"/>
  <c r="AC59" i="6" s="1"/>
  <c r="AD59" i="6" s="1"/>
  <c r="AE59" i="6" s="1"/>
  <c r="AF59" i="6" s="1"/>
  <c r="AG59" i="6" s="1"/>
  <c r="AH59" i="6" s="1"/>
  <c r="AI59" i="6" s="1"/>
  <c r="AJ59" i="6" s="1"/>
  <c r="AK59" i="6" s="1"/>
  <c r="AL59" i="6" s="1"/>
  <c r="V29" i="6"/>
  <c r="W29" i="6" s="1"/>
  <c r="X29" i="6" s="1"/>
  <c r="Y29" i="6" s="1"/>
  <c r="Z29" i="6" s="1"/>
  <c r="AA29" i="6" s="1"/>
  <c r="AB29" i="6" s="1"/>
  <c r="AC29" i="6" s="1"/>
  <c r="AD29" i="6" s="1"/>
  <c r="AE29" i="6" s="1"/>
  <c r="AF29" i="6" s="1"/>
  <c r="AG29" i="6" s="1"/>
  <c r="AH29" i="6" s="1"/>
  <c r="AI29" i="6" s="1"/>
  <c r="AJ29" i="6" s="1"/>
  <c r="AK29" i="6" s="1"/>
  <c r="AL29" i="6" s="1"/>
  <c r="V88" i="6"/>
  <c r="W88" i="6" s="1"/>
  <c r="X88" i="6" s="1"/>
  <c r="Y88" i="6" s="1"/>
  <c r="Z88" i="6" s="1"/>
  <c r="AA88" i="6" s="1"/>
  <c r="AB88" i="6" s="1"/>
  <c r="AC88" i="6" s="1"/>
  <c r="AD88" i="6" s="1"/>
  <c r="AE88" i="6" s="1"/>
  <c r="AF88" i="6" s="1"/>
  <c r="AG88" i="6" s="1"/>
  <c r="AH88" i="6" s="1"/>
  <c r="AI88" i="6" s="1"/>
  <c r="AJ88" i="6" s="1"/>
  <c r="AK88" i="6" s="1"/>
  <c r="AL88" i="6" s="1"/>
  <c r="V76" i="6"/>
  <c r="W76" i="6" s="1"/>
  <c r="X76" i="6" s="1"/>
  <c r="Y76" i="6" s="1"/>
  <c r="Z76" i="6" s="1"/>
  <c r="AA76" i="6" s="1"/>
  <c r="AB76" i="6" s="1"/>
  <c r="AC76" i="6" s="1"/>
  <c r="AD76" i="6" s="1"/>
  <c r="AE76" i="6" s="1"/>
  <c r="AF76" i="6" s="1"/>
  <c r="AG76" i="6" s="1"/>
  <c r="AH76" i="6" s="1"/>
  <c r="AI76" i="6" s="1"/>
  <c r="AJ76" i="6" s="1"/>
  <c r="AK76" i="6" s="1"/>
  <c r="AL76" i="6" s="1"/>
  <c r="V252" i="6"/>
  <c r="W252" i="6" s="1"/>
  <c r="X252" i="6" s="1"/>
  <c r="Y252" i="6" s="1"/>
  <c r="Z252" i="6" s="1"/>
  <c r="AA252" i="6" s="1"/>
  <c r="AB252" i="6" s="1"/>
  <c r="AC252" i="6" s="1"/>
  <c r="AD252" i="6" s="1"/>
  <c r="AE252" i="6" s="1"/>
  <c r="AF252" i="6" s="1"/>
  <c r="AG252" i="6" s="1"/>
  <c r="AH252" i="6" s="1"/>
  <c r="AI252" i="6" s="1"/>
  <c r="AJ252" i="6" s="1"/>
  <c r="AK252" i="6" s="1"/>
  <c r="AL252" i="6" s="1"/>
  <c r="AM325" i="6"/>
  <c r="AM368" i="6"/>
  <c r="AM279" i="6"/>
  <c r="AM288" i="6"/>
  <c r="AM247" i="6"/>
  <c r="AM20" i="6"/>
  <c r="AM341" i="6"/>
  <c r="AM262" i="6"/>
  <c r="AM128" i="6"/>
  <c r="AM23" i="6"/>
  <c r="AM286" i="6"/>
  <c r="AM303" i="6"/>
  <c r="AM26" i="6"/>
  <c r="AM296" i="6"/>
  <c r="AM78" i="6"/>
  <c r="AM350" i="6"/>
  <c r="AM28" i="6"/>
  <c r="AM315" i="6"/>
  <c r="AM107" i="6"/>
  <c r="AM329" i="6"/>
  <c r="AM378" i="6"/>
  <c r="AM223" i="6"/>
  <c r="AM108" i="6"/>
  <c r="AM292" i="6"/>
  <c r="AM135" i="6"/>
  <c r="AM110" i="6"/>
  <c r="AM132" i="6"/>
  <c r="AM121" i="6"/>
  <c r="AM379" i="6"/>
  <c r="AM127" i="6"/>
  <c r="AM385" i="6"/>
  <c r="AM75" i="6"/>
  <c r="AM166" i="6"/>
  <c r="AM238" i="6"/>
  <c r="AM261" i="6"/>
  <c r="AM245" i="6"/>
  <c r="AM310" i="6"/>
  <c r="AM200" i="6"/>
  <c r="AM348" i="6"/>
  <c r="AM384" i="6"/>
  <c r="AM364" i="6"/>
  <c r="AM119" i="6"/>
  <c r="AM269" i="6"/>
  <c r="AM143" i="6"/>
  <c r="AM366" i="6"/>
  <c r="AM272" i="6"/>
  <c r="AM239" i="6"/>
  <c r="AM178" i="6"/>
  <c r="AM381" i="6"/>
  <c r="AM168" i="6"/>
  <c r="AM147" i="6"/>
  <c r="AM182" i="6"/>
  <c r="AM72" i="6"/>
  <c r="AM396" i="6"/>
  <c r="AM304" i="6"/>
  <c r="AM174" i="6"/>
  <c r="AM81" i="6"/>
  <c r="AM236" i="6"/>
  <c r="AM316" i="6"/>
  <c r="AM356" i="6"/>
  <c r="AM287" i="6"/>
  <c r="AM18" i="6"/>
  <c r="AM361" i="6"/>
  <c r="AM186" i="6"/>
  <c r="AM146" i="6"/>
  <c r="AM137" i="6"/>
  <c r="AM51" i="6"/>
  <c r="AM309" i="6"/>
  <c r="AM102" i="6"/>
  <c r="AM133" i="6"/>
  <c r="AM293" i="6"/>
  <c r="AM408" i="6"/>
  <c r="AM112" i="6"/>
  <c r="AM48" i="6"/>
  <c r="AM337" i="6"/>
  <c r="AM367" i="6"/>
  <c r="AM86" i="6"/>
  <c r="AM25" i="6"/>
  <c r="AM233" i="6"/>
  <c r="AM365" i="6"/>
  <c r="AM308" i="6"/>
  <c r="AM225" i="6"/>
  <c r="AM407" i="6"/>
  <c r="AM148" i="6"/>
  <c r="AM373" i="6"/>
  <c r="AM359" i="6"/>
  <c r="AM212" i="6"/>
  <c r="AM249" i="6"/>
  <c r="AM100" i="6"/>
  <c r="AM44" i="6"/>
  <c r="AM65" i="6"/>
  <c r="AM188" i="6"/>
  <c r="AM240" i="6"/>
  <c r="AM370" i="6"/>
  <c r="AM387" i="6"/>
  <c r="AM335" i="6"/>
  <c r="AM394" i="6"/>
  <c r="AM317" i="6"/>
  <c r="AM345" i="6"/>
  <c r="AM185" i="6"/>
  <c r="AM391" i="6"/>
  <c r="AM142" i="6"/>
  <c r="AM190" i="6"/>
  <c r="AM31" i="6"/>
  <c r="AM352" i="6"/>
  <c r="AM405" i="6"/>
  <c r="AM118" i="6"/>
  <c r="AM176" i="6"/>
  <c r="AM298" i="6"/>
  <c r="AM259" i="6"/>
  <c r="AM228" i="6"/>
  <c r="AM326" i="6"/>
  <c r="AM297" i="6"/>
  <c r="AM85" i="6"/>
  <c r="AM117" i="6"/>
  <c r="AM386" i="6"/>
  <c r="AM196" i="6"/>
  <c r="AM173" i="6"/>
  <c r="AM170" i="6"/>
  <c r="AM19" i="6"/>
  <c r="AM389" i="6"/>
  <c r="AM57" i="6"/>
  <c r="AM93" i="6"/>
  <c r="AM333" i="6"/>
  <c r="AM98" i="6"/>
  <c r="AM402" i="6"/>
  <c r="AM149" i="6"/>
  <c r="AM224" i="6"/>
  <c r="AM49" i="6"/>
  <c r="AM320" i="6"/>
  <c r="AM222" i="6"/>
  <c r="AM248" i="6"/>
  <c r="AM383" i="6"/>
  <c r="AM161" i="6"/>
  <c r="AM355" i="6"/>
  <c r="AM322" i="6"/>
  <c r="AM327" i="6"/>
  <c r="AM162" i="6"/>
  <c r="AM165" i="6"/>
  <c r="AM70" i="6"/>
  <c r="AM362" i="6"/>
  <c r="AM125" i="6"/>
  <c r="AM158" i="6"/>
  <c r="AM163" i="6"/>
  <c r="AM357" i="6"/>
  <c r="AM172" i="6"/>
  <c r="AM181" i="6"/>
  <c r="AM116" i="6"/>
  <c r="AM349" i="6"/>
  <c r="AM187" i="6"/>
  <c r="AM40" i="6"/>
  <c r="AM256" i="6"/>
  <c r="AM358" i="6"/>
  <c r="AM123" i="6"/>
  <c r="AM285" i="6"/>
  <c r="AM189" i="6"/>
  <c r="AM41" i="6"/>
  <c r="AM226" i="6"/>
  <c r="AM211" i="6"/>
  <c r="AM280" i="6"/>
  <c r="AM92" i="6"/>
  <c r="AM160" i="6"/>
  <c r="AM144" i="6"/>
  <c r="AM278" i="6"/>
  <c r="AM97" i="6"/>
  <c r="AM401" i="6"/>
  <c r="AM375" i="6"/>
  <c r="AM354" i="6"/>
  <c r="AM204" i="6"/>
  <c r="AM253" i="6"/>
  <c r="AM282" i="6"/>
  <c r="AM334" i="6"/>
  <c r="AM177" i="6"/>
  <c r="AM220" i="6"/>
  <c r="AM344" i="6"/>
  <c r="AM213" i="6"/>
  <c r="AM403" i="6"/>
  <c r="AM209" i="6"/>
  <c r="AM281" i="6"/>
  <c r="AM276" i="6"/>
  <c r="AM369" i="6"/>
  <c r="AM264" i="6"/>
  <c r="AM21" i="6"/>
  <c r="AM171" i="6"/>
  <c r="AM101" i="6"/>
  <c r="AM202" i="6"/>
  <c r="AM24" i="6"/>
  <c r="AM393" i="6"/>
  <c r="AM194" i="6"/>
  <c r="AM300" i="6"/>
  <c r="AM242" i="6"/>
  <c r="AM66" i="6"/>
  <c r="AM36" i="6"/>
  <c r="AM301" i="6"/>
  <c r="AM140" i="6"/>
  <c r="AM129" i="6"/>
  <c r="AM205" i="6"/>
  <c r="AM331" i="6"/>
  <c r="AM35" i="6"/>
  <c r="AM55" i="6"/>
  <c r="AM30" i="6"/>
  <c r="AM346" i="6"/>
  <c r="AM218" i="6"/>
  <c r="AM340" i="6"/>
  <c r="AM22" i="6"/>
  <c r="AM270" i="6"/>
  <c r="AM104" i="6"/>
  <c r="AM152" i="6"/>
  <c r="AM203" i="6"/>
  <c r="AM56" i="6"/>
  <c r="S390" i="6"/>
  <c r="T390" i="6" s="1"/>
  <c r="U390" i="6" s="1"/>
  <c r="S380" i="6"/>
  <c r="T380" i="6" s="1"/>
  <c r="U380" i="6" s="1"/>
  <c r="V380" i="6" s="1"/>
  <c r="W380" i="6" s="1"/>
  <c r="X380" i="6" s="1"/>
  <c r="Y380" i="6" s="1"/>
  <c r="Z380" i="6" s="1"/>
  <c r="AA380" i="6" s="1"/>
  <c r="AB380" i="6" s="1"/>
  <c r="AC380" i="6" s="1"/>
  <c r="AD380" i="6" s="1"/>
  <c r="AE380" i="6" s="1"/>
  <c r="AF380" i="6" s="1"/>
  <c r="AG380" i="6" s="1"/>
  <c r="AH380" i="6" s="1"/>
  <c r="AI380" i="6" s="1"/>
  <c r="AJ380" i="6" s="1"/>
  <c r="AK380" i="6" s="1"/>
  <c r="AL380" i="6" s="1"/>
  <c r="S392" i="6"/>
  <c r="T392" i="6" s="1"/>
  <c r="U392" i="6" s="1"/>
  <c r="V392" i="6" s="1"/>
  <c r="W392" i="6" s="1"/>
  <c r="X392" i="6" s="1"/>
  <c r="Y392" i="6" s="1"/>
  <c r="Z392" i="6" s="1"/>
  <c r="AA392" i="6" s="1"/>
  <c r="AB392" i="6" s="1"/>
  <c r="AC392" i="6" s="1"/>
  <c r="AD392" i="6" s="1"/>
  <c r="AE392" i="6" s="1"/>
  <c r="AF392" i="6" s="1"/>
  <c r="AG392" i="6" s="1"/>
  <c r="AH392" i="6" s="1"/>
  <c r="AI392" i="6" s="1"/>
  <c r="AJ392" i="6" s="1"/>
  <c r="AK392" i="6" s="1"/>
  <c r="AL392" i="6" s="1"/>
  <c r="S69" i="6"/>
  <c r="T69" i="6" s="1"/>
  <c r="U69" i="6" s="1"/>
  <c r="S260" i="6"/>
  <c r="T260" i="6" s="1"/>
  <c r="U260" i="6" s="1"/>
  <c r="S67" i="6"/>
  <c r="T67" i="6" s="1"/>
  <c r="U67" i="6" s="1"/>
  <c r="V67" i="6" s="1"/>
  <c r="W67" i="6" s="1"/>
  <c r="X67" i="6" s="1"/>
  <c r="Y67" i="6" s="1"/>
  <c r="Z67" i="6" s="1"/>
  <c r="AA67" i="6" s="1"/>
  <c r="AB67" i="6" s="1"/>
  <c r="AC67" i="6" s="1"/>
  <c r="AD67" i="6" s="1"/>
  <c r="AE67" i="6" s="1"/>
  <c r="AF67" i="6" s="1"/>
  <c r="AG67" i="6" s="1"/>
  <c r="AH67" i="6" s="1"/>
  <c r="AI67" i="6" s="1"/>
  <c r="AJ67" i="6" s="1"/>
  <c r="AK67" i="6" s="1"/>
  <c r="AL67" i="6" s="1"/>
  <c r="S382" i="6"/>
  <c r="T382" i="6" s="1"/>
  <c r="U382" i="6" s="1"/>
  <c r="V382" i="6" s="1"/>
  <c r="W382" i="6" s="1"/>
  <c r="X382" i="6" s="1"/>
  <c r="Y382" i="6" s="1"/>
  <c r="Z382" i="6" s="1"/>
  <c r="AA382" i="6" s="1"/>
  <c r="AB382" i="6" s="1"/>
  <c r="AC382" i="6" s="1"/>
  <c r="AD382" i="6" s="1"/>
  <c r="AE382" i="6" s="1"/>
  <c r="AF382" i="6" s="1"/>
  <c r="AG382" i="6" s="1"/>
  <c r="AH382" i="6" s="1"/>
  <c r="AI382" i="6" s="1"/>
  <c r="AJ382" i="6" s="1"/>
  <c r="AK382" i="6" s="1"/>
  <c r="AL382" i="6" s="1"/>
  <c r="S180" i="6"/>
  <c r="T180" i="6" s="1"/>
  <c r="U180" i="6" s="1"/>
  <c r="S32" i="6"/>
  <c r="T32" i="6" s="1"/>
  <c r="U32" i="6" s="1"/>
  <c r="S377" i="6"/>
  <c r="T377" i="6" s="1"/>
  <c r="U377" i="6" s="1"/>
  <c r="V377" i="6" s="1"/>
  <c r="W377" i="6" s="1"/>
  <c r="X377" i="6" s="1"/>
  <c r="Y377" i="6" s="1"/>
  <c r="Z377" i="6" s="1"/>
  <c r="AA377" i="6" s="1"/>
  <c r="AB377" i="6" s="1"/>
  <c r="AC377" i="6" s="1"/>
  <c r="AD377" i="6" s="1"/>
  <c r="AE377" i="6" s="1"/>
  <c r="AF377" i="6" s="1"/>
  <c r="AG377" i="6" s="1"/>
  <c r="AH377" i="6" s="1"/>
  <c r="AI377" i="6" s="1"/>
  <c r="AJ377" i="6" s="1"/>
  <c r="AK377" i="6" s="1"/>
  <c r="AL377" i="6" s="1"/>
  <c r="AM64" i="6" l="1"/>
  <c r="AM252" i="6"/>
  <c r="AM76" i="6"/>
  <c r="AM88" i="6"/>
  <c r="AM29" i="6"/>
  <c r="AM59" i="6"/>
  <c r="AM313" i="6"/>
  <c r="AM397" i="6"/>
  <c r="AM45" i="6"/>
  <c r="AM141" i="6"/>
  <c r="AM192" i="6"/>
  <c r="AM263" i="6"/>
  <c r="AM89" i="6"/>
  <c r="AM291" i="6"/>
  <c r="AM13" i="6"/>
  <c r="AM17" i="6"/>
  <c r="AM33" i="6"/>
  <c r="AM37" i="6"/>
  <c r="AM39" i="6"/>
  <c r="AM43" i="6"/>
  <c r="AM47" i="6"/>
  <c r="AM68" i="6"/>
  <c r="AM77" i="6"/>
  <c r="AM120" i="6"/>
  <c r="AM136" i="6"/>
  <c r="AM214" i="6"/>
  <c r="AM234" i="6"/>
  <c r="AM246" i="6"/>
  <c r="AM274" i="6"/>
  <c r="AM290" i="6"/>
  <c r="AM411" i="6"/>
  <c r="AM399" i="6"/>
  <c r="AM395" i="6"/>
  <c r="AM351" i="6"/>
  <c r="AM347" i="6"/>
  <c r="AM343" i="6"/>
  <c r="AM339" i="6"/>
  <c r="AM323" i="6"/>
  <c r="AM319" i="6"/>
  <c r="AM311" i="6"/>
  <c r="AM307" i="6"/>
  <c r="AM299" i="6"/>
  <c r="AM398" i="6"/>
  <c r="AM374" i="6"/>
  <c r="AM360" i="6"/>
  <c r="AM328" i="6"/>
  <c r="AM338" i="6"/>
  <c r="AM15" i="6"/>
  <c r="AM52" i="6"/>
  <c r="AM71" i="6"/>
  <c r="AM109" i="6"/>
  <c r="AM126" i="6"/>
  <c r="AM229" i="6"/>
  <c r="AM237" i="6"/>
  <c r="AM251" i="6"/>
  <c r="AM268" i="6"/>
  <c r="AM324" i="6"/>
  <c r="AM155" i="6"/>
  <c r="AM159" i="6"/>
  <c r="AM167" i="6"/>
  <c r="AM183" i="6"/>
  <c r="AM215" i="6"/>
  <c r="AM227" i="6"/>
  <c r="AM235" i="6"/>
  <c r="AM277" i="6"/>
  <c r="AM289" i="6"/>
  <c r="AM400" i="6"/>
  <c r="AM336" i="6"/>
  <c r="AM305" i="6"/>
  <c r="AM244" i="6"/>
  <c r="AM12" i="6"/>
  <c r="AM409" i="6"/>
  <c r="AM321" i="6"/>
  <c r="AM53" i="6"/>
  <c r="AM61" i="6"/>
  <c r="AM80" i="6"/>
  <c r="AM96" i="6"/>
  <c r="AM232" i="6"/>
  <c r="AM275" i="6"/>
  <c r="AM16" i="6"/>
  <c r="AM353" i="6"/>
  <c r="AM84" i="6"/>
  <c r="AM216" i="6"/>
  <c r="AM156" i="6"/>
  <c r="AM164" i="6"/>
  <c r="AM184" i="6"/>
  <c r="AM271" i="6"/>
  <c r="AM267" i="6"/>
  <c r="AM283" i="6"/>
  <c r="AM63" i="6"/>
  <c r="AM73" i="6"/>
  <c r="AM106" i="6"/>
  <c r="AM124" i="6"/>
  <c r="AM254" i="6"/>
  <c r="AM371" i="6"/>
  <c r="AM363" i="6"/>
  <c r="AM295" i="6"/>
  <c r="AM27" i="6"/>
  <c r="AM342" i="6"/>
  <c r="AM314" i="6"/>
  <c r="AM302" i="6"/>
  <c r="AM294" i="6"/>
  <c r="AM91" i="6"/>
  <c r="AM113" i="6"/>
  <c r="AM130" i="6"/>
  <c r="AM153" i="6"/>
  <c r="AM241" i="6"/>
  <c r="AM42" i="6"/>
  <c r="AM50" i="6"/>
  <c r="AM62" i="6"/>
  <c r="AM82" i="6"/>
  <c r="AM94" i="6"/>
  <c r="AM332" i="6"/>
  <c r="AM131" i="6"/>
  <c r="AM151" i="6"/>
  <c r="AM207" i="6"/>
  <c r="AM219" i="6"/>
  <c r="AM265" i="6"/>
  <c r="AM11" i="6"/>
  <c r="AM376" i="6"/>
  <c r="AM330" i="6"/>
  <c r="AM318" i="6"/>
  <c r="AM306" i="6"/>
  <c r="AM60" i="6"/>
  <c r="AM79" i="6"/>
  <c r="AM83" i="6"/>
  <c r="AM87" i="6"/>
  <c r="AM99" i="6"/>
  <c r="AM145" i="6"/>
  <c r="AM169" i="6"/>
  <c r="AM217" i="6"/>
  <c r="AM284" i="6"/>
  <c r="AM14" i="6"/>
  <c r="AM34" i="6"/>
  <c r="AM38" i="6"/>
  <c r="AM46" i="6"/>
  <c r="AM58" i="6"/>
  <c r="AM74" i="6"/>
  <c r="AM90" i="6"/>
  <c r="AM139" i="6"/>
  <c r="AM312" i="6"/>
  <c r="AM191" i="6"/>
  <c r="AM195" i="6"/>
  <c r="AM199" i="6"/>
  <c r="AM231" i="6"/>
  <c r="AM243" i="6"/>
  <c r="AM250" i="6"/>
  <c r="AM257" i="6"/>
  <c r="AM372" i="6"/>
  <c r="AM208" i="6"/>
  <c r="AM154" i="6"/>
  <c r="AM210" i="6"/>
  <c r="AM258" i="6"/>
  <c r="AM266" i="6"/>
  <c r="AM410" i="6"/>
  <c r="AM105" i="6"/>
  <c r="AM221" i="6"/>
  <c r="AM122" i="6"/>
  <c r="AM138" i="6"/>
  <c r="AM157" i="6"/>
  <c r="AM197" i="6"/>
  <c r="AM179" i="6"/>
  <c r="AM273" i="6"/>
  <c r="AM255" i="6"/>
  <c r="AM150" i="6"/>
  <c r="AM198" i="6"/>
  <c r="AM206" i="6"/>
  <c r="AM230" i="6"/>
  <c r="AM406" i="6"/>
  <c r="AM95" i="6"/>
  <c r="AM134" i="6"/>
  <c r="AM193" i="6"/>
  <c r="AM201" i="6"/>
  <c r="AM54" i="6"/>
  <c r="AM103" i="6"/>
  <c r="AM111" i="6"/>
  <c r="AM115" i="6"/>
  <c r="AM404" i="6"/>
  <c r="AM388" i="6"/>
  <c r="BI405" i="6"/>
  <c r="BI409" i="6"/>
  <c r="BI389" i="6"/>
  <c r="AM380" i="6"/>
  <c r="V180" i="6"/>
  <c r="W180" i="6" s="1"/>
  <c r="X180" i="6" s="1"/>
  <c r="Y180" i="6" s="1"/>
  <c r="Z180" i="6" s="1"/>
  <c r="AA180" i="6" s="1"/>
  <c r="AB180" i="6" s="1"/>
  <c r="AC180" i="6" s="1"/>
  <c r="AD180" i="6" s="1"/>
  <c r="AE180" i="6" s="1"/>
  <c r="AF180" i="6" s="1"/>
  <c r="AG180" i="6" s="1"/>
  <c r="AH180" i="6" s="1"/>
  <c r="AI180" i="6" s="1"/>
  <c r="AJ180" i="6" s="1"/>
  <c r="AK180" i="6" s="1"/>
  <c r="AL180" i="6" s="1"/>
  <c r="V69" i="6"/>
  <c r="W69" i="6" s="1"/>
  <c r="X69" i="6" s="1"/>
  <c r="Y69" i="6" s="1"/>
  <c r="Z69" i="6" s="1"/>
  <c r="AA69" i="6" s="1"/>
  <c r="AB69" i="6" s="1"/>
  <c r="AC69" i="6" s="1"/>
  <c r="AD69" i="6" s="1"/>
  <c r="AE69" i="6" s="1"/>
  <c r="AF69" i="6" s="1"/>
  <c r="AG69" i="6" s="1"/>
  <c r="AH69" i="6" s="1"/>
  <c r="AI69" i="6" s="1"/>
  <c r="AJ69" i="6" s="1"/>
  <c r="AK69" i="6" s="1"/>
  <c r="AL69" i="6" s="1"/>
  <c r="V390" i="6"/>
  <c r="W390" i="6" s="1"/>
  <c r="X390" i="6" s="1"/>
  <c r="Y390" i="6" s="1"/>
  <c r="Z390" i="6" s="1"/>
  <c r="AA390" i="6" s="1"/>
  <c r="AB390" i="6" s="1"/>
  <c r="AC390" i="6" s="1"/>
  <c r="AD390" i="6" s="1"/>
  <c r="AE390" i="6" s="1"/>
  <c r="AF390" i="6" s="1"/>
  <c r="AG390" i="6" s="1"/>
  <c r="AH390" i="6" s="1"/>
  <c r="AI390" i="6" s="1"/>
  <c r="AJ390" i="6" s="1"/>
  <c r="AK390" i="6" s="1"/>
  <c r="AL390" i="6" s="1"/>
  <c r="V114" i="6"/>
  <c r="W114" i="6" s="1"/>
  <c r="X114" i="6" s="1"/>
  <c r="Y114" i="6" s="1"/>
  <c r="Z114" i="6" s="1"/>
  <c r="AA114" i="6" s="1"/>
  <c r="AB114" i="6" s="1"/>
  <c r="AC114" i="6" s="1"/>
  <c r="AD114" i="6" s="1"/>
  <c r="AE114" i="6" s="1"/>
  <c r="AF114" i="6" s="1"/>
  <c r="AG114" i="6" s="1"/>
  <c r="AH114" i="6" s="1"/>
  <c r="AI114" i="6" s="1"/>
  <c r="AJ114" i="6" s="1"/>
  <c r="AK114" i="6" s="1"/>
  <c r="AL114" i="6" s="1"/>
  <c r="AM377" i="6"/>
  <c r="V32" i="6"/>
  <c r="W32" i="6" s="1"/>
  <c r="X32" i="6" s="1"/>
  <c r="Y32" i="6" s="1"/>
  <c r="Z32" i="6" s="1"/>
  <c r="AA32" i="6" s="1"/>
  <c r="AB32" i="6" s="1"/>
  <c r="AC32" i="6" s="1"/>
  <c r="AD32" i="6" s="1"/>
  <c r="AE32" i="6" s="1"/>
  <c r="AF32" i="6" s="1"/>
  <c r="AG32" i="6" s="1"/>
  <c r="AH32" i="6" s="1"/>
  <c r="AI32" i="6" s="1"/>
  <c r="AJ32" i="6" s="1"/>
  <c r="AK32" i="6" s="1"/>
  <c r="AL32" i="6" s="1"/>
  <c r="V260" i="6"/>
  <c r="W260" i="6" s="1"/>
  <c r="X260" i="6" s="1"/>
  <c r="Y260" i="6" s="1"/>
  <c r="Z260" i="6" s="1"/>
  <c r="AA260" i="6" s="1"/>
  <c r="AB260" i="6" s="1"/>
  <c r="AC260" i="6" s="1"/>
  <c r="AD260" i="6" s="1"/>
  <c r="AE260" i="6" s="1"/>
  <c r="AF260" i="6" s="1"/>
  <c r="AG260" i="6" s="1"/>
  <c r="AH260" i="6" s="1"/>
  <c r="AI260" i="6" s="1"/>
  <c r="AJ260" i="6" s="1"/>
  <c r="AK260" i="6" s="1"/>
  <c r="AL260" i="6" s="1"/>
  <c r="V175" i="6"/>
  <c r="W175" i="6" s="1"/>
  <c r="X175" i="6" s="1"/>
  <c r="Y175" i="6" s="1"/>
  <c r="Z175" i="6" s="1"/>
  <c r="AA175" i="6" s="1"/>
  <c r="AB175" i="6" s="1"/>
  <c r="AC175" i="6" s="1"/>
  <c r="AD175" i="6" s="1"/>
  <c r="AE175" i="6" s="1"/>
  <c r="AF175" i="6" s="1"/>
  <c r="AG175" i="6" s="1"/>
  <c r="AH175" i="6" s="1"/>
  <c r="AI175" i="6" s="1"/>
  <c r="AJ175" i="6" s="1"/>
  <c r="AK175" i="6" s="1"/>
  <c r="AL175" i="6" s="1"/>
  <c r="AM392" i="6"/>
  <c r="AM382" i="6"/>
  <c r="AM67" i="6"/>
  <c r="AM175" i="6" l="1"/>
  <c r="AM260" i="6"/>
  <c r="AM32" i="6"/>
  <c r="AM114" i="6"/>
  <c r="AM390" i="6"/>
  <c r="AM69" i="6"/>
  <c r="AM180" i="6"/>
  <c r="BI311" i="6"/>
  <c r="BI307" i="6"/>
  <c r="BI298" i="6"/>
  <c r="BI293" i="6"/>
  <c r="BI288" i="6"/>
  <c r="BI279" i="6"/>
  <c r="BI275" i="6"/>
  <c r="BI267" i="6"/>
  <c r="BI262" i="6"/>
  <c r="BI256" i="6"/>
  <c r="BI251" i="6"/>
  <c r="BI240" i="6"/>
  <c r="BI235" i="6"/>
  <c r="BI224" i="6"/>
  <c r="BI213" i="6"/>
  <c r="BI209" i="6"/>
  <c r="BI202" i="6"/>
  <c r="BI194" i="6"/>
  <c r="BI188" i="6"/>
  <c r="BI181" i="6"/>
  <c r="BI247" i="6"/>
  <c r="BI242" i="6"/>
  <c r="BI231" i="6"/>
  <c r="BI226" i="6"/>
  <c r="BI220" i="6"/>
  <c r="BI206" i="6"/>
  <c r="BI200" i="6"/>
  <c r="BI189" i="6"/>
  <c r="BI169" i="6"/>
  <c r="BI161" i="6"/>
  <c r="BI152" i="6"/>
  <c r="BI145" i="6"/>
  <c r="BI137" i="6"/>
  <c r="BI124" i="6"/>
  <c r="BI111" i="6"/>
  <c r="BI176" i="6"/>
  <c r="BI171" i="6"/>
  <c r="BI163" i="6"/>
  <c r="BI155" i="6"/>
  <c r="BI147" i="6"/>
  <c r="BI139" i="6"/>
  <c r="BI134" i="6"/>
  <c r="BI130" i="6"/>
  <c r="BI120" i="6"/>
  <c r="BI115" i="6"/>
  <c r="BI108" i="6"/>
  <c r="BI103" i="6"/>
  <c r="BI97" i="6"/>
  <c r="BI86" i="6"/>
  <c r="BI79" i="6"/>
  <c r="BI72" i="6"/>
  <c r="BI113" i="6"/>
  <c r="BI96" i="6"/>
  <c r="BI89" i="6"/>
  <c r="BI84" i="6"/>
  <c r="BI73" i="6"/>
  <c r="BI62" i="6"/>
  <c r="BI50" i="6"/>
  <c r="BI36" i="6"/>
  <c r="BI57" i="6"/>
  <c r="BI51" i="6"/>
  <c r="BI46" i="6"/>
  <c r="BI41" i="6"/>
  <c r="BI31" i="6"/>
  <c r="BI27" i="6"/>
  <c r="BI18" i="6"/>
  <c r="BI30" i="6"/>
  <c r="BI21" i="6"/>
  <c r="BI411" i="6"/>
  <c r="BI406" i="6"/>
  <c r="BI404" i="6"/>
  <c r="BI13" i="6"/>
  <c r="BI379" i="6"/>
  <c r="BI354" i="6"/>
  <c r="BI332" i="6"/>
  <c r="BI312" i="6"/>
  <c r="BI287" i="6"/>
  <c r="BI268" i="6"/>
  <c r="BI395" i="6"/>
  <c r="BI369" i="6"/>
  <c r="BI358" i="6"/>
  <c r="BI345" i="6"/>
  <c r="BI334" i="6"/>
  <c r="BI322" i="6"/>
  <c r="BI308" i="6"/>
  <c r="BI294" i="6"/>
  <c r="BI281" i="6"/>
  <c r="BI269" i="6"/>
  <c r="BI257" i="6"/>
  <c r="BI241" i="6"/>
  <c r="BI225" i="6"/>
  <c r="BI210" i="6"/>
  <c r="BI193" i="6"/>
  <c r="BI254" i="6"/>
  <c r="BI238" i="6"/>
  <c r="BI223" i="6"/>
  <c r="BI143" i="6"/>
  <c r="BI122" i="6"/>
  <c r="BI174" i="6"/>
  <c r="BI162" i="6"/>
  <c r="BI141" i="6"/>
  <c r="BI133" i="6"/>
  <c r="BI91" i="6"/>
  <c r="BI74" i="6"/>
  <c r="BI100" i="6"/>
  <c r="BI85" i="6"/>
  <c r="BI68" i="6"/>
  <c r="BI61" i="6"/>
  <c r="BI49" i="6"/>
  <c r="BI40" i="6"/>
  <c r="BI24" i="6"/>
  <c r="BI26" i="6"/>
  <c r="BI131" i="6"/>
  <c r="BI123" i="6"/>
  <c r="BI116" i="6"/>
  <c r="BI407" i="6"/>
  <c r="BI373" i="6"/>
  <c r="BI175" i="6"/>
  <c r="BI64" i="6"/>
  <c r="BI410" i="6"/>
  <c r="BI398" i="6"/>
  <c r="BI399" i="6"/>
  <c r="BI386" i="6"/>
  <c r="BI371" i="6"/>
  <c r="BI359" i="6"/>
  <c r="BI350" i="6"/>
  <c r="BI335" i="6"/>
  <c r="BI328" i="6"/>
  <c r="BI316" i="6"/>
  <c r="BI303" i="6"/>
  <c r="BI296" i="6"/>
  <c r="BI284" i="6"/>
  <c r="BI271" i="6"/>
  <c r="BI261" i="6"/>
  <c r="BI388" i="6"/>
  <c r="BI375" i="6"/>
  <c r="BI366" i="6"/>
  <c r="BI361" i="6"/>
  <c r="BI356" i="6"/>
  <c r="BI348" i="6"/>
  <c r="BI342" i="6"/>
  <c r="BI338" i="6"/>
  <c r="BI329" i="6"/>
  <c r="BI324" i="6"/>
  <c r="BI318" i="6"/>
  <c r="BI310" i="6"/>
  <c r="BI306" i="6"/>
  <c r="BI297" i="6"/>
  <c r="BI292" i="6"/>
  <c r="BI286" i="6"/>
  <c r="BI278" i="6"/>
  <c r="BI274" i="6"/>
  <c r="BI266" i="6"/>
  <c r="BI259" i="6"/>
  <c r="BI255" i="6"/>
  <c r="BI249" i="6"/>
  <c r="BI239" i="6"/>
  <c r="BI233" i="6"/>
  <c r="BI219" i="6"/>
  <c r="BI212" i="6"/>
  <c r="BI208" i="6"/>
  <c r="BI203" i="6"/>
  <c r="BI196" i="6"/>
  <c r="BI191" i="6"/>
  <c r="BI183" i="6"/>
  <c r="BI248" i="6"/>
  <c r="BI243" i="6"/>
  <c r="BI232" i="6"/>
  <c r="BI227" i="6"/>
  <c r="BI221" i="6"/>
  <c r="BI217" i="6"/>
  <c r="BI214" i="6"/>
  <c r="BI205" i="6"/>
  <c r="BI201" i="6"/>
  <c r="BI198" i="6"/>
  <c r="BI190" i="6"/>
  <c r="BI185" i="6"/>
  <c r="BI182" i="6"/>
  <c r="BI167" i="6"/>
  <c r="BI164" i="6"/>
  <c r="BI159" i="6"/>
  <c r="BI156" i="6"/>
  <c r="BI149" i="6"/>
  <c r="BI140" i="6"/>
  <c r="BI126" i="6"/>
  <c r="BI117" i="6"/>
  <c r="BI177" i="6"/>
  <c r="BI172" i="6"/>
  <c r="BI166" i="6"/>
  <c r="BI157" i="6"/>
  <c r="BI154" i="6"/>
  <c r="BI146" i="6"/>
  <c r="BI138" i="6"/>
  <c r="BI393" i="6"/>
  <c r="BI402" i="6"/>
  <c r="BI374" i="6"/>
  <c r="BI400" i="6"/>
  <c r="BI376" i="6"/>
  <c r="BI397" i="6"/>
  <c r="BI387" i="6"/>
  <c r="BI385" i="6"/>
  <c r="BI378" i="6"/>
  <c r="BI370" i="6"/>
  <c r="BI363" i="6"/>
  <c r="BI355" i="6"/>
  <c r="BI351" i="6"/>
  <c r="BI347" i="6"/>
  <c r="BI337" i="6"/>
  <c r="BI333" i="6"/>
  <c r="BI331" i="6"/>
  <c r="BI321" i="6"/>
  <c r="BI317" i="6"/>
  <c r="BI315" i="6"/>
  <c r="BI305" i="6"/>
  <c r="BI301" i="6"/>
  <c r="BI299" i="6"/>
  <c r="BI289" i="6"/>
  <c r="BI285" i="6"/>
  <c r="BI283" i="6"/>
  <c r="BI273" i="6"/>
  <c r="BI270" i="6"/>
  <c r="BI263" i="6"/>
  <c r="BI180" i="6"/>
  <c r="BI401" i="6"/>
  <c r="BI394" i="6"/>
  <c r="BI384" i="6"/>
  <c r="BI381" i="6"/>
  <c r="BI372" i="6"/>
  <c r="BI367" i="6"/>
  <c r="BI365" i="6"/>
  <c r="BI362" i="6"/>
  <c r="BI360" i="6"/>
  <c r="BI357" i="6"/>
  <c r="BI353" i="6"/>
  <c r="BI349" i="6"/>
  <c r="BI346" i="6"/>
  <c r="BI343" i="6"/>
  <c r="BI341" i="6"/>
  <c r="BI339" i="6"/>
  <c r="BI336" i="6"/>
  <c r="BI330" i="6"/>
  <c r="BI327" i="6"/>
  <c r="BI325" i="6"/>
  <c r="BI323" i="6"/>
  <c r="BI320" i="6"/>
  <c r="BI314" i="6"/>
  <c r="BI309" i="6"/>
  <c r="BI304" i="6"/>
  <c r="BI295" i="6"/>
  <c r="BI291" i="6"/>
  <c r="BI282" i="6"/>
  <c r="BI277" i="6"/>
  <c r="BI272" i="6"/>
  <c r="BI265" i="6"/>
  <c r="BI258" i="6"/>
  <c r="BI253" i="6"/>
  <c r="BI245" i="6"/>
  <c r="BI237" i="6"/>
  <c r="BI229" i="6"/>
  <c r="BI218" i="6"/>
  <c r="BI211" i="6"/>
  <c r="BI207" i="6"/>
  <c r="BI197" i="6"/>
  <c r="BI192" i="6"/>
  <c r="BI186" i="6"/>
  <c r="BI250" i="6"/>
  <c r="BI244" i="6"/>
  <c r="BI234" i="6"/>
  <c r="BI228" i="6"/>
  <c r="BI222" i="6"/>
  <c r="BI216" i="6"/>
  <c r="BI204" i="6"/>
  <c r="BI195" i="6"/>
  <c r="BI184" i="6"/>
  <c r="BI165" i="6"/>
  <c r="BI158" i="6"/>
  <c r="BI150" i="6"/>
  <c r="BI142" i="6"/>
  <c r="BI127" i="6"/>
  <c r="BI121" i="6"/>
  <c r="BI178" i="6"/>
  <c r="BI173" i="6"/>
  <c r="BI168" i="6"/>
  <c r="BI160" i="6"/>
  <c r="BI153" i="6"/>
  <c r="BI144" i="6"/>
  <c r="BI136" i="6"/>
  <c r="BI132" i="6"/>
  <c r="BI125" i="6"/>
  <c r="BI118" i="6"/>
  <c r="BI110" i="6"/>
  <c r="BI106" i="6"/>
  <c r="BI99" i="6"/>
  <c r="BI93" i="6"/>
  <c r="BI81" i="6"/>
  <c r="BI75" i="6"/>
  <c r="BI70" i="6"/>
  <c r="BI101" i="6"/>
  <c r="BI92" i="6"/>
  <c r="BI87" i="6"/>
  <c r="BI78" i="6"/>
  <c r="BI63" i="6"/>
  <c r="BI54" i="6"/>
  <c r="BI38" i="6"/>
  <c r="BI60" i="6"/>
  <c r="BI55" i="6"/>
  <c r="BI48" i="6"/>
  <c r="BI43" i="6"/>
  <c r="BI39" i="6"/>
  <c r="BI29" i="6"/>
  <c r="BI23" i="6"/>
  <c r="BI16" i="6"/>
  <c r="BI25" i="6"/>
  <c r="BI15" i="6"/>
  <c r="BI403" i="6"/>
  <c r="BI408" i="6"/>
  <c r="BI396" i="6"/>
  <c r="BI391" i="6"/>
  <c r="BI368" i="6"/>
  <c r="BI344" i="6"/>
  <c r="BI319" i="6"/>
  <c r="BI300" i="6"/>
  <c r="BI280" i="6"/>
  <c r="BI32" i="6"/>
  <c r="BI383" i="6"/>
  <c r="BI364" i="6"/>
  <c r="BI352" i="6"/>
  <c r="BI340" i="6"/>
  <c r="BI326" i="6"/>
  <c r="BI313" i="6"/>
  <c r="BI302" i="6"/>
  <c r="BI290" i="6"/>
  <c r="BI276" i="6"/>
  <c r="BI264" i="6"/>
  <c r="BI252" i="6"/>
  <c r="BI236" i="6"/>
  <c r="BI215" i="6"/>
  <c r="BI199" i="6"/>
  <c r="BI187" i="6"/>
  <c r="BI246" i="6"/>
  <c r="BI230" i="6"/>
  <c r="BI151" i="6"/>
  <c r="BI129" i="6"/>
  <c r="BI179" i="6"/>
  <c r="BI170" i="6"/>
  <c r="BI148" i="6"/>
  <c r="BI135" i="6"/>
  <c r="BI98" i="6"/>
  <c r="BI80" i="6"/>
  <c r="BI66" i="6"/>
  <c r="BI90" i="6"/>
  <c r="BI76" i="6"/>
  <c r="BI44" i="6"/>
  <c r="BI56" i="6"/>
  <c r="BI45" i="6"/>
  <c r="BI33" i="6"/>
  <c r="BI17" i="6"/>
  <c r="BI20" i="6"/>
  <c r="BI128" i="6"/>
  <c r="BI119" i="6"/>
  <c r="BI112" i="6"/>
  <c r="BI109" i="6"/>
  <c r="BI107" i="6"/>
  <c r="BI104" i="6"/>
  <c r="BI102" i="6"/>
  <c r="BI94" i="6"/>
  <c r="BI82" i="6"/>
  <c r="BI77" i="6"/>
  <c r="BI71" i="6"/>
  <c r="BI105" i="6"/>
  <c r="BI95" i="6"/>
  <c r="BI88" i="6"/>
  <c r="BI83" i="6"/>
  <c r="BI65" i="6"/>
  <c r="BI58" i="6"/>
  <c r="BI52" i="6"/>
  <c r="BI37" i="6"/>
  <c r="BI59" i="6"/>
  <c r="BI53" i="6"/>
  <c r="BI47" i="6"/>
  <c r="BI42" i="6"/>
  <c r="BI35" i="6"/>
  <c r="BI28" i="6"/>
  <c r="BI19" i="6"/>
  <c r="BI34" i="6"/>
  <c r="BI22" i="6"/>
  <c r="BI14" i="6"/>
  <c r="BI377" i="6"/>
  <c r="BI114" i="6"/>
  <c r="BI260" i="6"/>
  <c r="BI390" i="6"/>
  <c r="BI382" i="6"/>
  <c r="BI67" i="6"/>
  <c r="BI69" i="6"/>
  <c r="BI380" i="6"/>
  <c r="BI392" i="6"/>
  <c r="U5" i="7"/>
  <c r="U6" i="7" s="1"/>
  <c r="U7" i="7" s="1"/>
  <c r="U8" i="7" s="1"/>
  <c r="U9" i="7" s="1"/>
  <c r="U10" i="7" s="1"/>
  <c r="U11" i="7" s="1"/>
  <c r="U12" i="7" s="1"/>
  <c r="U13" i="7" s="1"/>
  <c r="U14" i="7" s="1"/>
  <c r="U15" i="7" s="1"/>
  <c r="U16" i="7" s="1"/>
  <c r="U17" i="7" s="1"/>
  <c r="U18" i="7" s="1"/>
  <c r="U19" i="7" s="1"/>
  <c r="U20" i="7" s="1"/>
  <c r="U21" i="7" s="1"/>
  <c r="U22" i="7" s="1"/>
  <c r="U23" i="7" s="1"/>
  <c r="U24" i="7" s="1"/>
  <c r="U25" i="7" s="1"/>
  <c r="U26" i="7" s="1"/>
  <c r="U27" i="7" s="1"/>
  <c r="U28" i="7" s="1"/>
  <c r="U29" i="7" s="1"/>
  <c r="U30" i="7" s="1"/>
  <c r="U31" i="7" s="1"/>
  <c r="U32" i="7" s="1"/>
  <c r="U33" i="7" s="1"/>
  <c r="U34" i="7" s="1"/>
  <c r="U35" i="7" s="1"/>
  <c r="U36" i="7" s="1"/>
  <c r="U37" i="7" s="1"/>
  <c r="U38" i="7" s="1"/>
  <c r="U39" i="7" s="1"/>
  <c r="U40" i="7" s="1"/>
  <c r="U41" i="7" s="1"/>
  <c r="U42" i="7" s="1"/>
  <c r="U43" i="7" s="1"/>
  <c r="U44" i="7" s="1"/>
</calcChain>
</file>

<file path=xl/sharedStrings.xml><?xml version="1.0" encoding="utf-8"?>
<sst xmlns="http://schemas.openxmlformats.org/spreadsheetml/2006/main" count="86" uniqueCount="49">
  <si>
    <t>x</t>
  </si>
  <si>
    <t>f(x)</t>
  </si>
  <si>
    <t>SIGMA</t>
  </si>
  <si>
    <t>MI</t>
  </si>
  <si>
    <t>inflex</t>
  </si>
  <si>
    <t>F(x)</t>
  </si>
  <si>
    <t>E(X)</t>
  </si>
  <si>
    <t>h(x)</t>
  </si>
  <si>
    <t>β</t>
  </si>
  <si>
    <t>θ</t>
  </si>
  <si>
    <t xml:space="preserve">a </t>
  </si>
  <si>
    <t>b</t>
  </si>
  <si>
    <t>a</t>
  </si>
  <si>
    <t>λ</t>
  </si>
  <si>
    <t>K</t>
  </si>
  <si>
    <t>f0(x)</t>
  </si>
  <si>
    <t>F0(x)</t>
  </si>
  <si>
    <t>Gama(ny/2)</t>
  </si>
  <si>
    <t>Gama((ny+1)/2)</t>
  </si>
  <si>
    <t>Gamma(m/2)</t>
  </si>
  <si>
    <t>Gamma(N/2)</t>
  </si>
  <si>
    <t>Gamma((M+N)/2)</t>
  </si>
  <si>
    <t>kl</t>
  </si>
  <si>
    <t>Normal Distribution</t>
  </si>
  <si>
    <t>Standard Deviation:</t>
  </si>
  <si>
    <t>Exponential Distribution</t>
  </si>
  <si>
    <t>© Martina Litschmannová 2013</t>
  </si>
  <si>
    <t>Weibull Distribution</t>
  </si>
  <si>
    <r>
      <rPr>
        <b/>
        <sz val="11"/>
        <color theme="1"/>
        <rFont val="Calibri"/>
        <family val="2"/>
        <charset val="238"/>
      </rPr>
      <t>β - p</t>
    </r>
    <r>
      <rPr>
        <b/>
        <sz val="11"/>
        <color theme="1"/>
        <rFont val="Calibri"/>
        <family val="2"/>
        <charset val="238"/>
        <scheme val="minor"/>
      </rPr>
      <t>arameter of the shape</t>
    </r>
  </si>
  <si>
    <t>θ - parameter of the scale</t>
  </si>
  <si>
    <t xml:space="preserve">Uniform Distribution </t>
  </si>
  <si>
    <t>Erlang Distribution</t>
  </si>
  <si>
    <t>k - number of events</t>
  </si>
  <si>
    <t>Student Distribution</t>
  </si>
  <si>
    <t>Degrees of Freedom:</t>
  </si>
  <si>
    <r>
      <t>Pearson (</t>
    </r>
    <r>
      <rPr>
        <b/>
        <sz val="16"/>
        <color theme="0"/>
        <rFont val="Calibri"/>
        <family val="2"/>
        <charset val="238"/>
      </rPr>
      <t>χ</t>
    </r>
    <r>
      <rPr>
        <b/>
        <vertAlign val="superscript"/>
        <sz val="16"/>
        <color theme="0"/>
        <rFont val="Calibri"/>
        <family val="2"/>
        <charset val="238"/>
      </rPr>
      <t>2</t>
    </r>
    <r>
      <rPr>
        <b/>
        <sz val="16"/>
        <color theme="0"/>
        <rFont val="Calibri"/>
        <family val="2"/>
        <charset val="238"/>
      </rPr>
      <t>)</t>
    </r>
    <r>
      <rPr>
        <b/>
        <sz val="16"/>
        <color theme="0"/>
        <rFont val="Calibri"/>
        <family val="2"/>
        <charset val="238"/>
        <scheme val="minor"/>
      </rPr>
      <t xml:space="preserve"> Distribution</t>
    </r>
  </si>
  <si>
    <r>
      <t xml:space="preserve">Degrees of Freedom </t>
    </r>
    <r>
      <rPr>
        <b/>
        <sz val="11"/>
        <color theme="1"/>
        <rFont val="Calibri"/>
        <family val="2"/>
        <charset val="238"/>
      </rPr>
      <t>ν</t>
    </r>
    <r>
      <rPr>
        <b/>
        <sz val="11"/>
        <color theme="1"/>
        <rFont val="Calibri"/>
        <family val="2"/>
        <charset val="238"/>
        <scheme val="minor"/>
      </rPr>
      <t>:</t>
    </r>
  </si>
  <si>
    <t>Fisher-Snedecor Distribution</t>
  </si>
  <si>
    <t>To set Chi square Distribution parameter , use the scroll bar.</t>
  </si>
  <si>
    <t>To set Student Distribution parameter , use the scroll bar.</t>
  </si>
  <si>
    <t>To set Uniform Distribution parameters , use scroll bars.</t>
  </si>
  <si>
    <t>To set Weibull Distribution parameters , use scroll bars.</t>
  </si>
  <si>
    <t>To set Exponentional Distribution parameter , use the scroll bar.</t>
  </si>
  <si>
    <r>
      <t xml:space="preserve">To set parameters of a normal distribution, use scroll bars. x-coordinates of inflection points (orange dots) density of the normal distribution are </t>
    </r>
    <r>
      <rPr>
        <sz val="11"/>
        <color theme="1"/>
        <rFont val="Mathematica1"/>
        <charset val="2"/>
      </rPr>
      <t>m</t>
    </r>
    <r>
      <rPr>
        <sz val="11"/>
        <color theme="1"/>
        <rFont val="Calibri"/>
        <family val="2"/>
        <charset val="238"/>
        <scheme val="minor"/>
      </rPr>
      <t xml:space="preserve"> +-</t>
    </r>
    <r>
      <rPr>
        <sz val="11"/>
        <color theme="1"/>
        <rFont val="Mathematica1"/>
        <charset val="2"/>
      </rPr>
      <t>s</t>
    </r>
    <r>
      <rPr>
        <sz val="11"/>
        <color theme="1"/>
        <rFont val="Calibri"/>
        <family val="2"/>
        <charset val="238"/>
        <scheme val="minor"/>
      </rPr>
      <t>.</t>
    </r>
  </si>
  <si>
    <t>To set Erlang Distribution parameters , use scroll bars.</t>
  </si>
  <si>
    <r>
      <t xml:space="preserve">Degrees of Freedom in the Numerator </t>
    </r>
    <r>
      <rPr>
        <b/>
        <sz val="11"/>
        <color theme="1"/>
        <rFont val="Calibri"/>
        <family val="2"/>
        <charset val="238"/>
      </rPr>
      <t>ν1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</si>
  <si>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t xml:space="preserve">Degrees of Freedom in the Denominator </t>
    </r>
    <r>
      <rPr>
        <b/>
        <sz val="11"/>
        <color theme="1"/>
        <rFont val="Calibri"/>
        <family val="2"/>
        <charset val="238"/>
      </rPr>
      <t>ν2</t>
    </r>
    <r>
      <rPr>
        <b/>
        <sz val="11"/>
        <color theme="1"/>
        <rFont val="Calibri"/>
        <family val="2"/>
        <charset val="238"/>
        <scheme val="minor"/>
      </rPr>
      <t>:</t>
    </r>
  </si>
  <si>
    <t>To set Fisher-Snedecor Distribution parameters , use the scroll bars.</t>
  </si>
  <si>
    <t>Expected value: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</si>
</sst>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1"/>
      <color theme="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b/>
      <sz val="16"/>
      <color theme="0"/>
      <name val="Calibri"/>
      <family val="2"/>
      <charset val="238"/>
    </font>
    <font>
      <b/>
      <vertAlign val="superscript"/>
      <sz val="16"/>
      <color theme="0"/>
      <name val="Calibri"/>
      <family val="2"/>
      <charset val="238"/>
    </font>
    <font>
      <sz val="12"/>
      <color theme="0"/>
      <name val="Calibri"/>
      <family val="2"/>
      <charset val="238"/>
    </font>
    <font>
      <sz val="11"/>
      <color theme="1"/>
      <name val="Mathematica1"/>
      <charset val="2"/>
    </font>
    <font>
      <sz val="11"/>
      <color theme="2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3" fillId="3" borderId="0" xfId="0" applyFont="1" applyFill="1"/>
    <xf numFmtId="0" fontId="2" fillId="3" borderId="0" xfId="0" applyFont="1" applyFill="1"/>
    <xf numFmtId="0" fontId="2" fillId="3" borderId="0" xfId="0" applyFont="1" applyFill="1" applyProtection="1">
      <protection locked="0"/>
    </xf>
    <xf numFmtId="0" fontId="4" fillId="3" borderId="0" xfId="0" applyFont="1" applyFill="1"/>
    <xf numFmtId="0" fontId="5" fillId="2" borderId="0" xfId="0" applyFont="1" applyFill="1"/>
    <xf numFmtId="0" fontId="0" fillId="4" borderId="0" xfId="0" applyFill="1"/>
    <xf numFmtId="0" fontId="0" fillId="4" borderId="0" xfId="0" applyFill="1" applyProtection="1">
      <protection locked="0"/>
    </xf>
    <xf numFmtId="0" fontId="4" fillId="4" borderId="0" xfId="0" applyFont="1" applyFill="1"/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Protection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left"/>
    </xf>
    <xf numFmtId="0" fontId="7" fillId="2" borderId="0" xfId="0" applyFont="1" applyFill="1" applyBorder="1"/>
    <xf numFmtId="0" fontId="7" fillId="6" borderId="1" xfId="0" applyFont="1" applyFill="1" applyBorder="1"/>
    <xf numFmtId="0" fontId="7" fillId="5" borderId="1" xfId="0" applyFont="1" applyFill="1" applyBorder="1"/>
    <xf numFmtId="1" fontId="1" fillId="5" borderId="1" xfId="0" applyNumberFormat="1" applyFont="1" applyFill="1" applyBorder="1" applyAlignment="1" applyProtection="1">
      <alignment horizontal="center"/>
      <protection locked="0"/>
    </xf>
    <xf numFmtId="0" fontId="0" fillId="7" borderId="0" xfId="0" applyFill="1"/>
    <xf numFmtId="0" fontId="3" fillId="3" borderId="0" xfId="0" applyFont="1" applyFill="1" applyProtection="1"/>
    <xf numFmtId="0" fontId="2" fillId="3" borderId="0" xfId="0" applyFont="1" applyFill="1" applyProtection="1"/>
    <xf numFmtId="0" fontId="4" fillId="3" borderId="0" xfId="0" applyFont="1" applyFill="1" applyProtection="1"/>
    <xf numFmtId="0" fontId="0" fillId="4" borderId="0" xfId="0" applyFill="1" applyProtection="1"/>
    <xf numFmtId="0" fontId="4" fillId="4" borderId="0" xfId="0" applyFont="1" applyFill="1" applyProtection="1"/>
    <xf numFmtId="0" fontId="4" fillId="2" borderId="0" xfId="0" applyFont="1" applyFill="1" applyProtection="1"/>
    <xf numFmtId="0" fontId="7" fillId="5" borderId="1" xfId="0" applyFont="1" applyFill="1" applyBorder="1" applyProtection="1"/>
    <xf numFmtId="0" fontId="1" fillId="5" borderId="1" xfId="0" applyFont="1" applyFill="1" applyBorder="1" applyAlignment="1" applyProtection="1">
      <alignment horizontal="center"/>
    </xf>
    <xf numFmtId="0" fontId="7" fillId="6" borderId="1" xfId="0" applyFont="1" applyFill="1" applyBorder="1" applyProtection="1"/>
    <xf numFmtId="0" fontId="1" fillId="6" borderId="1" xfId="0" applyFont="1" applyFill="1" applyBorder="1" applyAlignment="1" applyProtection="1">
      <alignment horizontal="center"/>
    </xf>
    <xf numFmtId="0" fontId="7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Protection="1"/>
    <xf numFmtId="0" fontId="5" fillId="2" borderId="0" xfId="0" applyFont="1" applyFill="1" applyProtection="1"/>
    <xf numFmtId="2" fontId="5" fillId="2" borderId="0" xfId="0" applyNumberFormat="1" applyFont="1" applyFill="1" applyProtection="1"/>
    <xf numFmtId="0" fontId="0" fillId="0" borderId="0" xfId="0" applyProtection="1"/>
    <xf numFmtId="0" fontId="4" fillId="0" borderId="0" xfId="0" applyFont="1" applyProtection="1"/>
    <xf numFmtId="0" fontId="4" fillId="2" borderId="0" xfId="0" applyFont="1" applyFill="1" applyProtection="1">
      <protection locked="0"/>
    </xf>
    <xf numFmtId="2" fontId="4" fillId="2" borderId="0" xfId="0" applyNumberFormat="1" applyFont="1" applyFill="1" applyProtection="1">
      <protection locked="0"/>
    </xf>
    <xf numFmtId="0" fontId="13" fillId="2" borderId="0" xfId="0" applyFont="1" applyFill="1" applyProtection="1">
      <protection locked="0"/>
    </xf>
    <xf numFmtId="0" fontId="11" fillId="3" borderId="0" xfId="0" applyFont="1" applyFill="1" applyProtection="1"/>
    <xf numFmtId="0" fontId="1" fillId="5" borderId="1" xfId="0" applyFont="1" applyFill="1" applyBorder="1" applyProtection="1"/>
    <xf numFmtId="164" fontId="1" fillId="5" borderId="1" xfId="0" applyNumberFormat="1" applyFont="1" applyFill="1" applyBorder="1" applyAlignment="1" applyProtection="1">
      <alignment horizontal="center"/>
    </xf>
    <xf numFmtId="0" fontId="1" fillId="6" borderId="1" xfId="0" applyFont="1" applyFill="1" applyBorder="1" applyProtection="1"/>
    <xf numFmtId="0" fontId="4" fillId="3" borderId="0" xfId="0" applyFont="1" applyFill="1" applyProtection="1">
      <protection locked="0"/>
    </xf>
    <xf numFmtId="0" fontId="4" fillId="4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5" fillId="2" borderId="0" xfId="0" applyFont="1" applyFill="1" applyProtection="1">
      <protection locked="0"/>
    </xf>
    <xf numFmtId="2" fontId="5" fillId="2" borderId="0" xfId="0" applyNumberFormat="1" applyFont="1" applyFill="1" applyProtection="1">
      <protection locked="0"/>
    </xf>
    <xf numFmtId="0" fontId="8" fillId="2" borderId="0" xfId="0" applyFont="1" applyFill="1" applyProtection="1">
      <protection locked="0"/>
    </xf>
    <xf numFmtId="0" fontId="0" fillId="2" borderId="1" xfId="0" applyFill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5" fillId="3" borderId="0" xfId="0" applyFont="1" applyFill="1" applyProtection="1">
      <protection locked="0"/>
    </xf>
    <xf numFmtId="0" fontId="5" fillId="4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11" fillId="3" borderId="0" xfId="0" applyFont="1" applyFill="1" applyAlignment="1" applyProtection="1">
      <alignment horizontal="right"/>
      <protection locked="0"/>
    </xf>
    <xf numFmtId="0" fontId="11" fillId="3" borderId="0" xfId="0" applyFont="1" applyFill="1" applyAlignment="1" applyProtection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Density function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8830955854867304E-2"/>
          <c:y val="0.15059953032186779"/>
          <c:w val="0.90546213116928487"/>
          <c:h val="0.6594538840539669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Normal!$M$9</c:f>
              <c:strCache>
                <c:ptCount val="1"/>
                <c:pt idx="0">
                  <c:v>f(x)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Normal!$L$10:$L$409</c:f>
              <c:numCache>
                <c:formatCode>General</c:formatCode>
                <c:ptCount val="400"/>
                <c:pt idx="0" formatCode="0.00">
                  <c:v>-100</c:v>
                </c:pt>
                <c:pt idx="1">
                  <c:v>-99.5</c:v>
                </c:pt>
                <c:pt idx="2">
                  <c:v>-99</c:v>
                </c:pt>
                <c:pt idx="3">
                  <c:v>-98.5</c:v>
                </c:pt>
                <c:pt idx="4">
                  <c:v>-98</c:v>
                </c:pt>
                <c:pt idx="5">
                  <c:v>-97.5</c:v>
                </c:pt>
                <c:pt idx="6">
                  <c:v>-97</c:v>
                </c:pt>
                <c:pt idx="7">
                  <c:v>-96.5</c:v>
                </c:pt>
                <c:pt idx="8">
                  <c:v>-96</c:v>
                </c:pt>
                <c:pt idx="9">
                  <c:v>-95.5</c:v>
                </c:pt>
                <c:pt idx="10">
                  <c:v>-95</c:v>
                </c:pt>
                <c:pt idx="11">
                  <c:v>-94.5</c:v>
                </c:pt>
                <c:pt idx="12">
                  <c:v>-94</c:v>
                </c:pt>
                <c:pt idx="13">
                  <c:v>-93.5</c:v>
                </c:pt>
                <c:pt idx="14">
                  <c:v>-93</c:v>
                </c:pt>
                <c:pt idx="15">
                  <c:v>-92.5</c:v>
                </c:pt>
                <c:pt idx="16">
                  <c:v>-92</c:v>
                </c:pt>
                <c:pt idx="17">
                  <c:v>-91.5</c:v>
                </c:pt>
                <c:pt idx="18">
                  <c:v>-91</c:v>
                </c:pt>
                <c:pt idx="19">
                  <c:v>-90.5</c:v>
                </c:pt>
                <c:pt idx="20">
                  <c:v>-90</c:v>
                </c:pt>
                <c:pt idx="21">
                  <c:v>-89.5</c:v>
                </c:pt>
                <c:pt idx="22">
                  <c:v>-89</c:v>
                </c:pt>
                <c:pt idx="23">
                  <c:v>-88.5</c:v>
                </c:pt>
                <c:pt idx="24">
                  <c:v>-88</c:v>
                </c:pt>
                <c:pt idx="25">
                  <c:v>-87.5</c:v>
                </c:pt>
                <c:pt idx="26">
                  <c:v>-87</c:v>
                </c:pt>
                <c:pt idx="27">
                  <c:v>-86.5</c:v>
                </c:pt>
                <c:pt idx="28">
                  <c:v>-86</c:v>
                </c:pt>
                <c:pt idx="29">
                  <c:v>-85.5</c:v>
                </c:pt>
                <c:pt idx="30">
                  <c:v>-85</c:v>
                </c:pt>
                <c:pt idx="31">
                  <c:v>-84.5</c:v>
                </c:pt>
                <c:pt idx="32">
                  <c:v>-84</c:v>
                </c:pt>
                <c:pt idx="33">
                  <c:v>-83.5</c:v>
                </c:pt>
                <c:pt idx="34">
                  <c:v>-83</c:v>
                </c:pt>
                <c:pt idx="35">
                  <c:v>-82.5</c:v>
                </c:pt>
                <c:pt idx="36">
                  <c:v>-82</c:v>
                </c:pt>
                <c:pt idx="37">
                  <c:v>-81.5</c:v>
                </c:pt>
                <c:pt idx="38">
                  <c:v>-81</c:v>
                </c:pt>
                <c:pt idx="39">
                  <c:v>-80.5</c:v>
                </c:pt>
                <c:pt idx="40">
                  <c:v>-80</c:v>
                </c:pt>
                <c:pt idx="41">
                  <c:v>-79.5</c:v>
                </c:pt>
                <c:pt idx="42">
                  <c:v>-79</c:v>
                </c:pt>
                <c:pt idx="43">
                  <c:v>-78.5</c:v>
                </c:pt>
                <c:pt idx="44">
                  <c:v>-78</c:v>
                </c:pt>
                <c:pt idx="45">
                  <c:v>-77.5</c:v>
                </c:pt>
                <c:pt idx="46">
                  <c:v>-77</c:v>
                </c:pt>
                <c:pt idx="47">
                  <c:v>-76.5</c:v>
                </c:pt>
                <c:pt idx="48">
                  <c:v>-76</c:v>
                </c:pt>
                <c:pt idx="49">
                  <c:v>-75.5</c:v>
                </c:pt>
                <c:pt idx="50">
                  <c:v>-75</c:v>
                </c:pt>
                <c:pt idx="51">
                  <c:v>-74.5</c:v>
                </c:pt>
                <c:pt idx="52">
                  <c:v>-74</c:v>
                </c:pt>
                <c:pt idx="53">
                  <c:v>-73.5</c:v>
                </c:pt>
                <c:pt idx="54">
                  <c:v>-73</c:v>
                </c:pt>
                <c:pt idx="55">
                  <c:v>-72.5</c:v>
                </c:pt>
                <c:pt idx="56">
                  <c:v>-72</c:v>
                </c:pt>
                <c:pt idx="57">
                  <c:v>-71.5</c:v>
                </c:pt>
                <c:pt idx="58">
                  <c:v>-71</c:v>
                </c:pt>
                <c:pt idx="59">
                  <c:v>-70.5</c:v>
                </c:pt>
                <c:pt idx="60">
                  <c:v>-70</c:v>
                </c:pt>
                <c:pt idx="61">
                  <c:v>-69.5</c:v>
                </c:pt>
                <c:pt idx="62">
                  <c:v>-69</c:v>
                </c:pt>
                <c:pt idx="63">
                  <c:v>-68.5</c:v>
                </c:pt>
                <c:pt idx="64">
                  <c:v>-68</c:v>
                </c:pt>
                <c:pt idx="65">
                  <c:v>-67.5</c:v>
                </c:pt>
                <c:pt idx="66">
                  <c:v>-67</c:v>
                </c:pt>
                <c:pt idx="67">
                  <c:v>-66.5</c:v>
                </c:pt>
                <c:pt idx="68">
                  <c:v>-66</c:v>
                </c:pt>
                <c:pt idx="69">
                  <c:v>-65.5</c:v>
                </c:pt>
                <c:pt idx="70">
                  <c:v>-65</c:v>
                </c:pt>
                <c:pt idx="71">
                  <c:v>-64.5</c:v>
                </c:pt>
                <c:pt idx="72">
                  <c:v>-64</c:v>
                </c:pt>
                <c:pt idx="73">
                  <c:v>-63.5</c:v>
                </c:pt>
                <c:pt idx="74">
                  <c:v>-63</c:v>
                </c:pt>
                <c:pt idx="75">
                  <c:v>-62.5</c:v>
                </c:pt>
                <c:pt idx="76">
                  <c:v>-62</c:v>
                </c:pt>
                <c:pt idx="77">
                  <c:v>-61.5</c:v>
                </c:pt>
                <c:pt idx="78">
                  <c:v>-61</c:v>
                </c:pt>
                <c:pt idx="79">
                  <c:v>-60.5</c:v>
                </c:pt>
                <c:pt idx="80">
                  <c:v>-60</c:v>
                </c:pt>
                <c:pt idx="81">
                  <c:v>-59.5</c:v>
                </c:pt>
                <c:pt idx="82">
                  <c:v>-59</c:v>
                </c:pt>
                <c:pt idx="83">
                  <c:v>-58.5</c:v>
                </c:pt>
                <c:pt idx="84">
                  <c:v>-58</c:v>
                </c:pt>
                <c:pt idx="85">
                  <c:v>-57.5</c:v>
                </c:pt>
                <c:pt idx="86">
                  <c:v>-57</c:v>
                </c:pt>
                <c:pt idx="87">
                  <c:v>-56.5</c:v>
                </c:pt>
                <c:pt idx="88">
                  <c:v>-56</c:v>
                </c:pt>
                <c:pt idx="89">
                  <c:v>-55.5</c:v>
                </c:pt>
                <c:pt idx="90">
                  <c:v>-55</c:v>
                </c:pt>
                <c:pt idx="91">
                  <c:v>-54.5</c:v>
                </c:pt>
                <c:pt idx="92">
                  <c:v>-54</c:v>
                </c:pt>
                <c:pt idx="93">
                  <c:v>-53.5</c:v>
                </c:pt>
                <c:pt idx="94">
                  <c:v>-53</c:v>
                </c:pt>
                <c:pt idx="95">
                  <c:v>-52.5</c:v>
                </c:pt>
                <c:pt idx="96">
                  <c:v>-52</c:v>
                </c:pt>
                <c:pt idx="97">
                  <c:v>-51.5</c:v>
                </c:pt>
                <c:pt idx="98">
                  <c:v>-51</c:v>
                </c:pt>
                <c:pt idx="99">
                  <c:v>-50.5</c:v>
                </c:pt>
                <c:pt idx="100">
                  <c:v>-50</c:v>
                </c:pt>
                <c:pt idx="101">
                  <c:v>-49.5</c:v>
                </c:pt>
                <c:pt idx="102">
                  <c:v>-49</c:v>
                </c:pt>
                <c:pt idx="103">
                  <c:v>-48.5</c:v>
                </c:pt>
                <c:pt idx="104">
                  <c:v>-48</c:v>
                </c:pt>
                <c:pt idx="105">
                  <c:v>-47.5</c:v>
                </c:pt>
                <c:pt idx="106">
                  <c:v>-47</c:v>
                </c:pt>
                <c:pt idx="107">
                  <c:v>-46.5</c:v>
                </c:pt>
                <c:pt idx="108">
                  <c:v>-46</c:v>
                </c:pt>
                <c:pt idx="109">
                  <c:v>-45.5</c:v>
                </c:pt>
                <c:pt idx="110">
                  <c:v>-45</c:v>
                </c:pt>
                <c:pt idx="111">
                  <c:v>-44.5</c:v>
                </c:pt>
                <c:pt idx="112">
                  <c:v>-44</c:v>
                </c:pt>
                <c:pt idx="113">
                  <c:v>-43.5</c:v>
                </c:pt>
                <c:pt idx="114">
                  <c:v>-43</c:v>
                </c:pt>
                <c:pt idx="115">
                  <c:v>-42.5</c:v>
                </c:pt>
                <c:pt idx="116">
                  <c:v>-42</c:v>
                </c:pt>
                <c:pt idx="117">
                  <c:v>-41.5</c:v>
                </c:pt>
                <c:pt idx="118">
                  <c:v>-41</c:v>
                </c:pt>
                <c:pt idx="119">
                  <c:v>-40.5</c:v>
                </c:pt>
                <c:pt idx="120">
                  <c:v>-40</c:v>
                </c:pt>
                <c:pt idx="121">
                  <c:v>-39.5</c:v>
                </c:pt>
                <c:pt idx="122">
                  <c:v>-39</c:v>
                </c:pt>
                <c:pt idx="123">
                  <c:v>-38.5</c:v>
                </c:pt>
                <c:pt idx="124">
                  <c:v>-38</c:v>
                </c:pt>
                <c:pt idx="125">
                  <c:v>-37.5</c:v>
                </c:pt>
                <c:pt idx="126">
                  <c:v>-37</c:v>
                </c:pt>
                <c:pt idx="127">
                  <c:v>-36.5</c:v>
                </c:pt>
                <c:pt idx="128">
                  <c:v>-36</c:v>
                </c:pt>
                <c:pt idx="129">
                  <c:v>-35.5</c:v>
                </c:pt>
                <c:pt idx="130">
                  <c:v>-35</c:v>
                </c:pt>
                <c:pt idx="131">
                  <c:v>-34.5</c:v>
                </c:pt>
                <c:pt idx="132">
                  <c:v>-34</c:v>
                </c:pt>
                <c:pt idx="133">
                  <c:v>-33.5</c:v>
                </c:pt>
                <c:pt idx="134">
                  <c:v>-33</c:v>
                </c:pt>
                <c:pt idx="135">
                  <c:v>-32.5</c:v>
                </c:pt>
                <c:pt idx="136">
                  <c:v>-32</c:v>
                </c:pt>
                <c:pt idx="137">
                  <c:v>-31.5</c:v>
                </c:pt>
                <c:pt idx="138">
                  <c:v>-31</c:v>
                </c:pt>
                <c:pt idx="139">
                  <c:v>-30.5</c:v>
                </c:pt>
                <c:pt idx="140">
                  <c:v>-30</c:v>
                </c:pt>
                <c:pt idx="141">
                  <c:v>-29.5</c:v>
                </c:pt>
                <c:pt idx="142">
                  <c:v>-29</c:v>
                </c:pt>
                <c:pt idx="143">
                  <c:v>-28.5</c:v>
                </c:pt>
                <c:pt idx="144">
                  <c:v>-28</c:v>
                </c:pt>
                <c:pt idx="145">
                  <c:v>-27.5</c:v>
                </c:pt>
                <c:pt idx="146">
                  <c:v>-27</c:v>
                </c:pt>
                <c:pt idx="147">
                  <c:v>-26.5</c:v>
                </c:pt>
                <c:pt idx="148">
                  <c:v>-26</c:v>
                </c:pt>
                <c:pt idx="149">
                  <c:v>-25.5</c:v>
                </c:pt>
                <c:pt idx="150">
                  <c:v>-25</c:v>
                </c:pt>
                <c:pt idx="151">
                  <c:v>-24.5</c:v>
                </c:pt>
                <c:pt idx="152">
                  <c:v>-24</c:v>
                </c:pt>
                <c:pt idx="153">
                  <c:v>-23.5</c:v>
                </c:pt>
                <c:pt idx="154">
                  <c:v>-23</c:v>
                </c:pt>
                <c:pt idx="155">
                  <c:v>-22.5</c:v>
                </c:pt>
                <c:pt idx="156">
                  <c:v>-22</c:v>
                </c:pt>
                <c:pt idx="157">
                  <c:v>-21.5</c:v>
                </c:pt>
                <c:pt idx="158">
                  <c:v>-21</c:v>
                </c:pt>
                <c:pt idx="159">
                  <c:v>-20.5</c:v>
                </c:pt>
                <c:pt idx="160">
                  <c:v>-20</c:v>
                </c:pt>
                <c:pt idx="161">
                  <c:v>-19.5</c:v>
                </c:pt>
                <c:pt idx="162">
                  <c:v>-19</c:v>
                </c:pt>
                <c:pt idx="163">
                  <c:v>-18.5</c:v>
                </c:pt>
                <c:pt idx="164">
                  <c:v>-18</c:v>
                </c:pt>
                <c:pt idx="165">
                  <c:v>-17.5</c:v>
                </c:pt>
                <c:pt idx="166">
                  <c:v>-17</c:v>
                </c:pt>
                <c:pt idx="167">
                  <c:v>-16.5</c:v>
                </c:pt>
                <c:pt idx="168">
                  <c:v>-16</c:v>
                </c:pt>
                <c:pt idx="169">
                  <c:v>-15.5</c:v>
                </c:pt>
                <c:pt idx="170">
                  <c:v>-15</c:v>
                </c:pt>
                <c:pt idx="171">
                  <c:v>-14.5</c:v>
                </c:pt>
                <c:pt idx="172">
                  <c:v>-14</c:v>
                </c:pt>
                <c:pt idx="173">
                  <c:v>-13.5</c:v>
                </c:pt>
                <c:pt idx="174">
                  <c:v>-13</c:v>
                </c:pt>
                <c:pt idx="175">
                  <c:v>-12.5</c:v>
                </c:pt>
                <c:pt idx="176">
                  <c:v>-12</c:v>
                </c:pt>
                <c:pt idx="177">
                  <c:v>-11.5</c:v>
                </c:pt>
                <c:pt idx="178">
                  <c:v>-11</c:v>
                </c:pt>
                <c:pt idx="179">
                  <c:v>-10.5</c:v>
                </c:pt>
                <c:pt idx="180">
                  <c:v>-10</c:v>
                </c:pt>
                <c:pt idx="181">
                  <c:v>-9.5</c:v>
                </c:pt>
                <c:pt idx="182">
                  <c:v>-9</c:v>
                </c:pt>
                <c:pt idx="183">
                  <c:v>-8.5</c:v>
                </c:pt>
                <c:pt idx="184">
                  <c:v>-8</c:v>
                </c:pt>
                <c:pt idx="185">
                  <c:v>-7.5</c:v>
                </c:pt>
                <c:pt idx="186">
                  <c:v>-7</c:v>
                </c:pt>
                <c:pt idx="187">
                  <c:v>-6.5</c:v>
                </c:pt>
                <c:pt idx="188">
                  <c:v>-6</c:v>
                </c:pt>
                <c:pt idx="189">
                  <c:v>-5.5</c:v>
                </c:pt>
                <c:pt idx="190">
                  <c:v>-5</c:v>
                </c:pt>
                <c:pt idx="191">
                  <c:v>-4.5</c:v>
                </c:pt>
                <c:pt idx="192">
                  <c:v>-4</c:v>
                </c:pt>
                <c:pt idx="193">
                  <c:v>-3.5</c:v>
                </c:pt>
                <c:pt idx="194">
                  <c:v>-3</c:v>
                </c:pt>
                <c:pt idx="195">
                  <c:v>-2.5</c:v>
                </c:pt>
                <c:pt idx="196">
                  <c:v>-2</c:v>
                </c:pt>
                <c:pt idx="197">
                  <c:v>-1.5</c:v>
                </c:pt>
                <c:pt idx="198">
                  <c:v>-1</c:v>
                </c:pt>
                <c:pt idx="199">
                  <c:v>-0.5</c:v>
                </c:pt>
                <c:pt idx="200">
                  <c:v>0</c:v>
                </c:pt>
                <c:pt idx="201">
                  <c:v>0.5</c:v>
                </c:pt>
                <c:pt idx="202">
                  <c:v>1</c:v>
                </c:pt>
                <c:pt idx="203">
                  <c:v>1.5</c:v>
                </c:pt>
                <c:pt idx="204">
                  <c:v>2</c:v>
                </c:pt>
                <c:pt idx="205">
                  <c:v>2.5</c:v>
                </c:pt>
                <c:pt idx="206">
                  <c:v>3</c:v>
                </c:pt>
                <c:pt idx="207">
                  <c:v>3.5</c:v>
                </c:pt>
                <c:pt idx="208">
                  <c:v>4</c:v>
                </c:pt>
                <c:pt idx="209">
                  <c:v>4.5</c:v>
                </c:pt>
                <c:pt idx="210">
                  <c:v>5</c:v>
                </c:pt>
                <c:pt idx="211">
                  <c:v>5.5</c:v>
                </c:pt>
                <c:pt idx="212">
                  <c:v>6</c:v>
                </c:pt>
                <c:pt idx="213">
                  <c:v>6.5</c:v>
                </c:pt>
                <c:pt idx="214">
                  <c:v>7</c:v>
                </c:pt>
                <c:pt idx="215">
                  <c:v>7.5</c:v>
                </c:pt>
                <c:pt idx="216">
                  <c:v>8</c:v>
                </c:pt>
                <c:pt idx="217">
                  <c:v>8.5</c:v>
                </c:pt>
                <c:pt idx="218">
                  <c:v>9</c:v>
                </c:pt>
                <c:pt idx="219">
                  <c:v>9.5</c:v>
                </c:pt>
                <c:pt idx="220">
                  <c:v>10</c:v>
                </c:pt>
                <c:pt idx="221">
                  <c:v>10.5</c:v>
                </c:pt>
                <c:pt idx="222">
                  <c:v>11</c:v>
                </c:pt>
                <c:pt idx="223">
                  <c:v>11.5</c:v>
                </c:pt>
                <c:pt idx="224">
                  <c:v>12</c:v>
                </c:pt>
                <c:pt idx="225">
                  <c:v>12.5</c:v>
                </c:pt>
                <c:pt idx="226">
                  <c:v>13</c:v>
                </c:pt>
                <c:pt idx="227">
                  <c:v>13.5</c:v>
                </c:pt>
                <c:pt idx="228">
                  <c:v>14</c:v>
                </c:pt>
                <c:pt idx="229">
                  <c:v>14.5</c:v>
                </c:pt>
                <c:pt idx="230">
                  <c:v>15</c:v>
                </c:pt>
                <c:pt idx="231">
                  <c:v>15.5</c:v>
                </c:pt>
                <c:pt idx="232">
                  <c:v>16</c:v>
                </c:pt>
                <c:pt idx="233">
                  <c:v>16.5</c:v>
                </c:pt>
                <c:pt idx="234">
                  <c:v>17</c:v>
                </c:pt>
                <c:pt idx="235">
                  <c:v>17.5</c:v>
                </c:pt>
                <c:pt idx="236">
                  <c:v>18</c:v>
                </c:pt>
                <c:pt idx="237">
                  <c:v>18.5</c:v>
                </c:pt>
                <c:pt idx="238">
                  <c:v>19</c:v>
                </c:pt>
                <c:pt idx="239">
                  <c:v>19.5</c:v>
                </c:pt>
                <c:pt idx="240">
                  <c:v>20</c:v>
                </c:pt>
                <c:pt idx="241">
                  <c:v>20.5</c:v>
                </c:pt>
                <c:pt idx="242">
                  <c:v>21</c:v>
                </c:pt>
                <c:pt idx="243">
                  <c:v>21.5</c:v>
                </c:pt>
                <c:pt idx="244">
                  <c:v>22</c:v>
                </c:pt>
                <c:pt idx="245">
                  <c:v>22.5</c:v>
                </c:pt>
                <c:pt idx="246">
                  <c:v>23</c:v>
                </c:pt>
                <c:pt idx="247">
                  <c:v>23.5</c:v>
                </c:pt>
                <c:pt idx="248">
                  <c:v>24</c:v>
                </c:pt>
                <c:pt idx="249">
                  <c:v>24.5</c:v>
                </c:pt>
                <c:pt idx="250">
                  <c:v>25</c:v>
                </c:pt>
                <c:pt idx="251">
                  <c:v>25.5</c:v>
                </c:pt>
                <c:pt idx="252">
                  <c:v>26</c:v>
                </c:pt>
                <c:pt idx="253">
                  <c:v>26.5</c:v>
                </c:pt>
                <c:pt idx="254">
                  <c:v>27</c:v>
                </c:pt>
                <c:pt idx="255">
                  <c:v>27.5</c:v>
                </c:pt>
                <c:pt idx="256">
                  <c:v>28</c:v>
                </c:pt>
                <c:pt idx="257">
                  <c:v>28.5</c:v>
                </c:pt>
                <c:pt idx="258">
                  <c:v>29</c:v>
                </c:pt>
                <c:pt idx="259">
                  <c:v>29.5</c:v>
                </c:pt>
                <c:pt idx="260">
                  <c:v>30</c:v>
                </c:pt>
                <c:pt idx="261">
                  <c:v>30.5</c:v>
                </c:pt>
                <c:pt idx="262">
                  <c:v>31</c:v>
                </c:pt>
                <c:pt idx="263">
                  <c:v>31.5</c:v>
                </c:pt>
                <c:pt idx="264">
                  <c:v>32</c:v>
                </c:pt>
                <c:pt idx="265">
                  <c:v>32.5</c:v>
                </c:pt>
                <c:pt idx="266">
                  <c:v>33</c:v>
                </c:pt>
                <c:pt idx="267">
                  <c:v>33.5</c:v>
                </c:pt>
                <c:pt idx="268">
                  <c:v>34</c:v>
                </c:pt>
                <c:pt idx="269">
                  <c:v>34.5</c:v>
                </c:pt>
                <c:pt idx="270">
                  <c:v>35</c:v>
                </c:pt>
                <c:pt idx="271">
                  <c:v>35.5</c:v>
                </c:pt>
                <c:pt idx="272">
                  <c:v>36</c:v>
                </c:pt>
                <c:pt idx="273">
                  <c:v>36.5</c:v>
                </c:pt>
                <c:pt idx="274">
                  <c:v>37</c:v>
                </c:pt>
                <c:pt idx="275">
                  <c:v>37.5</c:v>
                </c:pt>
                <c:pt idx="276">
                  <c:v>38</c:v>
                </c:pt>
                <c:pt idx="277">
                  <c:v>38.5</c:v>
                </c:pt>
                <c:pt idx="278">
                  <c:v>39</c:v>
                </c:pt>
                <c:pt idx="279">
                  <c:v>39.5</c:v>
                </c:pt>
                <c:pt idx="280">
                  <c:v>40</c:v>
                </c:pt>
                <c:pt idx="281">
                  <c:v>40.5</c:v>
                </c:pt>
                <c:pt idx="282">
                  <c:v>41</c:v>
                </c:pt>
                <c:pt idx="283">
                  <c:v>41.5</c:v>
                </c:pt>
                <c:pt idx="284">
                  <c:v>42</c:v>
                </c:pt>
                <c:pt idx="285">
                  <c:v>42.5</c:v>
                </c:pt>
                <c:pt idx="286">
                  <c:v>43</c:v>
                </c:pt>
                <c:pt idx="287">
                  <c:v>43.5</c:v>
                </c:pt>
                <c:pt idx="288">
                  <c:v>44</c:v>
                </c:pt>
                <c:pt idx="289">
                  <c:v>44.5</c:v>
                </c:pt>
                <c:pt idx="290">
                  <c:v>45</c:v>
                </c:pt>
                <c:pt idx="291">
                  <c:v>45.5</c:v>
                </c:pt>
                <c:pt idx="292">
                  <c:v>46</c:v>
                </c:pt>
                <c:pt idx="293">
                  <c:v>46.5</c:v>
                </c:pt>
                <c:pt idx="294">
                  <c:v>47</c:v>
                </c:pt>
                <c:pt idx="295">
                  <c:v>47.5</c:v>
                </c:pt>
                <c:pt idx="296">
                  <c:v>48</c:v>
                </c:pt>
                <c:pt idx="297">
                  <c:v>48.5</c:v>
                </c:pt>
                <c:pt idx="298">
                  <c:v>49</c:v>
                </c:pt>
                <c:pt idx="299">
                  <c:v>49.5</c:v>
                </c:pt>
                <c:pt idx="300">
                  <c:v>50</c:v>
                </c:pt>
                <c:pt idx="301">
                  <c:v>50.5</c:v>
                </c:pt>
                <c:pt idx="302">
                  <c:v>51</c:v>
                </c:pt>
                <c:pt idx="303">
                  <c:v>51.5</c:v>
                </c:pt>
                <c:pt idx="304">
                  <c:v>52</c:v>
                </c:pt>
                <c:pt idx="305">
                  <c:v>52.5</c:v>
                </c:pt>
                <c:pt idx="306">
                  <c:v>53</c:v>
                </c:pt>
                <c:pt idx="307">
                  <c:v>53.5</c:v>
                </c:pt>
                <c:pt idx="308">
                  <c:v>54</c:v>
                </c:pt>
                <c:pt idx="309">
                  <c:v>54.5</c:v>
                </c:pt>
                <c:pt idx="310">
                  <c:v>55</c:v>
                </c:pt>
                <c:pt idx="311">
                  <c:v>55.5</c:v>
                </c:pt>
                <c:pt idx="312">
                  <c:v>56</c:v>
                </c:pt>
                <c:pt idx="313">
                  <c:v>56.5</c:v>
                </c:pt>
                <c:pt idx="314">
                  <c:v>57</c:v>
                </c:pt>
                <c:pt idx="315">
                  <c:v>57.5</c:v>
                </c:pt>
                <c:pt idx="316">
                  <c:v>58</c:v>
                </c:pt>
                <c:pt idx="317">
                  <c:v>58.5</c:v>
                </c:pt>
                <c:pt idx="318">
                  <c:v>59</c:v>
                </c:pt>
                <c:pt idx="319">
                  <c:v>59.5</c:v>
                </c:pt>
                <c:pt idx="320">
                  <c:v>60</c:v>
                </c:pt>
                <c:pt idx="321">
                  <c:v>60.5</c:v>
                </c:pt>
                <c:pt idx="322">
                  <c:v>61</c:v>
                </c:pt>
                <c:pt idx="323">
                  <c:v>61.5</c:v>
                </c:pt>
                <c:pt idx="324">
                  <c:v>62</c:v>
                </c:pt>
                <c:pt idx="325">
                  <c:v>62.5</c:v>
                </c:pt>
                <c:pt idx="326">
                  <c:v>63</c:v>
                </c:pt>
                <c:pt idx="327">
                  <c:v>63.5</c:v>
                </c:pt>
                <c:pt idx="328">
                  <c:v>64</c:v>
                </c:pt>
                <c:pt idx="329">
                  <c:v>64.5</c:v>
                </c:pt>
                <c:pt idx="330">
                  <c:v>65</c:v>
                </c:pt>
                <c:pt idx="331">
                  <c:v>65.5</c:v>
                </c:pt>
                <c:pt idx="332">
                  <c:v>66</c:v>
                </c:pt>
                <c:pt idx="333">
                  <c:v>66.5</c:v>
                </c:pt>
                <c:pt idx="334">
                  <c:v>67</c:v>
                </c:pt>
                <c:pt idx="335">
                  <c:v>67.5</c:v>
                </c:pt>
                <c:pt idx="336">
                  <c:v>68</c:v>
                </c:pt>
                <c:pt idx="337">
                  <c:v>68.5</c:v>
                </c:pt>
                <c:pt idx="338">
                  <c:v>69</c:v>
                </c:pt>
                <c:pt idx="339">
                  <c:v>69.5</c:v>
                </c:pt>
                <c:pt idx="340">
                  <c:v>70</c:v>
                </c:pt>
                <c:pt idx="341">
                  <c:v>70.5</c:v>
                </c:pt>
                <c:pt idx="342">
                  <c:v>71</c:v>
                </c:pt>
                <c:pt idx="343">
                  <c:v>71.5</c:v>
                </c:pt>
                <c:pt idx="344">
                  <c:v>72</c:v>
                </c:pt>
                <c:pt idx="345">
                  <c:v>72.5</c:v>
                </c:pt>
                <c:pt idx="346">
                  <c:v>73</c:v>
                </c:pt>
                <c:pt idx="347">
                  <c:v>73.5</c:v>
                </c:pt>
                <c:pt idx="348">
                  <c:v>74</c:v>
                </c:pt>
                <c:pt idx="349">
                  <c:v>74.5</c:v>
                </c:pt>
                <c:pt idx="350">
                  <c:v>75</c:v>
                </c:pt>
                <c:pt idx="351">
                  <c:v>75.5</c:v>
                </c:pt>
                <c:pt idx="352">
                  <c:v>76</c:v>
                </c:pt>
                <c:pt idx="353">
                  <c:v>76.5</c:v>
                </c:pt>
                <c:pt idx="354">
                  <c:v>77</c:v>
                </c:pt>
                <c:pt idx="355">
                  <c:v>77.5</c:v>
                </c:pt>
                <c:pt idx="356">
                  <c:v>78</c:v>
                </c:pt>
                <c:pt idx="357">
                  <c:v>78.5</c:v>
                </c:pt>
                <c:pt idx="358">
                  <c:v>79</c:v>
                </c:pt>
                <c:pt idx="359">
                  <c:v>79.5</c:v>
                </c:pt>
                <c:pt idx="360">
                  <c:v>80</c:v>
                </c:pt>
                <c:pt idx="361">
                  <c:v>80.5</c:v>
                </c:pt>
                <c:pt idx="362">
                  <c:v>81</c:v>
                </c:pt>
                <c:pt idx="363">
                  <c:v>81.5</c:v>
                </c:pt>
                <c:pt idx="364">
                  <c:v>82</c:v>
                </c:pt>
                <c:pt idx="365">
                  <c:v>82.5</c:v>
                </c:pt>
                <c:pt idx="366">
                  <c:v>83</c:v>
                </c:pt>
                <c:pt idx="367">
                  <c:v>83.5</c:v>
                </c:pt>
                <c:pt idx="368">
                  <c:v>84</c:v>
                </c:pt>
                <c:pt idx="369">
                  <c:v>84.5</c:v>
                </c:pt>
                <c:pt idx="370">
                  <c:v>85</c:v>
                </c:pt>
                <c:pt idx="371">
                  <c:v>85.5</c:v>
                </c:pt>
                <c:pt idx="372">
                  <c:v>86</c:v>
                </c:pt>
                <c:pt idx="373">
                  <c:v>86.5</c:v>
                </c:pt>
                <c:pt idx="374">
                  <c:v>87</c:v>
                </c:pt>
                <c:pt idx="375">
                  <c:v>87.5</c:v>
                </c:pt>
                <c:pt idx="376">
                  <c:v>88</c:v>
                </c:pt>
                <c:pt idx="377">
                  <c:v>88.5</c:v>
                </c:pt>
                <c:pt idx="378">
                  <c:v>89</c:v>
                </c:pt>
                <c:pt idx="379">
                  <c:v>89.5</c:v>
                </c:pt>
                <c:pt idx="380">
                  <c:v>90</c:v>
                </c:pt>
                <c:pt idx="381">
                  <c:v>90.5</c:v>
                </c:pt>
                <c:pt idx="382">
                  <c:v>91</c:v>
                </c:pt>
                <c:pt idx="383">
                  <c:v>91.5</c:v>
                </c:pt>
                <c:pt idx="384">
                  <c:v>92</c:v>
                </c:pt>
                <c:pt idx="385">
                  <c:v>92.5</c:v>
                </c:pt>
                <c:pt idx="386">
                  <c:v>93</c:v>
                </c:pt>
                <c:pt idx="387">
                  <c:v>93.5</c:v>
                </c:pt>
                <c:pt idx="388">
                  <c:v>94</c:v>
                </c:pt>
                <c:pt idx="389">
                  <c:v>94.5</c:v>
                </c:pt>
                <c:pt idx="390">
                  <c:v>95</c:v>
                </c:pt>
                <c:pt idx="391">
                  <c:v>95.5</c:v>
                </c:pt>
                <c:pt idx="392">
                  <c:v>96</c:v>
                </c:pt>
                <c:pt idx="393">
                  <c:v>96.5</c:v>
                </c:pt>
                <c:pt idx="394">
                  <c:v>97</c:v>
                </c:pt>
                <c:pt idx="395">
                  <c:v>97.5</c:v>
                </c:pt>
                <c:pt idx="396">
                  <c:v>98</c:v>
                </c:pt>
                <c:pt idx="397">
                  <c:v>98.5</c:v>
                </c:pt>
                <c:pt idx="398">
                  <c:v>99</c:v>
                </c:pt>
                <c:pt idx="399">
                  <c:v>99.5</c:v>
                </c:pt>
              </c:numCache>
            </c:numRef>
          </c:xVal>
          <c:yVal>
            <c:numRef>
              <c:f>Normal!$M$10:$M$409</c:f>
              <c:numCache>
                <c:formatCode>General</c:formatCode>
                <c:ptCount val="400"/>
                <c:pt idx="0">
                  <c:v>8.8227265449072191E-36</c:v>
                </c:pt>
                <c:pt idx="1">
                  <c:v>1.9384318733899778E-35</c:v>
                </c:pt>
                <c:pt idx="2">
                  <c:v>4.2418819946307375E-35</c:v>
                </c:pt>
                <c:pt idx="3">
                  <c:v>9.2454262798642592E-35</c:v>
                </c:pt>
                <c:pt idx="4">
                  <c:v>2.0070380881683591E-34</c:v>
                </c:pt>
                <c:pt idx="5">
                  <c:v>4.3395490894343987E-34</c:v>
                </c:pt>
                <c:pt idx="6">
                  <c:v>9.3453143340022004E-34</c:v>
                </c:pt>
                <c:pt idx="7">
                  <c:v>2.004488360316206E-33</c:v>
                </c:pt>
                <c:pt idx="8">
                  <c:v>4.2822644224984157E-33</c:v>
                </c:pt>
                <c:pt idx="9">
                  <c:v>9.1117907905770932E-33</c:v>
                </c:pt>
                <c:pt idx="10">
                  <c:v>1.9310535417989118E-32</c:v>
                </c:pt>
                <c:pt idx="11">
                  <c:v>4.0761035493888366E-32</c:v>
                </c:pt>
                <c:pt idx="12">
                  <c:v>8.5695184473765379E-32</c:v>
                </c:pt>
                <c:pt idx="13">
                  <c:v>1.7944358808800238E-31</c:v>
                </c:pt>
                <c:pt idx="14">
                  <c:v>3.7424825860446263E-31</c:v>
                </c:pt>
                <c:pt idx="15">
                  <c:v>7.7741326858535291E-31</c:v>
                </c:pt>
                <c:pt idx="16">
                  <c:v>1.6084383748773573E-30</c:v>
                </c:pt>
                <c:pt idx="17">
                  <c:v>3.3144938727997882E-30</c:v>
                </c:pt>
                <c:pt idx="18">
                  <c:v>6.802841177123597E-30</c:v>
                </c:pt>
                <c:pt idx="19">
                  <c:v>1.3906689561311043E-29</c:v>
                </c:pt>
                <c:pt idx="20">
                  <c:v>2.831506123361997E-29</c:v>
                </c:pt>
                <c:pt idx="21">
                  <c:v>5.7421107845132121E-29</c:v>
                </c:pt>
                <c:pt idx="22">
                  <c:v>1.1598075892227267E-28</c:v>
                </c:pt>
                <c:pt idx="23">
                  <c:v>2.3332466027827056E-28</c:v>
                </c:pt>
                <c:pt idx="24">
                  <c:v>4.6751511352510758E-28</c:v>
                </c:pt>
                <c:pt idx="25">
                  <c:v>9.3302006774157583E-28</c:v>
                </c:pt>
                <c:pt idx="26">
                  <c:v>1.8545845245853357E-27</c:v>
                </c:pt>
                <c:pt idx="27">
                  <c:v>3.6716611579100888E-27</c:v>
                </c:pt>
                <c:pt idx="28">
                  <c:v>7.2400051604813202E-27</c:v>
                </c:pt>
                <c:pt idx="29">
                  <c:v>1.4219210163757322E-26</c:v>
                </c:pt>
                <c:pt idx="30">
                  <c:v>2.7814572391641169E-26</c:v>
                </c:pt>
                <c:pt idx="31">
                  <c:v>5.419130618654756E-26</c:v>
                </c:pt>
                <c:pt idx="32">
                  <c:v>1.0515917428257103E-25</c:v>
                </c:pt>
                <c:pt idx="33">
                  <c:v>2.0324741585299784E-25</c:v>
                </c:pt>
                <c:pt idx="34">
                  <c:v>3.9125798567099388E-25</c:v>
                </c:pt>
                <c:pt idx="35">
                  <c:v>7.5017349173322659E-25</c:v>
                </c:pt>
                <c:pt idx="36">
                  <c:v>1.4325854296545212E-24</c:v>
                </c:pt>
                <c:pt idx="37">
                  <c:v>2.7248315719781698E-24</c:v>
                </c:pt>
                <c:pt idx="38">
                  <c:v>5.1620132215754334E-24</c:v>
                </c:pt>
                <c:pt idx="39">
                  <c:v>9.7399982616536966E-24</c:v>
                </c:pt>
                <c:pt idx="40">
                  <c:v>1.8304546057355151E-23</c:v>
                </c:pt>
                <c:pt idx="41">
                  <c:v>3.4262524865948396E-23</c:v>
                </c:pt>
                <c:pt idx="42">
                  <c:v>6.3876348446919679E-23</c:v>
                </c:pt>
                <c:pt idx="43">
                  <c:v>1.1860994808531828E-22</c:v>
                </c:pt>
                <c:pt idx="44">
                  <c:v>2.1936254054598647E-22</c:v>
                </c:pt>
                <c:pt idx="45">
                  <c:v>4.0407700413593591E-22</c:v>
                </c:pt>
                <c:pt idx="46">
                  <c:v>7.4135482920299854E-22</c:v>
                </c:pt>
                <c:pt idx="47">
                  <c:v>1.3547165085150437E-21</c:v>
                </c:pt>
                <c:pt idx="48">
                  <c:v>2.4656478080814833E-21</c:v>
                </c:pt>
                <c:pt idx="49">
                  <c:v>4.4696547518943069E-21</c:v>
                </c:pt>
                <c:pt idx="50">
                  <c:v>8.0700686908112667E-21</c:v>
                </c:pt>
                <c:pt idx="51">
                  <c:v>1.4512452166531378E-20</c:v>
                </c:pt>
                <c:pt idx="52">
                  <c:v>2.5993495654130246E-20</c:v>
                </c:pt>
                <c:pt idx="53">
                  <c:v>4.6371259493144664E-20</c:v>
                </c:pt>
                <c:pt idx="54">
                  <c:v>8.2393587460648676E-20</c:v>
                </c:pt>
                <c:pt idx="55">
                  <c:v>1.4581367316579142E-19</c:v>
                </c:pt>
                <c:pt idx="56">
                  <c:v>2.570179201859228E-19</c:v>
                </c:pt>
                <c:pt idx="57">
                  <c:v>4.5122055609079474E-19</c:v>
                </c:pt>
                <c:pt idx="58">
                  <c:v>7.8899575183775842E-19</c:v>
                </c:pt>
                <c:pt idx="59">
                  <c:v>1.3741076904313442E-18</c:v>
                </c:pt>
                <c:pt idx="60">
                  <c:v>2.3835660584407281E-18</c:v>
                </c:pt>
                <c:pt idx="61">
                  <c:v>4.1180719642501167E-18</c:v>
                </c:pt>
                <c:pt idx="62">
                  <c:v>7.0863237175277651E-18</c:v>
                </c:pt>
                <c:pt idx="63">
                  <c:v>1.214530319460746E-17</c:v>
                </c:pt>
                <c:pt idx="64">
                  <c:v>2.0732708948592173E-17</c:v>
                </c:pt>
                <c:pt idx="65">
                  <c:v>3.5250400686858246E-17</c:v>
                </c:pt>
                <c:pt idx="66">
                  <c:v>5.969423374114737E-17</c:v>
                </c:pt>
                <c:pt idx="67">
                  <c:v>1.0068413019943372E-16</c:v>
                </c:pt>
                <c:pt idx="68">
                  <c:v>1.691414231132555E-16</c:v>
                </c:pt>
                <c:pt idx="69">
                  <c:v>2.8300835367804596E-16</c:v>
                </c:pt>
                <c:pt idx="70">
                  <c:v>4.7163806243947303E-16</c:v>
                </c:pt>
                <c:pt idx="71">
                  <c:v>7.828503589859354E-16</c:v>
                </c:pt>
                <c:pt idx="72">
                  <c:v>1.2942226035886291E-15</c:v>
                </c:pt>
                <c:pt idx="73">
                  <c:v>2.1310788693687418E-15</c:v>
                </c:pt>
                <c:pt idx="74">
                  <c:v>3.4950257690035475E-15</c:v>
                </c:pt>
                <c:pt idx="75">
                  <c:v>5.7090199205121962E-15</c:v>
                </c:pt>
                <c:pt idx="76">
                  <c:v>9.2882319346637192E-15</c:v>
                </c:pt>
                <c:pt idx="77">
                  <c:v>1.5050982875922033E-14</c:v>
                </c:pt>
                <c:pt idx="78">
                  <c:v>2.4291648521777404E-14</c:v>
                </c:pt>
                <c:pt idx="79">
                  <c:v>3.9048956483172918E-14</c:v>
                </c:pt>
                <c:pt idx="80">
                  <c:v>6.2520464137124006E-14</c:v>
                </c:pt>
                <c:pt idx="81">
                  <c:v>9.9700025928719061E-14</c:v>
                </c:pt>
                <c:pt idx="82">
                  <c:v>1.5835386433111833E-13</c:v>
                </c:pt>
                <c:pt idx="83">
                  <c:v>2.5050844874928683E-13</c:v>
                </c:pt>
                <c:pt idx="84">
                  <c:v>3.9470843388238213E-13</c:v>
                </c:pt>
                <c:pt idx="85">
                  <c:v>6.1942788427929333E-13</c:v>
                </c:pt>
                <c:pt idx="86">
                  <c:v>9.6820074879602275E-13</c:v>
                </c:pt>
                <c:pt idx="87">
                  <c:v>1.5073024100714309E-12</c:v>
                </c:pt>
                <c:pt idx="88">
                  <c:v>2.3371989894283293E-12</c:v>
                </c:pt>
                <c:pt idx="89">
                  <c:v>3.6095353803319006E-12</c:v>
                </c:pt>
                <c:pt idx="90">
                  <c:v>5.5522272495759876E-12</c:v>
                </c:pt>
                <c:pt idx="91">
                  <c:v>8.5063545483776183E-12</c:v>
                </c:pt>
                <c:pt idx="92">
                  <c:v>1.2980159955590197E-11</c:v>
                </c:pt>
                <c:pt idx="93">
                  <c:v>1.9727721364243411E-11</c:v>
                </c:pt>
                <c:pt idx="94">
                  <c:v>2.9863047369895287E-11</c:v>
                </c:pt>
                <c:pt idx="95">
                  <c:v>4.5024783992996267E-11</c:v>
                </c:pt>
                <c:pt idx="96">
                  <c:v>6.761288535571985E-11</c:v>
                </c:pt>
                <c:pt idx="97">
                  <c:v>1.0112711515933956E-10</c:v>
                </c:pt>
                <c:pt idx="98">
                  <c:v>1.5064894128850785E-10</c:v>
                </c:pt>
                <c:pt idx="99">
                  <c:v>2.2352436328619646E-10</c:v>
                </c:pt>
                <c:pt idx="100">
                  <c:v>3.3032691842566454E-10</c:v>
                </c:pt>
                <c:pt idx="101">
                  <c:v>4.8620943512181267E-10</c:v>
                </c:pt>
                <c:pt idx="102">
                  <c:v>7.1279249043463947E-10</c:v>
                </c:pt>
                <c:pt idx="103">
                  <c:v>1.0407901317525834E-9</c:v>
                </c:pt>
                <c:pt idx="104">
                  <c:v>1.5136432655037128E-9</c:v>
                </c:pt>
                <c:pt idx="105">
                  <c:v>2.1925232986902546E-9</c:v>
                </c:pt>
                <c:pt idx="106">
                  <c:v>3.1631895562258303E-9</c:v>
                </c:pt>
                <c:pt idx="107">
                  <c:v>4.5453416872023952E-9</c:v>
                </c:pt>
                <c:pt idx="108">
                  <c:v>6.5053126050318411E-9</c:v>
                </c:pt>
                <c:pt idx="109">
                  <c:v>9.273210594263834E-9</c:v>
                </c:pt>
                <c:pt idx="110">
                  <c:v>1.3165955759671485E-8</c:v>
                </c:pt>
                <c:pt idx="111">
                  <c:v>1.8618083644362267E-8</c:v>
                </c:pt>
                <c:pt idx="112">
                  <c:v>2.6222728574280498E-8</c:v>
                </c:pt>
                <c:pt idx="113">
                  <c:v>3.6785875715691951E-8</c:v>
                </c:pt>
                <c:pt idx="114">
                  <c:v>5.1397812490646655E-8</c:v>
                </c:pt>
                <c:pt idx="115">
                  <c:v>7.1526749476144423E-8</c:v>
                </c:pt>
                <c:pt idx="116">
                  <c:v>9.9140854854054163E-8</c:v>
                </c:pt>
                <c:pt idx="117">
                  <c:v>1.3686649530920488E-7</c:v>
                </c:pt>
                <c:pt idx="118">
                  <c:v>1.881923436372529E-7</c:v>
                </c:pt>
                <c:pt idx="119">
                  <c:v>2.5773124509664814E-7</c:v>
                </c:pt>
                <c:pt idx="120">
                  <c:v>3.5155437732252266E-7</c:v>
                </c:pt>
                <c:pt idx="121">
                  <c:v>4.7761533761534756E-7</c:v>
                </c:pt>
                <c:pt idx="122">
                  <c:v>6.4628538755431212E-7</c:v>
                </c:pt>
                <c:pt idx="123">
                  <c:v>8.710252111109416E-7</c:v>
                </c:pt>
                <c:pt idx="124">
                  <c:v>1.1692232190604265E-6</c:v>
                </c:pt>
                <c:pt idx="125">
                  <c:v>1.5632356615197331E-6</c:v>
                </c:pt>
                <c:pt idx="126">
                  <c:v>2.0816695689156393E-6</c:v>
                </c:pt>
                <c:pt idx="127">
                  <c:v>2.7609557739763663E-6</c:v>
                </c:pt>
                <c:pt idx="128">
                  <c:v>3.6472658766013965E-6</c:v>
                </c:pt>
                <c:pt idx="129">
                  <c:v>4.7988338523949639E-6</c:v>
                </c:pt>
                <c:pt idx="130">
                  <c:v>6.2887498669024626E-6</c:v>
                </c:pt>
                <c:pt idx="131">
                  <c:v>8.2083004642936907E-6</c:v>
                </c:pt>
                <c:pt idx="132">
                  <c:v>1.0670935296206157E-5</c:v>
                </c:pt>
                <c:pt idx="133">
                  <c:v>1.381694550288109E-5</c:v>
                </c:pt>
                <c:pt idx="134">
                  <c:v>1.7818942223191201E-5</c:v>
                </c:pt>
                <c:pt idx="135">
                  <c:v>2.2888224869128148E-5</c:v>
                </c:pt>
                <c:pt idx="136">
                  <c:v>2.9282127041122693E-5</c:v>
                </c:pt>
                <c:pt idx="137">
                  <c:v>3.7312422490216699E-5</c:v>
                </c:pt>
                <c:pt idx="138">
                  <c:v>4.7354863494056336E-5</c:v>
                </c:pt>
                <c:pt idx="139">
                  <c:v>5.9859908507807244E-5</c:v>
                </c:pt>
                <c:pt idx="140">
                  <c:v>7.5364674072736219E-5</c:v>
                </c:pt>
                <c:pt idx="141">
                  <c:v>9.4506116843952123E-5</c:v>
                </c:pt>
                <c:pt idx="142">
                  <c:v>1.1803541445233889E-4</c:v>
                </c:pt>
                <c:pt idx="143">
                  <c:v>1.4683346811228884E-4</c:v>
                </c:pt>
                <c:pt idx="144">
                  <c:v>1.819273950164066E-4</c:v>
                </c:pt>
                <c:pt idx="145">
                  <c:v>2.2450781451045717E-4</c:v>
                </c:pt>
                <c:pt idx="146">
                  <c:v>2.7594665908762118E-4</c:v>
                </c:pt>
                <c:pt idx="147">
                  <c:v>3.3781516011556164E-4</c:v>
                </c:pt>
                <c:pt idx="148">
                  <c:v>4.1190157018969103E-4</c:v>
                </c:pt>
                <c:pt idx="149">
                  <c:v>5.0022809097786676E-4</c:v>
                </c:pt>
                <c:pt idx="150">
                  <c:v>6.0506637993362972E-4</c:v>
                </c:pt>
                <c:pt idx="151">
                  <c:v>7.2895091454538985E-4</c:v>
                </c:pt>
                <c:pt idx="152">
                  <c:v>8.7468940278516709E-4</c:v>
                </c:pt>
                <c:pt idx="153">
                  <c:v>1.04536934770123E-3</c:v>
                </c:pt>
                <c:pt idx="154">
                  <c:v>1.2443598078136203E-3</c:v>
                </c:pt>
                <c:pt idx="155">
                  <c:v>1.4753073487126765E-3</c:v>
                </c:pt>
                <c:pt idx="156">
                  <c:v>1.7421251608859426E-3</c:v>
                </c:pt>
                <c:pt idx="157">
                  <c:v>2.0489743302043745E-3</c:v>
                </c:pt>
                <c:pt idx="158">
                  <c:v>2.4002362963427533E-3</c:v>
                </c:pt>
                <c:pt idx="159">
                  <c:v>2.800475625797441E-3</c:v>
                </c:pt>
                <c:pt idx="160">
                  <c:v>3.2543923643019168E-3</c:v>
                </c:pt>
                <c:pt idx="161">
                  <c:v>3.7667634212675428E-3</c:v>
                </c:pt>
                <c:pt idx="162">
                  <c:v>4.3423726777045727E-3</c:v>
                </c:pt>
                <c:pt idx="163">
                  <c:v>4.9859297982443092E-3</c:v>
                </c:pt>
                <c:pt idx="164">
                  <c:v>5.7019780644502254E-3</c:v>
                </c:pt>
                <c:pt idx="165">
                  <c:v>6.4947919251289879E-3</c:v>
                </c:pt>
                <c:pt idx="166">
                  <c:v>7.3682653717347616E-3</c:v>
                </c:pt>
                <c:pt idx="167">
                  <c:v>8.3257926824267664E-3</c:v>
                </c:pt>
                <c:pt idx="168">
                  <c:v>9.370143523537636E-3</c:v>
                </c:pt>
                <c:pt idx="169">
                  <c:v>1.0503334836463799E-2</c:v>
                </c:pt>
                <c:pt idx="170">
                  <c:v>1.1726502353700523E-2</c:v>
                </c:pt>
                <c:pt idx="171">
                  <c:v>1.3039774960958903E-2</c:v>
                </c:pt>
                <c:pt idx="172">
                  <c:v>1.4442155433404972E-2</c:v>
                </c:pt>
                <c:pt idx="173">
                  <c:v>1.5931411303610619E-2</c:v>
                </c:pt>
                <c:pt idx="174">
                  <c:v>1.750397974845069E-2</c:v>
                </c:pt>
                <c:pt idx="175">
                  <c:v>1.9154890395642551E-2</c:v>
                </c:pt>
                <c:pt idx="176">
                  <c:v>2.0877709834681644E-2</c:v>
                </c:pt>
                <c:pt idx="177">
                  <c:v>2.266451136236038E-2</c:v>
                </c:pt>
                <c:pt idx="178">
                  <c:v>2.4505873095494055E-2</c:v>
                </c:pt>
                <c:pt idx="179">
                  <c:v>2.6390907044076903E-2</c:v>
                </c:pt>
                <c:pt idx="180">
                  <c:v>2.8307321064024352E-2</c:v>
                </c:pt>
                <c:pt idx="181">
                  <c:v>3.0241514813334317E-2</c:v>
                </c:pt>
                <c:pt idx="182">
                  <c:v>3.2178709938496579E-2</c:v>
                </c:pt>
                <c:pt idx="183">
                  <c:v>3.4103113744667096E-2</c:v>
                </c:pt>
                <c:pt idx="184">
                  <c:v>3.5998114583964839E-2</c:v>
                </c:pt>
                <c:pt idx="185">
                  <c:v>3.7846506165803845E-2</c:v>
                </c:pt>
                <c:pt idx="186">
                  <c:v>3.9630736988814606E-2</c:v>
                </c:pt>
                <c:pt idx="187">
                  <c:v>4.1333180154329976E-2</c:v>
                </c:pt>
                <c:pt idx="188">
                  <c:v>4.2936417984953471E-2</c:v>
                </c:pt>
                <c:pt idx="189">
                  <c:v>4.4423535174645486E-2</c:v>
                </c:pt>
                <c:pt idx="190">
                  <c:v>4.5778413671478439E-2</c:v>
                </c:pt>
                <c:pt idx="191">
                  <c:v>4.6986022167677333E-2</c:v>
                </c:pt>
                <c:pt idx="192">
                  <c:v>4.8032692963811741E-2</c:v>
                </c:pt>
                <c:pt idx="193">
                  <c:v>4.8906379096975011E-2</c:v>
                </c:pt>
                <c:pt idx="194">
                  <c:v>4.9596884979491239E-2</c:v>
                </c:pt>
                <c:pt idx="195">
                  <c:v>5.0096064378797531E-2</c:v>
                </c:pt>
                <c:pt idx="196">
                  <c:v>5.0397980364995459E-2</c:v>
                </c:pt>
                <c:pt idx="197">
                  <c:v>5.0499022835624394E-2</c:v>
                </c:pt>
                <c:pt idx="198">
                  <c:v>5.0397980364995459E-2</c:v>
                </c:pt>
                <c:pt idx="199">
                  <c:v>5.0096064378797531E-2</c:v>
                </c:pt>
                <c:pt idx="200">
                  <c:v>4.9596884979491239E-2</c:v>
                </c:pt>
                <c:pt idx="201">
                  <c:v>4.8906379096975011E-2</c:v>
                </c:pt>
                <c:pt idx="202">
                  <c:v>4.8032692963811741E-2</c:v>
                </c:pt>
                <c:pt idx="203">
                  <c:v>4.6986022167677333E-2</c:v>
                </c:pt>
                <c:pt idx="204">
                  <c:v>4.5778413671478439E-2</c:v>
                </c:pt>
                <c:pt idx="205">
                  <c:v>4.4423535174645486E-2</c:v>
                </c:pt>
                <c:pt idx="206">
                  <c:v>4.2936417984953471E-2</c:v>
                </c:pt>
                <c:pt idx="207">
                  <c:v>4.1333180154329976E-2</c:v>
                </c:pt>
                <c:pt idx="208">
                  <c:v>3.9630736988814606E-2</c:v>
                </c:pt>
                <c:pt idx="209">
                  <c:v>3.7846506165803845E-2</c:v>
                </c:pt>
                <c:pt idx="210">
                  <c:v>3.5998114583964839E-2</c:v>
                </c:pt>
                <c:pt idx="211">
                  <c:v>3.4103113744667096E-2</c:v>
                </c:pt>
                <c:pt idx="212">
                  <c:v>3.2178709938496579E-2</c:v>
                </c:pt>
                <c:pt idx="213">
                  <c:v>3.0241514813334317E-2</c:v>
                </c:pt>
                <c:pt idx="214">
                  <c:v>2.8307321064024352E-2</c:v>
                </c:pt>
                <c:pt idx="215">
                  <c:v>2.6390907044076903E-2</c:v>
                </c:pt>
                <c:pt idx="216">
                  <c:v>2.4505873095494055E-2</c:v>
                </c:pt>
                <c:pt idx="217">
                  <c:v>2.266451136236038E-2</c:v>
                </c:pt>
                <c:pt idx="218">
                  <c:v>2.0877709834681644E-2</c:v>
                </c:pt>
                <c:pt idx="219">
                  <c:v>1.9154890395642551E-2</c:v>
                </c:pt>
                <c:pt idx="220">
                  <c:v>1.750397974845069E-2</c:v>
                </c:pt>
                <c:pt idx="221">
                  <c:v>1.5931411303610619E-2</c:v>
                </c:pt>
                <c:pt idx="222">
                  <c:v>1.4442155433404972E-2</c:v>
                </c:pt>
                <c:pt idx="223">
                  <c:v>1.3039774960958903E-2</c:v>
                </c:pt>
                <c:pt idx="224">
                  <c:v>1.1726502353700523E-2</c:v>
                </c:pt>
                <c:pt idx="225">
                  <c:v>1.0503334836463799E-2</c:v>
                </c:pt>
                <c:pt idx="226">
                  <c:v>9.370143523537636E-3</c:v>
                </c:pt>
                <c:pt idx="227">
                  <c:v>8.3257926824267664E-3</c:v>
                </c:pt>
                <c:pt idx="228">
                  <c:v>7.3682653717347616E-3</c:v>
                </c:pt>
                <c:pt idx="229">
                  <c:v>6.4947919251289879E-3</c:v>
                </c:pt>
                <c:pt idx="230">
                  <c:v>5.7019780644502254E-3</c:v>
                </c:pt>
                <c:pt idx="231">
                  <c:v>4.9859297982443092E-3</c:v>
                </c:pt>
                <c:pt idx="232">
                  <c:v>4.3423726777045727E-3</c:v>
                </c:pt>
                <c:pt idx="233">
                  <c:v>3.7667634212675428E-3</c:v>
                </c:pt>
                <c:pt idx="234">
                  <c:v>3.2543923643019168E-3</c:v>
                </c:pt>
                <c:pt idx="235">
                  <c:v>2.800475625797441E-3</c:v>
                </c:pt>
                <c:pt idx="236">
                  <c:v>2.4002362963427533E-3</c:v>
                </c:pt>
                <c:pt idx="237">
                  <c:v>2.0489743302043745E-3</c:v>
                </c:pt>
                <c:pt idx="238">
                  <c:v>1.7421251608859426E-3</c:v>
                </c:pt>
                <c:pt idx="239">
                  <c:v>1.4753073487126765E-3</c:v>
                </c:pt>
                <c:pt idx="240">
                  <c:v>1.2443598078136203E-3</c:v>
                </c:pt>
                <c:pt idx="241">
                  <c:v>1.04536934770123E-3</c:v>
                </c:pt>
                <c:pt idx="242">
                  <c:v>8.7468940278516709E-4</c:v>
                </c:pt>
                <c:pt idx="243">
                  <c:v>7.2895091454538985E-4</c:v>
                </c:pt>
                <c:pt idx="244">
                  <c:v>6.0506637993362972E-4</c:v>
                </c:pt>
                <c:pt idx="245">
                  <c:v>5.0022809097786676E-4</c:v>
                </c:pt>
                <c:pt idx="246">
                  <c:v>4.1190157018969103E-4</c:v>
                </c:pt>
                <c:pt idx="247">
                  <c:v>3.3781516011556164E-4</c:v>
                </c:pt>
                <c:pt idx="248">
                  <c:v>2.7594665908762118E-4</c:v>
                </c:pt>
                <c:pt idx="249">
                  <c:v>2.2450781451045717E-4</c:v>
                </c:pt>
                <c:pt idx="250">
                  <c:v>1.819273950164066E-4</c:v>
                </c:pt>
                <c:pt idx="251">
                  <c:v>1.4683346811228884E-4</c:v>
                </c:pt>
                <c:pt idx="252">
                  <c:v>1.1803541445233889E-4</c:v>
                </c:pt>
                <c:pt idx="253">
                  <c:v>9.4506116843952123E-5</c:v>
                </c:pt>
                <c:pt idx="254">
                  <c:v>7.5364674072736219E-5</c:v>
                </c:pt>
                <c:pt idx="255">
                  <c:v>5.9859908507807244E-5</c:v>
                </c:pt>
                <c:pt idx="256">
                  <c:v>4.7354863494056336E-5</c:v>
                </c:pt>
                <c:pt idx="257">
                  <c:v>3.7312422490216699E-5</c:v>
                </c:pt>
                <c:pt idx="258">
                  <c:v>2.9282127041122693E-5</c:v>
                </c:pt>
                <c:pt idx="259">
                  <c:v>2.2888224869128148E-5</c:v>
                </c:pt>
                <c:pt idx="260">
                  <c:v>1.7818942223191201E-5</c:v>
                </c:pt>
                <c:pt idx="261">
                  <c:v>1.381694550288109E-5</c:v>
                </c:pt>
                <c:pt idx="262">
                  <c:v>1.0670935296206157E-5</c:v>
                </c:pt>
                <c:pt idx="263">
                  <c:v>8.2083004642936907E-6</c:v>
                </c:pt>
                <c:pt idx="264">
                  <c:v>6.2887498669024626E-6</c:v>
                </c:pt>
                <c:pt idx="265">
                  <c:v>4.7988338523949639E-6</c:v>
                </c:pt>
                <c:pt idx="266">
                  <c:v>3.6472658766013965E-6</c:v>
                </c:pt>
                <c:pt idx="267">
                  <c:v>2.7609557739763663E-6</c:v>
                </c:pt>
                <c:pt idx="268">
                  <c:v>2.0816695689156393E-6</c:v>
                </c:pt>
                <c:pt idx="269">
                  <c:v>1.5632356615197331E-6</c:v>
                </c:pt>
                <c:pt idx="270">
                  <c:v>1.1692232190604265E-6</c:v>
                </c:pt>
                <c:pt idx="271">
                  <c:v>8.710252111109416E-7</c:v>
                </c:pt>
                <c:pt idx="272">
                  <c:v>6.4628538755431212E-7</c:v>
                </c:pt>
                <c:pt idx="273">
                  <c:v>4.7761533761534756E-7</c:v>
                </c:pt>
                <c:pt idx="274">
                  <c:v>3.5155437732252266E-7</c:v>
                </c:pt>
                <c:pt idx="275">
                  <c:v>2.5773124509664814E-7</c:v>
                </c:pt>
                <c:pt idx="276">
                  <c:v>1.881923436372529E-7</c:v>
                </c:pt>
                <c:pt idx="277">
                  <c:v>1.3686649530920488E-7</c:v>
                </c:pt>
                <c:pt idx="278">
                  <c:v>9.9140854854054163E-8</c:v>
                </c:pt>
                <c:pt idx="279">
                  <c:v>7.1526749476144423E-8</c:v>
                </c:pt>
                <c:pt idx="280">
                  <c:v>5.1397812490646655E-8</c:v>
                </c:pt>
                <c:pt idx="281">
                  <c:v>3.6785875715691951E-8</c:v>
                </c:pt>
                <c:pt idx="282">
                  <c:v>2.6222728574280498E-8</c:v>
                </c:pt>
                <c:pt idx="283">
                  <c:v>1.8618083644362267E-8</c:v>
                </c:pt>
                <c:pt idx="284">
                  <c:v>1.3165955759671485E-8</c:v>
                </c:pt>
                <c:pt idx="285">
                  <c:v>9.273210594263834E-9</c:v>
                </c:pt>
                <c:pt idx="286">
                  <c:v>6.5053126050318411E-9</c:v>
                </c:pt>
                <c:pt idx="287">
                  <c:v>4.5453416872023952E-9</c:v>
                </c:pt>
                <c:pt idx="288">
                  <c:v>3.1631895562258303E-9</c:v>
                </c:pt>
                <c:pt idx="289">
                  <c:v>2.1925232986902546E-9</c:v>
                </c:pt>
                <c:pt idx="290">
                  <c:v>1.5136432655037128E-9</c:v>
                </c:pt>
                <c:pt idx="291">
                  <c:v>1.0407901317525834E-9</c:v>
                </c:pt>
                <c:pt idx="292">
                  <c:v>7.1279249043463947E-10</c:v>
                </c:pt>
                <c:pt idx="293">
                  <c:v>4.8620943512181267E-10</c:v>
                </c:pt>
                <c:pt idx="294">
                  <c:v>3.3032691842566454E-10</c:v>
                </c:pt>
                <c:pt idx="295">
                  <c:v>2.2352436328619646E-10</c:v>
                </c:pt>
                <c:pt idx="296">
                  <c:v>1.5064894128850785E-10</c:v>
                </c:pt>
                <c:pt idx="297">
                  <c:v>1.0112711515933956E-10</c:v>
                </c:pt>
                <c:pt idx="298">
                  <c:v>6.761288535571985E-11</c:v>
                </c:pt>
                <c:pt idx="299">
                  <c:v>4.5024783992996267E-11</c:v>
                </c:pt>
                <c:pt idx="300">
                  <c:v>2.9863047369895287E-11</c:v>
                </c:pt>
                <c:pt idx="301">
                  <c:v>1.9727721364243411E-11</c:v>
                </c:pt>
                <c:pt idx="302">
                  <c:v>1.2980159955590197E-11</c:v>
                </c:pt>
                <c:pt idx="303">
                  <c:v>8.5063545483776183E-12</c:v>
                </c:pt>
                <c:pt idx="304">
                  <c:v>5.5522272495759876E-12</c:v>
                </c:pt>
                <c:pt idx="305">
                  <c:v>3.6095353803319006E-12</c:v>
                </c:pt>
                <c:pt idx="306">
                  <c:v>2.3371989894283293E-12</c:v>
                </c:pt>
                <c:pt idx="307">
                  <c:v>1.5073024100714309E-12</c:v>
                </c:pt>
                <c:pt idx="308">
                  <c:v>9.6820074879602275E-13</c:v>
                </c:pt>
                <c:pt idx="309">
                  <c:v>6.1942788427929333E-13</c:v>
                </c:pt>
                <c:pt idx="310">
                  <c:v>3.9470843388238213E-13</c:v>
                </c:pt>
                <c:pt idx="311">
                  <c:v>2.5050844874928683E-13</c:v>
                </c:pt>
                <c:pt idx="312">
                  <c:v>1.5835386433111833E-13</c:v>
                </c:pt>
                <c:pt idx="313">
                  <c:v>9.9700025928719061E-14</c:v>
                </c:pt>
                <c:pt idx="314">
                  <c:v>6.2520464137124006E-14</c:v>
                </c:pt>
                <c:pt idx="315">
                  <c:v>3.9048956483172918E-14</c:v>
                </c:pt>
                <c:pt idx="316">
                  <c:v>2.4291648521777404E-14</c:v>
                </c:pt>
                <c:pt idx="317">
                  <c:v>1.5050982875922033E-14</c:v>
                </c:pt>
                <c:pt idx="318">
                  <c:v>9.2882319346637192E-15</c:v>
                </c:pt>
                <c:pt idx="319">
                  <c:v>5.7090199205121962E-15</c:v>
                </c:pt>
                <c:pt idx="320">
                  <c:v>3.4950257690035475E-15</c:v>
                </c:pt>
                <c:pt idx="321">
                  <c:v>2.1310788693687418E-15</c:v>
                </c:pt>
                <c:pt idx="322">
                  <c:v>1.2942226035886291E-15</c:v>
                </c:pt>
                <c:pt idx="323">
                  <c:v>7.828503589859354E-16</c:v>
                </c:pt>
                <c:pt idx="324">
                  <c:v>4.7163806243947303E-16</c:v>
                </c:pt>
                <c:pt idx="325">
                  <c:v>2.8300835367804596E-16</c:v>
                </c:pt>
                <c:pt idx="326">
                  <c:v>1.691414231132555E-16</c:v>
                </c:pt>
                <c:pt idx="327">
                  <c:v>1.0068413019943372E-16</c:v>
                </c:pt>
                <c:pt idx="328">
                  <c:v>5.969423374114737E-17</c:v>
                </c:pt>
                <c:pt idx="329">
                  <c:v>3.5250400686858246E-17</c:v>
                </c:pt>
                <c:pt idx="330">
                  <c:v>2.0732708948592173E-17</c:v>
                </c:pt>
                <c:pt idx="331">
                  <c:v>1.214530319460746E-17</c:v>
                </c:pt>
                <c:pt idx="332">
                  <c:v>7.0863237175277651E-18</c:v>
                </c:pt>
                <c:pt idx="333">
                  <c:v>4.1180719642501167E-18</c:v>
                </c:pt>
                <c:pt idx="334">
                  <c:v>2.3835660584407281E-18</c:v>
                </c:pt>
                <c:pt idx="335">
                  <c:v>1.3741076904313442E-18</c:v>
                </c:pt>
                <c:pt idx="336">
                  <c:v>7.8899575183775842E-19</c:v>
                </c:pt>
                <c:pt idx="337">
                  <c:v>4.5122055609079474E-19</c:v>
                </c:pt>
                <c:pt idx="338">
                  <c:v>2.570179201859228E-19</c:v>
                </c:pt>
                <c:pt idx="339">
                  <c:v>1.4581367316579142E-19</c:v>
                </c:pt>
                <c:pt idx="340">
                  <c:v>8.2393587460648676E-20</c:v>
                </c:pt>
                <c:pt idx="341">
                  <c:v>4.6371259493144664E-20</c:v>
                </c:pt>
                <c:pt idx="342">
                  <c:v>2.5993495654130246E-20</c:v>
                </c:pt>
                <c:pt idx="343">
                  <c:v>1.4512452166531378E-20</c:v>
                </c:pt>
                <c:pt idx="344">
                  <c:v>8.0700686908112667E-21</c:v>
                </c:pt>
                <c:pt idx="345">
                  <c:v>4.4696547518943069E-21</c:v>
                </c:pt>
                <c:pt idx="346">
                  <c:v>2.4656478080814833E-21</c:v>
                </c:pt>
                <c:pt idx="347">
                  <c:v>1.3547165085150437E-21</c:v>
                </c:pt>
                <c:pt idx="348">
                  <c:v>7.4135482920299854E-22</c:v>
                </c:pt>
                <c:pt idx="349">
                  <c:v>4.0407700413593591E-22</c:v>
                </c:pt>
                <c:pt idx="350">
                  <c:v>2.1936254054598647E-22</c:v>
                </c:pt>
                <c:pt idx="351">
                  <c:v>1.1860994808531828E-22</c:v>
                </c:pt>
                <c:pt idx="352">
                  <c:v>6.3876348446919679E-23</c:v>
                </c:pt>
                <c:pt idx="353">
                  <c:v>3.4262524865948396E-23</c:v>
                </c:pt>
                <c:pt idx="354">
                  <c:v>1.8304546057355151E-23</c:v>
                </c:pt>
                <c:pt idx="355">
                  <c:v>9.7399982616536966E-24</c:v>
                </c:pt>
                <c:pt idx="356">
                  <c:v>5.1620132215754334E-24</c:v>
                </c:pt>
                <c:pt idx="357">
                  <c:v>2.7248315719781698E-24</c:v>
                </c:pt>
                <c:pt idx="358">
                  <c:v>1.4325854296545212E-24</c:v>
                </c:pt>
                <c:pt idx="359">
                  <c:v>7.5017349173322659E-25</c:v>
                </c:pt>
                <c:pt idx="360">
                  <c:v>3.9125798567099388E-25</c:v>
                </c:pt>
                <c:pt idx="361">
                  <c:v>2.0324741585299784E-25</c:v>
                </c:pt>
                <c:pt idx="362">
                  <c:v>1.0515917428257103E-25</c:v>
                </c:pt>
                <c:pt idx="363">
                  <c:v>5.419130618654756E-26</c:v>
                </c:pt>
                <c:pt idx="364">
                  <c:v>2.7814572391641169E-26</c:v>
                </c:pt>
                <c:pt idx="365">
                  <c:v>1.4219210163757322E-26</c:v>
                </c:pt>
                <c:pt idx="366">
                  <c:v>7.2400051604813202E-27</c:v>
                </c:pt>
                <c:pt idx="367">
                  <c:v>3.6716611579100888E-27</c:v>
                </c:pt>
                <c:pt idx="368">
                  <c:v>1.8545845245853357E-27</c:v>
                </c:pt>
                <c:pt idx="369">
                  <c:v>9.3302006774157583E-28</c:v>
                </c:pt>
                <c:pt idx="370">
                  <c:v>4.6751511352510758E-28</c:v>
                </c:pt>
                <c:pt idx="371">
                  <c:v>2.3332466027827056E-28</c:v>
                </c:pt>
                <c:pt idx="372">
                  <c:v>1.1598075892227267E-28</c:v>
                </c:pt>
                <c:pt idx="373">
                  <c:v>5.7421107845132121E-29</c:v>
                </c:pt>
                <c:pt idx="374">
                  <c:v>2.831506123361997E-29</c:v>
                </c:pt>
                <c:pt idx="375">
                  <c:v>1.3906689561311043E-29</c:v>
                </c:pt>
                <c:pt idx="376">
                  <c:v>6.802841177123597E-30</c:v>
                </c:pt>
                <c:pt idx="377">
                  <c:v>3.3144938727997882E-30</c:v>
                </c:pt>
                <c:pt idx="378">
                  <c:v>1.6084383748773573E-30</c:v>
                </c:pt>
                <c:pt idx="379">
                  <c:v>7.7741326858535291E-31</c:v>
                </c:pt>
                <c:pt idx="380">
                  <c:v>3.7424825860446263E-31</c:v>
                </c:pt>
                <c:pt idx="381">
                  <c:v>1.7944358808800238E-31</c:v>
                </c:pt>
                <c:pt idx="382">
                  <c:v>8.5695184473765379E-32</c:v>
                </c:pt>
                <c:pt idx="383">
                  <c:v>4.0761035493888366E-32</c:v>
                </c:pt>
                <c:pt idx="384">
                  <c:v>1.9310535417989118E-32</c:v>
                </c:pt>
                <c:pt idx="385">
                  <c:v>9.1117907905770932E-33</c:v>
                </c:pt>
                <c:pt idx="386">
                  <c:v>4.2822644224984157E-33</c:v>
                </c:pt>
                <c:pt idx="387">
                  <c:v>2.004488360316206E-33</c:v>
                </c:pt>
                <c:pt idx="388">
                  <c:v>9.3453143340022004E-34</c:v>
                </c:pt>
                <c:pt idx="389">
                  <c:v>4.3395490894343987E-34</c:v>
                </c:pt>
                <c:pt idx="390">
                  <c:v>2.0070380881683591E-34</c:v>
                </c:pt>
                <c:pt idx="391">
                  <c:v>9.2454262798642592E-35</c:v>
                </c:pt>
                <c:pt idx="392">
                  <c:v>4.2418819946307375E-35</c:v>
                </c:pt>
                <c:pt idx="393">
                  <c:v>1.9384318733899778E-35</c:v>
                </c:pt>
                <c:pt idx="394">
                  <c:v>8.8227265449072191E-36</c:v>
                </c:pt>
                <c:pt idx="395">
                  <c:v>3.9995894318588453E-36</c:v>
                </c:pt>
                <c:pt idx="396">
                  <c:v>1.8058776476610906E-36</c:v>
                </c:pt>
                <c:pt idx="397">
                  <c:v>8.1212251300600394E-37</c:v>
                </c:pt>
                <c:pt idx="398">
                  <c:v>3.6376012801617229E-37</c:v>
                </c:pt>
                <c:pt idx="399">
                  <c:v>1.6228147827554244E-37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6FC-4A90-AC36-A6389DCADED8}"/>
            </c:ext>
          </c:extLst>
        </c:ser>
        <c:ser>
          <c:idx val="1"/>
          <c:order val="1"/>
          <c:tx>
            <c:v>INFLEX1</c:v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xVal>
            <c:numRef>
              <c:f>Normal!$O$14</c:f>
              <c:numCache>
                <c:formatCode>General</c:formatCode>
                <c:ptCount val="1"/>
                <c:pt idx="0">
                  <c:v>-9.4</c:v>
                </c:pt>
              </c:numCache>
            </c:numRef>
          </c:xVal>
          <c:yVal>
            <c:numRef>
              <c:f>Normal!$P$14</c:f>
              <c:numCache>
                <c:formatCode>General</c:formatCode>
                <c:ptCount val="1"/>
                <c:pt idx="0">
                  <c:v>3.0629205635334604E-2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6FC-4A90-AC36-A6389DCADED8}"/>
            </c:ext>
          </c:extLst>
        </c:ser>
        <c:ser>
          <c:idx val="2"/>
          <c:order val="2"/>
          <c:tx>
            <c:v>INFLEX2</c:v>
          </c:tx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xVal>
            <c:numRef>
              <c:f>Normal!$O$15</c:f>
              <c:numCache>
                <c:formatCode>General</c:formatCode>
                <c:ptCount val="1"/>
                <c:pt idx="0">
                  <c:v>6.4</c:v>
                </c:pt>
              </c:numCache>
            </c:numRef>
          </c:xVal>
          <c:yVal>
            <c:numRef>
              <c:f>Normal!$P$15</c:f>
              <c:numCache>
                <c:formatCode>General</c:formatCode>
                <c:ptCount val="1"/>
                <c:pt idx="0">
                  <c:v>3.0629205635334604E-2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6FC-4A90-AC36-A6389DCADED8}"/>
            </c:ext>
          </c:extLst>
        </c:ser>
        <c:ser>
          <c:idx val="3"/>
          <c:order val="3"/>
          <c:tx>
            <c:v>INFLEX_OSA1</c:v>
          </c:tx>
          <c:spPr>
            <a:ln w="19050">
              <a:solidFill>
                <a:schemeClr val="accent2"/>
              </a:solidFill>
              <a:prstDash val="lgDash"/>
            </a:ln>
          </c:spPr>
          <c:marker>
            <c:symbol val="none"/>
          </c:marker>
          <c:xVal>
            <c:numRef>
              <c:f>Normal!$O$18:$O$19</c:f>
              <c:numCache>
                <c:formatCode>General</c:formatCode>
                <c:ptCount val="2"/>
                <c:pt idx="0">
                  <c:v>-9.4</c:v>
                </c:pt>
                <c:pt idx="1">
                  <c:v>-9.4</c:v>
                </c:pt>
              </c:numCache>
            </c:numRef>
          </c:xVal>
          <c:yVal>
            <c:numRef>
              <c:f>Normal!$P$18:$P$19</c:f>
              <c:numCache>
                <c:formatCode>General</c:formatCode>
                <c:ptCount val="2"/>
                <c:pt idx="0">
                  <c:v>0</c:v>
                </c:pt>
                <c:pt idx="1">
                  <c:v>0.11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6FC-4A90-AC36-A6389DCADED8}"/>
            </c:ext>
          </c:extLst>
        </c:ser>
        <c:ser>
          <c:idx val="4"/>
          <c:order val="4"/>
          <c:tx>
            <c:v>INFLEX_OSA2</c:v>
          </c:tx>
          <c:spPr>
            <a:ln w="19050">
              <a:solidFill>
                <a:schemeClr val="accent2"/>
              </a:solidFill>
              <a:prstDash val="lgDash"/>
            </a:ln>
          </c:spPr>
          <c:marker>
            <c:symbol val="none"/>
          </c:marker>
          <c:xVal>
            <c:numRef>
              <c:f>Normal!$O$16:$O$17</c:f>
              <c:numCache>
                <c:formatCode>General</c:formatCode>
                <c:ptCount val="2"/>
                <c:pt idx="0">
                  <c:v>6.4</c:v>
                </c:pt>
                <c:pt idx="1">
                  <c:v>6.4</c:v>
                </c:pt>
              </c:numCache>
            </c:numRef>
          </c:xVal>
          <c:yVal>
            <c:numRef>
              <c:f>Normal!$P$16:$P$17</c:f>
              <c:numCache>
                <c:formatCode>General</c:formatCode>
                <c:ptCount val="2"/>
                <c:pt idx="0">
                  <c:v>0</c:v>
                </c:pt>
                <c:pt idx="1">
                  <c:v>0.11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6FC-4A90-AC36-A6389DCAD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272256"/>
        <c:axId val="150482944"/>
      </c:scatterChart>
      <c:valAx>
        <c:axId val="150272256"/>
        <c:scaling>
          <c:orientation val="minMax"/>
          <c:max val="20"/>
          <c:min val="-20"/>
        </c:scaling>
        <c:delete val="0"/>
        <c:axPos val="b"/>
        <c:numFmt formatCode="0" sourceLinked="0"/>
        <c:majorTickMark val="out"/>
        <c:minorTickMark val="none"/>
        <c:tickLblPos val="nextTo"/>
        <c:crossAx val="150482944"/>
        <c:crosses val="autoZero"/>
        <c:crossBetween val="midCat"/>
      </c:valAx>
      <c:valAx>
        <c:axId val="150482944"/>
        <c:scaling>
          <c:orientation val="minMax"/>
          <c:max val="0.11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150272256"/>
        <c:crosses val="autoZero"/>
        <c:crossBetween val="midCat"/>
      </c:valAx>
      <c:spPr>
        <a:solidFill>
          <a:schemeClr val="accent5">
            <a:lumMod val="20000"/>
            <a:lumOff val="80000"/>
          </a:schemeClr>
        </a:solidFill>
      </c:spPr>
    </c:plotArea>
    <c:plotVisOnly val="0"/>
    <c:dispBlanksAs val="gap"/>
    <c:showDLblsOverMax val="0"/>
  </c:chart>
  <c:spPr>
    <a:solidFill>
      <a:schemeClr val="accent3">
        <a:lumMod val="60000"/>
        <a:lumOff val="40000"/>
      </a:schemeClr>
    </a:solidFill>
    <a:ln w="9525">
      <a:solidFill>
        <a:schemeClr val="tx1"/>
      </a:solidFill>
    </a:ln>
  </c:spPr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Distribution Function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8830955854867304E-2"/>
          <c:y val="0.15059953032186807"/>
          <c:w val="0.90546213116928387"/>
          <c:h val="0.65945388405396699"/>
        </c:manualLayout>
      </c:layout>
      <c:scatterChart>
        <c:scatterStyle val="smoothMarker"/>
        <c:varyColors val="0"/>
        <c:ser>
          <c:idx val="0"/>
          <c:order val="0"/>
          <c:tx>
            <c:v>1</c:v>
          </c:tx>
          <c:spPr>
            <a:ln>
              <a:solidFill>
                <a:srgbClr val="9BBB59">
                  <a:lumMod val="75000"/>
                </a:srgbClr>
              </a:solidFill>
            </a:ln>
          </c:spPr>
          <c:marker>
            <c:symbol val="none"/>
          </c:marker>
          <c:xVal>
            <c:numRef>
              <c:f>Uniform!$P$11:$P$12</c:f>
              <c:numCache>
                <c:formatCode>General</c:formatCode>
                <c:ptCount val="2"/>
                <c:pt idx="0" formatCode="0.00">
                  <c:v>-20</c:v>
                </c:pt>
                <c:pt idx="1">
                  <c:v>-2.81</c:v>
                </c:pt>
              </c:numCache>
            </c:numRef>
          </c:xVal>
          <c:yVal>
            <c:numRef>
              <c:f>Uniform!$R$11:$R$12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884-4DF6-80F4-E76ABAF09E5D}"/>
            </c:ext>
          </c:extLst>
        </c:ser>
        <c:ser>
          <c:idx val="1"/>
          <c:order val="1"/>
          <c:tx>
            <c:v>2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Uniform!$P$12:$P$13</c:f>
              <c:numCache>
                <c:formatCode>0.00</c:formatCode>
                <c:ptCount val="2"/>
                <c:pt idx="0" formatCode="General">
                  <c:v>-2.81</c:v>
                </c:pt>
                <c:pt idx="1">
                  <c:v>-2.81</c:v>
                </c:pt>
              </c:numCache>
            </c:numRef>
          </c:xVal>
          <c:yVal>
            <c:numRef>
              <c:f>Uniform!$R$12:$R$13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884-4DF6-80F4-E76ABAF09E5D}"/>
            </c:ext>
          </c:extLst>
        </c:ser>
        <c:ser>
          <c:idx val="2"/>
          <c:order val="2"/>
          <c:tx>
            <c:v>3</c:v>
          </c:tx>
          <c:spPr>
            <a:ln>
              <a:solidFill>
                <a:srgbClr val="9BBB59">
                  <a:lumMod val="75000"/>
                </a:srgbClr>
              </a:solidFill>
            </a:ln>
          </c:spPr>
          <c:marker>
            <c:symbol val="none"/>
          </c:marker>
          <c:xVal>
            <c:numRef>
              <c:f>Uniform!$P$13:$P$14</c:f>
              <c:numCache>
                <c:formatCode>0.00</c:formatCode>
                <c:ptCount val="2"/>
                <c:pt idx="0">
                  <c:v>-2.81</c:v>
                </c:pt>
                <c:pt idx="1">
                  <c:v>10.67</c:v>
                </c:pt>
              </c:numCache>
            </c:numRef>
          </c:xVal>
          <c:yVal>
            <c:numRef>
              <c:f>Uniform!$R$13:$R$14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884-4DF6-80F4-E76ABAF09E5D}"/>
            </c:ext>
          </c:extLst>
        </c:ser>
        <c:ser>
          <c:idx val="3"/>
          <c:order val="3"/>
          <c:tx>
            <c:v>4</c:v>
          </c:tx>
          <c:spPr>
            <a:ln>
              <a:solidFill>
                <a:srgbClr val="9BBB59">
                  <a:lumMod val="75000"/>
                </a:srgbClr>
              </a:solidFill>
            </a:ln>
          </c:spPr>
          <c:marker>
            <c:symbol val="none"/>
          </c:marker>
          <c:xVal>
            <c:numRef>
              <c:f>Uniform!$P$14:$P$15</c:f>
              <c:numCache>
                <c:formatCode>0.00</c:formatCode>
                <c:ptCount val="2"/>
                <c:pt idx="0">
                  <c:v>10.67</c:v>
                </c:pt>
                <c:pt idx="1">
                  <c:v>10.67</c:v>
                </c:pt>
              </c:numCache>
            </c:numRef>
          </c:xVal>
          <c:yVal>
            <c:numRef>
              <c:f>Uniform!$R$14:$R$15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884-4DF6-80F4-E76ABAF09E5D}"/>
            </c:ext>
          </c:extLst>
        </c:ser>
        <c:ser>
          <c:idx val="4"/>
          <c:order val="4"/>
          <c:tx>
            <c:v>5</c:v>
          </c:tx>
          <c:spPr>
            <a:ln>
              <a:solidFill>
                <a:srgbClr val="9BBB59">
                  <a:lumMod val="75000"/>
                </a:srgbClr>
              </a:solidFill>
            </a:ln>
          </c:spPr>
          <c:marker>
            <c:symbol val="none"/>
          </c:marker>
          <c:xVal>
            <c:numRef>
              <c:f>Uniform!$P$15:$P$16</c:f>
              <c:numCache>
                <c:formatCode>0.00</c:formatCode>
                <c:ptCount val="2"/>
                <c:pt idx="0">
                  <c:v>10.67</c:v>
                </c:pt>
                <c:pt idx="1">
                  <c:v>40</c:v>
                </c:pt>
              </c:numCache>
            </c:numRef>
          </c:xVal>
          <c:yVal>
            <c:numRef>
              <c:f>Uniform!$R$15:$R$16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884-4DF6-80F4-E76ABAF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763072"/>
        <c:axId val="157764608"/>
      </c:scatterChart>
      <c:valAx>
        <c:axId val="157763072"/>
        <c:scaling>
          <c:orientation val="minMax"/>
          <c:max val="40"/>
          <c:min val="-20"/>
        </c:scaling>
        <c:delete val="0"/>
        <c:axPos val="b"/>
        <c:numFmt formatCode="0" sourceLinked="0"/>
        <c:majorTickMark val="out"/>
        <c:minorTickMark val="none"/>
        <c:tickLblPos val="nextTo"/>
        <c:crossAx val="157764608"/>
        <c:crosses val="autoZero"/>
        <c:crossBetween val="midCat"/>
      </c:valAx>
      <c:valAx>
        <c:axId val="157764608"/>
        <c:scaling>
          <c:orientation val="minMax"/>
          <c:max val="1.1000000000000001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157763072"/>
        <c:crosses val="autoZero"/>
        <c:crossBetween val="midCat"/>
      </c:valAx>
      <c:spPr>
        <a:solidFill>
          <a:schemeClr val="accent5">
            <a:lumMod val="20000"/>
            <a:lumOff val="80000"/>
          </a:schemeClr>
        </a:solidFill>
      </c:spPr>
    </c:plotArea>
    <c:plotVisOnly val="0"/>
    <c:dispBlanksAs val="gap"/>
    <c:showDLblsOverMax val="0"/>
  </c:chart>
  <c:spPr>
    <a:solidFill>
      <a:schemeClr val="accent3">
        <a:lumMod val="60000"/>
        <a:lumOff val="40000"/>
      </a:schemeClr>
    </a:solidFill>
    <a:ln w="9525">
      <a:solidFill>
        <a:schemeClr val="tx1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Density Function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8830955854867304E-2"/>
          <c:y val="0.15059953032186801"/>
          <c:w val="0.90546213116928409"/>
          <c:h val="0.6594538840539669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Erlang!$Q$10</c:f>
              <c:strCache>
                <c:ptCount val="1"/>
                <c:pt idx="0">
                  <c:v>f(x)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Erlang!$P$11:$P$410</c:f>
              <c:numCache>
                <c:formatCode>General</c:formatCode>
                <c:ptCount val="400"/>
                <c:pt idx="0" formatCode="0.00">
                  <c:v>0.01</c:v>
                </c:pt>
                <c:pt idx="1">
                  <c:v>0.5</c:v>
                </c:pt>
                <c:pt idx="2" formatCode="0.00">
                  <c:v>1</c:v>
                </c:pt>
                <c:pt idx="3">
                  <c:v>1.5</c:v>
                </c:pt>
                <c:pt idx="4" formatCode="0.00">
                  <c:v>2</c:v>
                </c:pt>
                <c:pt idx="5">
                  <c:v>2.5</c:v>
                </c:pt>
                <c:pt idx="6" formatCode="0.00">
                  <c:v>3</c:v>
                </c:pt>
                <c:pt idx="7">
                  <c:v>3.5</c:v>
                </c:pt>
                <c:pt idx="8" formatCode="0.00">
                  <c:v>4</c:v>
                </c:pt>
                <c:pt idx="9">
                  <c:v>4.5</c:v>
                </c:pt>
                <c:pt idx="10" formatCode="0.00">
                  <c:v>5</c:v>
                </c:pt>
                <c:pt idx="11">
                  <c:v>5.5</c:v>
                </c:pt>
                <c:pt idx="12" formatCode="0.00">
                  <c:v>6</c:v>
                </c:pt>
                <c:pt idx="13">
                  <c:v>6.5</c:v>
                </c:pt>
                <c:pt idx="14" formatCode="0.00">
                  <c:v>7</c:v>
                </c:pt>
                <c:pt idx="15">
                  <c:v>7.5</c:v>
                </c:pt>
                <c:pt idx="16" formatCode="0.00">
                  <c:v>8</c:v>
                </c:pt>
                <c:pt idx="17">
                  <c:v>8.5</c:v>
                </c:pt>
                <c:pt idx="18" formatCode="0.00">
                  <c:v>9</c:v>
                </c:pt>
                <c:pt idx="19">
                  <c:v>9.5</c:v>
                </c:pt>
                <c:pt idx="20" formatCode="0.00">
                  <c:v>10</c:v>
                </c:pt>
                <c:pt idx="21">
                  <c:v>10.5</c:v>
                </c:pt>
                <c:pt idx="22" formatCode="0.00">
                  <c:v>11</c:v>
                </c:pt>
                <c:pt idx="23">
                  <c:v>11.5</c:v>
                </c:pt>
                <c:pt idx="24" formatCode="0.00">
                  <c:v>12</c:v>
                </c:pt>
                <c:pt idx="25">
                  <c:v>12.5</c:v>
                </c:pt>
                <c:pt idx="26" formatCode="0.00">
                  <c:v>13</c:v>
                </c:pt>
                <c:pt idx="27">
                  <c:v>13.5</c:v>
                </c:pt>
                <c:pt idx="28" formatCode="0.00">
                  <c:v>14</c:v>
                </c:pt>
                <c:pt idx="29">
                  <c:v>14.5</c:v>
                </c:pt>
                <c:pt idx="30" formatCode="0.00">
                  <c:v>15</c:v>
                </c:pt>
                <c:pt idx="31">
                  <c:v>15.5</c:v>
                </c:pt>
                <c:pt idx="32" formatCode="0.00">
                  <c:v>16</c:v>
                </c:pt>
                <c:pt idx="33">
                  <c:v>16.5</c:v>
                </c:pt>
                <c:pt idx="34" formatCode="0.00">
                  <c:v>17</c:v>
                </c:pt>
                <c:pt idx="35">
                  <c:v>17.5</c:v>
                </c:pt>
                <c:pt idx="36" formatCode="0.00">
                  <c:v>18</c:v>
                </c:pt>
                <c:pt idx="37">
                  <c:v>18.5</c:v>
                </c:pt>
                <c:pt idx="38" formatCode="0.00">
                  <c:v>19</c:v>
                </c:pt>
                <c:pt idx="39">
                  <c:v>19.5</c:v>
                </c:pt>
                <c:pt idx="40" formatCode="0.00">
                  <c:v>20</c:v>
                </c:pt>
                <c:pt idx="41">
                  <c:v>20.5</c:v>
                </c:pt>
                <c:pt idx="42" formatCode="0.00">
                  <c:v>21</c:v>
                </c:pt>
                <c:pt idx="43">
                  <c:v>21.5</c:v>
                </c:pt>
                <c:pt idx="44" formatCode="0.00">
                  <c:v>22</c:v>
                </c:pt>
                <c:pt idx="45">
                  <c:v>22.5</c:v>
                </c:pt>
                <c:pt idx="46" formatCode="0.00">
                  <c:v>23</c:v>
                </c:pt>
                <c:pt idx="47">
                  <c:v>23.5</c:v>
                </c:pt>
                <c:pt idx="48" formatCode="0.00">
                  <c:v>24</c:v>
                </c:pt>
                <c:pt idx="49">
                  <c:v>24.5</c:v>
                </c:pt>
                <c:pt idx="50" formatCode="0.00">
                  <c:v>25</c:v>
                </c:pt>
                <c:pt idx="51">
                  <c:v>25.5</c:v>
                </c:pt>
                <c:pt idx="52" formatCode="0.00">
                  <c:v>26</c:v>
                </c:pt>
                <c:pt idx="53">
                  <c:v>26.5</c:v>
                </c:pt>
                <c:pt idx="54" formatCode="0.00">
                  <c:v>27</c:v>
                </c:pt>
                <c:pt idx="55">
                  <c:v>27.5</c:v>
                </c:pt>
                <c:pt idx="56" formatCode="0.00">
                  <c:v>28</c:v>
                </c:pt>
                <c:pt idx="57">
                  <c:v>28.5</c:v>
                </c:pt>
                <c:pt idx="58" formatCode="0.00">
                  <c:v>29</c:v>
                </c:pt>
                <c:pt idx="59">
                  <c:v>29.5</c:v>
                </c:pt>
                <c:pt idx="60" formatCode="0.00">
                  <c:v>30</c:v>
                </c:pt>
                <c:pt idx="61">
                  <c:v>30.5</c:v>
                </c:pt>
                <c:pt idx="62" formatCode="0.00">
                  <c:v>31</c:v>
                </c:pt>
                <c:pt idx="63">
                  <c:v>31.5</c:v>
                </c:pt>
                <c:pt idx="64" formatCode="0.00">
                  <c:v>32</c:v>
                </c:pt>
                <c:pt idx="65">
                  <c:v>32.5</c:v>
                </c:pt>
                <c:pt idx="66" formatCode="0.00">
                  <c:v>33</c:v>
                </c:pt>
                <c:pt idx="67">
                  <c:v>33.5</c:v>
                </c:pt>
                <c:pt idx="68" formatCode="0.00">
                  <c:v>34</c:v>
                </c:pt>
                <c:pt idx="69">
                  <c:v>34.5</c:v>
                </c:pt>
                <c:pt idx="70" formatCode="0.00">
                  <c:v>35</c:v>
                </c:pt>
                <c:pt idx="71">
                  <c:v>35.5</c:v>
                </c:pt>
                <c:pt idx="72" formatCode="0.00">
                  <c:v>36</c:v>
                </c:pt>
                <c:pt idx="73">
                  <c:v>36.5</c:v>
                </c:pt>
                <c:pt idx="74" formatCode="0.00">
                  <c:v>37</c:v>
                </c:pt>
                <c:pt idx="75">
                  <c:v>37.5</c:v>
                </c:pt>
                <c:pt idx="76" formatCode="0.00">
                  <c:v>38</c:v>
                </c:pt>
                <c:pt idx="77">
                  <c:v>38.5</c:v>
                </c:pt>
                <c:pt idx="78" formatCode="0.00">
                  <c:v>39</c:v>
                </c:pt>
                <c:pt idx="79">
                  <c:v>39.5</c:v>
                </c:pt>
                <c:pt idx="80" formatCode="0.00">
                  <c:v>40</c:v>
                </c:pt>
                <c:pt idx="81">
                  <c:v>40.5</c:v>
                </c:pt>
                <c:pt idx="82" formatCode="0.00">
                  <c:v>41</c:v>
                </c:pt>
                <c:pt idx="83">
                  <c:v>41.5</c:v>
                </c:pt>
                <c:pt idx="84" formatCode="0.00">
                  <c:v>42</c:v>
                </c:pt>
                <c:pt idx="85">
                  <c:v>42.5</c:v>
                </c:pt>
                <c:pt idx="86" formatCode="0.00">
                  <c:v>43</c:v>
                </c:pt>
                <c:pt idx="87">
                  <c:v>43.5</c:v>
                </c:pt>
                <c:pt idx="88" formatCode="0.00">
                  <c:v>44</c:v>
                </c:pt>
                <c:pt idx="89">
                  <c:v>44.5</c:v>
                </c:pt>
                <c:pt idx="90" formatCode="0.00">
                  <c:v>45</c:v>
                </c:pt>
                <c:pt idx="91">
                  <c:v>45.5</c:v>
                </c:pt>
                <c:pt idx="92" formatCode="0.00">
                  <c:v>46</c:v>
                </c:pt>
                <c:pt idx="93">
                  <c:v>46.5</c:v>
                </c:pt>
                <c:pt idx="94" formatCode="0.00">
                  <c:v>47</c:v>
                </c:pt>
                <c:pt idx="95">
                  <c:v>47.5</c:v>
                </c:pt>
                <c:pt idx="96" formatCode="0.00">
                  <c:v>48</c:v>
                </c:pt>
                <c:pt idx="97">
                  <c:v>48.5</c:v>
                </c:pt>
                <c:pt idx="98" formatCode="0.00">
                  <c:v>49</c:v>
                </c:pt>
                <c:pt idx="99">
                  <c:v>49.5</c:v>
                </c:pt>
                <c:pt idx="100" formatCode="0.00">
                  <c:v>50</c:v>
                </c:pt>
                <c:pt idx="101">
                  <c:v>50.5</c:v>
                </c:pt>
                <c:pt idx="102" formatCode="0.00">
                  <c:v>51</c:v>
                </c:pt>
                <c:pt idx="103">
                  <c:v>51.5</c:v>
                </c:pt>
                <c:pt idx="104" formatCode="0.00">
                  <c:v>52</c:v>
                </c:pt>
                <c:pt idx="105">
                  <c:v>52.5</c:v>
                </c:pt>
                <c:pt idx="106" formatCode="0.00">
                  <c:v>53</c:v>
                </c:pt>
                <c:pt idx="107">
                  <c:v>53.5</c:v>
                </c:pt>
                <c:pt idx="108" formatCode="0.00">
                  <c:v>54</c:v>
                </c:pt>
                <c:pt idx="109">
                  <c:v>54.5</c:v>
                </c:pt>
                <c:pt idx="110" formatCode="0.00">
                  <c:v>55</c:v>
                </c:pt>
                <c:pt idx="111">
                  <c:v>55.5</c:v>
                </c:pt>
                <c:pt idx="112" formatCode="0.00">
                  <c:v>56</c:v>
                </c:pt>
                <c:pt idx="113">
                  <c:v>56.5</c:v>
                </c:pt>
                <c:pt idx="114" formatCode="0.00">
                  <c:v>57</c:v>
                </c:pt>
                <c:pt idx="115">
                  <c:v>57.5</c:v>
                </c:pt>
                <c:pt idx="116" formatCode="0.00">
                  <c:v>58</c:v>
                </c:pt>
                <c:pt idx="117">
                  <c:v>58.5</c:v>
                </c:pt>
                <c:pt idx="118" formatCode="0.00">
                  <c:v>59</c:v>
                </c:pt>
                <c:pt idx="119">
                  <c:v>59.5</c:v>
                </c:pt>
                <c:pt idx="120" formatCode="0.00">
                  <c:v>60</c:v>
                </c:pt>
                <c:pt idx="121">
                  <c:v>60.5</c:v>
                </c:pt>
                <c:pt idx="122" formatCode="0.00">
                  <c:v>61</c:v>
                </c:pt>
                <c:pt idx="123">
                  <c:v>61.5</c:v>
                </c:pt>
                <c:pt idx="124" formatCode="0.00">
                  <c:v>62</c:v>
                </c:pt>
                <c:pt idx="125">
                  <c:v>62.5</c:v>
                </c:pt>
                <c:pt idx="126" formatCode="0.00">
                  <c:v>63</c:v>
                </c:pt>
                <c:pt idx="127">
                  <c:v>63.5</c:v>
                </c:pt>
                <c:pt idx="128" formatCode="0.00">
                  <c:v>64</c:v>
                </c:pt>
                <c:pt idx="129">
                  <c:v>64.5</c:v>
                </c:pt>
                <c:pt idx="130" formatCode="0.00">
                  <c:v>65</c:v>
                </c:pt>
                <c:pt idx="131">
                  <c:v>65.5</c:v>
                </c:pt>
                <c:pt idx="132" formatCode="0.00">
                  <c:v>66</c:v>
                </c:pt>
                <c:pt idx="133">
                  <c:v>66.5</c:v>
                </c:pt>
                <c:pt idx="134" formatCode="0.00">
                  <c:v>67</c:v>
                </c:pt>
                <c:pt idx="135">
                  <c:v>67.5</c:v>
                </c:pt>
                <c:pt idx="136" formatCode="0.00">
                  <c:v>68</c:v>
                </c:pt>
                <c:pt idx="137">
                  <c:v>68.5</c:v>
                </c:pt>
                <c:pt idx="138" formatCode="0.00">
                  <c:v>69</c:v>
                </c:pt>
                <c:pt idx="139">
                  <c:v>69.5</c:v>
                </c:pt>
                <c:pt idx="140" formatCode="0.00">
                  <c:v>70</c:v>
                </c:pt>
                <c:pt idx="141">
                  <c:v>70.5</c:v>
                </c:pt>
                <c:pt idx="142" formatCode="0.00">
                  <c:v>71</c:v>
                </c:pt>
                <c:pt idx="143">
                  <c:v>71.5</c:v>
                </c:pt>
                <c:pt idx="144" formatCode="0.00">
                  <c:v>72</c:v>
                </c:pt>
                <c:pt idx="145">
                  <c:v>72.5</c:v>
                </c:pt>
                <c:pt idx="146" formatCode="0.00">
                  <c:v>73</c:v>
                </c:pt>
                <c:pt idx="147">
                  <c:v>73.5</c:v>
                </c:pt>
                <c:pt idx="148" formatCode="0.00">
                  <c:v>74</c:v>
                </c:pt>
                <c:pt idx="149">
                  <c:v>74.5</c:v>
                </c:pt>
                <c:pt idx="150" formatCode="0.00">
                  <c:v>75</c:v>
                </c:pt>
                <c:pt idx="151">
                  <c:v>75.5</c:v>
                </c:pt>
                <c:pt idx="152" formatCode="0.00">
                  <c:v>76</c:v>
                </c:pt>
                <c:pt idx="153">
                  <c:v>76.5</c:v>
                </c:pt>
                <c:pt idx="154" formatCode="0.00">
                  <c:v>77</c:v>
                </c:pt>
                <c:pt idx="155">
                  <c:v>77.5</c:v>
                </c:pt>
                <c:pt idx="156" formatCode="0.00">
                  <c:v>78</c:v>
                </c:pt>
                <c:pt idx="157">
                  <c:v>78.5</c:v>
                </c:pt>
                <c:pt idx="158" formatCode="0.00">
                  <c:v>79</c:v>
                </c:pt>
                <c:pt idx="159">
                  <c:v>79.5</c:v>
                </c:pt>
                <c:pt idx="160" formatCode="0.00">
                  <c:v>80</c:v>
                </c:pt>
                <c:pt idx="161">
                  <c:v>80.5</c:v>
                </c:pt>
                <c:pt idx="162" formatCode="0.00">
                  <c:v>81</c:v>
                </c:pt>
                <c:pt idx="163">
                  <c:v>81.5</c:v>
                </c:pt>
                <c:pt idx="164" formatCode="0.00">
                  <c:v>82</c:v>
                </c:pt>
                <c:pt idx="165">
                  <c:v>82.5</c:v>
                </c:pt>
                <c:pt idx="166" formatCode="0.00">
                  <c:v>83</c:v>
                </c:pt>
                <c:pt idx="167">
                  <c:v>83.5</c:v>
                </c:pt>
                <c:pt idx="168" formatCode="0.00">
                  <c:v>84</c:v>
                </c:pt>
                <c:pt idx="169">
                  <c:v>84.5</c:v>
                </c:pt>
                <c:pt idx="170" formatCode="0.00">
                  <c:v>85</c:v>
                </c:pt>
                <c:pt idx="171">
                  <c:v>85.5</c:v>
                </c:pt>
                <c:pt idx="172" formatCode="0.00">
                  <c:v>86</c:v>
                </c:pt>
                <c:pt idx="173">
                  <c:v>86.5</c:v>
                </c:pt>
                <c:pt idx="174" formatCode="0.00">
                  <c:v>87</c:v>
                </c:pt>
                <c:pt idx="175">
                  <c:v>87.5</c:v>
                </c:pt>
                <c:pt idx="176" formatCode="0.00">
                  <c:v>88</c:v>
                </c:pt>
                <c:pt idx="177">
                  <c:v>88.5</c:v>
                </c:pt>
                <c:pt idx="178" formatCode="0.00">
                  <c:v>89</c:v>
                </c:pt>
                <c:pt idx="179">
                  <c:v>89.5</c:v>
                </c:pt>
                <c:pt idx="180" formatCode="0.00">
                  <c:v>90</c:v>
                </c:pt>
                <c:pt idx="181">
                  <c:v>90.5</c:v>
                </c:pt>
                <c:pt idx="182" formatCode="0.00">
                  <c:v>91</c:v>
                </c:pt>
                <c:pt idx="183">
                  <c:v>91.5</c:v>
                </c:pt>
                <c:pt idx="184" formatCode="0.00">
                  <c:v>92</c:v>
                </c:pt>
                <c:pt idx="185">
                  <c:v>92.5</c:v>
                </c:pt>
                <c:pt idx="186" formatCode="0.00">
                  <c:v>93</c:v>
                </c:pt>
                <c:pt idx="187">
                  <c:v>93.5</c:v>
                </c:pt>
                <c:pt idx="188" formatCode="0.00">
                  <c:v>94</c:v>
                </c:pt>
                <c:pt idx="189">
                  <c:v>94.5</c:v>
                </c:pt>
                <c:pt idx="190" formatCode="0.00">
                  <c:v>95</c:v>
                </c:pt>
                <c:pt idx="191">
                  <c:v>95.5</c:v>
                </c:pt>
                <c:pt idx="192" formatCode="0.00">
                  <c:v>96</c:v>
                </c:pt>
                <c:pt idx="193">
                  <c:v>96.5</c:v>
                </c:pt>
                <c:pt idx="194" formatCode="0.00">
                  <c:v>97</c:v>
                </c:pt>
                <c:pt idx="195">
                  <c:v>97.5</c:v>
                </c:pt>
                <c:pt idx="196" formatCode="0.00">
                  <c:v>98</c:v>
                </c:pt>
                <c:pt idx="197">
                  <c:v>98.5</c:v>
                </c:pt>
                <c:pt idx="198" formatCode="0.00">
                  <c:v>99</c:v>
                </c:pt>
                <c:pt idx="199">
                  <c:v>99.5</c:v>
                </c:pt>
                <c:pt idx="200" formatCode="0.00">
                  <c:v>100</c:v>
                </c:pt>
                <c:pt idx="201">
                  <c:v>100.5</c:v>
                </c:pt>
                <c:pt idx="202" formatCode="0.00">
                  <c:v>101</c:v>
                </c:pt>
                <c:pt idx="203">
                  <c:v>101.5</c:v>
                </c:pt>
                <c:pt idx="204" formatCode="0.00">
                  <c:v>102</c:v>
                </c:pt>
                <c:pt idx="205">
                  <c:v>102.5</c:v>
                </c:pt>
                <c:pt idx="206" formatCode="0.00">
                  <c:v>103</c:v>
                </c:pt>
                <c:pt idx="207">
                  <c:v>103.5</c:v>
                </c:pt>
                <c:pt idx="208" formatCode="0.00">
                  <c:v>104</c:v>
                </c:pt>
                <c:pt idx="209">
                  <c:v>104.5</c:v>
                </c:pt>
                <c:pt idx="210" formatCode="0.00">
                  <c:v>105</c:v>
                </c:pt>
                <c:pt idx="211">
                  <c:v>105.5</c:v>
                </c:pt>
                <c:pt idx="212" formatCode="0.00">
                  <c:v>106</c:v>
                </c:pt>
                <c:pt idx="213">
                  <c:v>106.5</c:v>
                </c:pt>
                <c:pt idx="214" formatCode="0.00">
                  <c:v>107</c:v>
                </c:pt>
                <c:pt idx="215">
                  <c:v>107.5</c:v>
                </c:pt>
                <c:pt idx="216" formatCode="0.00">
                  <c:v>108</c:v>
                </c:pt>
                <c:pt idx="217">
                  <c:v>108.5</c:v>
                </c:pt>
                <c:pt idx="218" formatCode="0.00">
                  <c:v>109</c:v>
                </c:pt>
                <c:pt idx="219">
                  <c:v>109.5</c:v>
                </c:pt>
                <c:pt idx="220" formatCode="0.00">
                  <c:v>110</c:v>
                </c:pt>
                <c:pt idx="221">
                  <c:v>110.5</c:v>
                </c:pt>
                <c:pt idx="222" formatCode="0.00">
                  <c:v>111</c:v>
                </c:pt>
                <c:pt idx="223">
                  <c:v>111.5</c:v>
                </c:pt>
                <c:pt idx="224" formatCode="0.00">
                  <c:v>112</c:v>
                </c:pt>
                <c:pt idx="225">
                  <c:v>112.5</c:v>
                </c:pt>
                <c:pt idx="226" formatCode="0.00">
                  <c:v>113</c:v>
                </c:pt>
                <c:pt idx="227">
                  <c:v>113.5</c:v>
                </c:pt>
                <c:pt idx="228" formatCode="0.00">
                  <c:v>114</c:v>
                </c:pt>
                <c:pt idx="229">
                  <c:v>114.5</c:v>
                </c:pt>
                <c:pt idx="230" formatCode="0.00">
                  <c:v>115</c:v>
                </c:pt>
                <c:pt idx="231">
                  <c:v>115.5</c:v>
                </c:pt>
                <c:pt idx="232" formatCode="0.00">
                  <c:v>116</c:v>
                </c:pt>
                <c:pt idx="233">
                  <c:v>116.5</c:v>
                </c:pt>
                <c:pt idx="234" formatCode="0.00">
                  <c:v>117</c:v>
                </c:pt>
                <c:pt idx="235">
                  <c:v>117.5</c:v>
                </c:pt>
                <c:pt idx="236" formatCode="0.00">
                  <c:v>118</c:v>
                </c:pt>
                <c:pt idx="237">
                  <c:v>118.5</c:v>
                </c:pt>
                <c:pt idx="238" formatCode="0.00">
                  <c:v>119</c:v>
                </c:pt>
                <c:pt idx="239">
                  <c:v>119.5</c:v>
                </c:pt>
                <c:pt idx="240" formatCode="0.00">
                  <c:v>120</c:v>
                </c:pt>
                <c:pt idx="241">
                  <c:v>120.5</c:v>
                </c:pt>
                <c:pt idx="242" formatCode="0.00">
                  <c:v>121</c:v>
                </c:pt>
                <c:pt idx="243">
                  <c:v>121.5</c:v>
                </c:pt>
                <c:pt idx="244" formatCode="0.00">
                  <c:v>122</c:v>
                </c:pt>
                <c:pt idx="245">
                  <c:v>122.5</c:v>
                </c:pt>
                <c:pt idx="246" formatCode="0.00">
                  <c:v>123</c:v>
                </c:pt>
                <c:pt idx="247">
                  <c:v>123.5</c:v>
                </c:pt>
                <c:pt idx="248" formatCode="0.00">
                  <c:v>124</c:v>
                </c:pt>
                <c:pt idx="249">
                  <c:v>124.5</c:v>
                </c:pt>
                <c:pt idx="250" formatCode="0.00">
                  <c:v>125</c:v>
                </c:pt>
                <c:pt idx="251">
                  <c:v>125.5</c:v>
                </c:pt>
                <c:pt idx="252" formatCode="0.00">
                  <c:v>126</c:v>
                </c:pt>
                <c:pt idx="253">
                  <c:v>126.5</c:v>
                </c:pt>
                <c:pt idx="254" formatCode="0.00">
                  <c:v>127</c:v>
                </c:pt>
                <c:pt idx="255">
                  <c:v>127.5</c:v>
                </c:pt>
                <c:pt idx="256" formatCode="0.00">
                  <c:v>128</c:v>
                </c:pt>
                <c:pt idx="257">
                  <c:v>128.5</c:v>
                </c:pt>
                <c:pt idx="258" formatCode="0.00">
                  <c:v>129</c:v>
                </c:pt>
                <c:pt idx="259">
                  <c:v>129.5</c:v>
                </c:pt>
                <c:pt idx="260" formatCode="0.00">
                  <c:v>130</c:v>
                </c:pt>
                <c:pt idx="261">
                  <c:v>130.5</c:v>
                </c:pt>
                <c:pt idx="262" formatCode="0.00">
                  <c:v>131</c:v>
                </c:pt>
                <c:pt idx="263">
                  <c:v>131.5</c:v>
                </c:pt>
                <c:pt idx="264" formatCode="0.00">
                  <c:v>132</c:v>
                </c:pt>
                <c:pt idx="265">
                  <c:v>132.5</c:v>
                </c:pt>
                <c:pt idx="266" formatCode="0.00">
                  <c:v>133</c:v>
                </c:pt>
                <c:pt idx="267">
                  <c:v>133.5</c:v>
                </c:pt>
                <c:pt idx="268" formatCode="0.00">
                  <c:v>134</c:v>
                </c:pt>
                <c:pt idx="269">
                  <c:v>134.5</c:v>
                </c:pt>
                <c:pt idx="270" formatCode="0.00">
                  <c:v>135</c:v>
                </c:pt>
                <c:pt idx="271">
                  <c:v>135.5</c:v>
                </c:pt>
                <c:pt idx="272" formatCode="0.00">
                  <c:v>136</c:v>
                </c:pt>
                <c:pt idx="273">
                  <c:v>136.5</c:v>
                </c:pt>
                <c:pt idx="274" formatCode="0.00">
                  <c:v>137</c:v>
                </c:pt>
                <c:pt idx="275">
                  <c:v>137.5</c:v>
                </c:pt>
                <c:pt idx="276" formatCode="0.00">
                  <c:v>138</c:v>
                </c:pt>
                <c:pt idx="277">
                  <c:v>138.5</c:v>
                </c:pt>
                <c:pt idx="278" formatCode="0.00">
                  <c:v>139</c:v>
                </c:pt>
                <c:pt idx="279">
                  <c:v>139.5</c:v>
                </c:pt>
                <c:pt idx="280" formatCode="0.00">
                  <c:v>140</c:v>
                </c:pt>
                <c:pt idx="281">
                  <c:v>140.5</c:v>
                </c:pt>
                <c:pt idx="282" formatCode="0.00">
                  <c:v>141</c:v>
                </c:pt>
                <c:pt idx="283">
                  <c:v>141.5</c:v>
                </c:pt>
                <c:pt idx="284" formatCode="0.00">
                  <c:v>142</c:v>
                </c:pt>
                <c:pt idx="285">
                  <c:v>142.5</c:v>
                </c:pt>
                <c:pt idx="286" formatCode="0.00">
                  <c:v>143</c:v>
                </c:pt>
                <c:pt idx="287">
                  <c:v>143.5</c:v>
                </c:pt>
                <c:pt idx="288" formatCode="0.00">
                  <c:v>144</c:v>
                </c:pt>
                <c:pt idx="289">
                  <c:v>144.5</c:v>
                </c:pt>
                <c:pt idx="290" formatCode="0.00">
                  <c:v>145</c:v>
                </c:pt>
                <c:pt idx="291">
                  <c:v>145.5</c:v>
                </c:pt>
                <c:pt idx="292" formatCode="0.00">
                  <c:v>146</c:v>
                </c:pt>
                <c:pt idx="293">
                  <c:v>146.5</c:v>
                </c:pt>
                <c:pt idx="294" formatCode="0.00">
                  <c:v>147</c:v>
                </c:pt>
                <c:pt idx="295">
                  <c:v>147.5</c:v>
                </c:pt>
                <c:pt idx="296" formatCode="0.00">
                  <c:v>148</c:v>
                </c:pt>
                <c:pt idx="297">
                  <c:v>148.5</c:v>
                </c:pt>
                <c:pt idx="298" formatCode="0.00">
                  <c:v>149</c:v>
                </c:pt>
                <c:pt idx="299">
                  <c:v>149.5</c:v>
                </c:pt>
                <c:pt idx="300" formatCode="0.00">
                  <c:v>150</c:v>
                </c:pt>
                <c:pt idx="301">
                  <c:v>150.5</c:v>
                </c:pt>
                <c:pt idx="302" formatCode="0.00">
                  <c:v>151</c:v>
                </c:pt>
                <c:pt idx="303">
                  <c:v>151.5</c:v>
                </c:pt>
                <c:pt idx="304" formatCode="0.00">
                  <c:v>152</c:v>
                </c:pt>
                <c:pt idx="305">
                  <c:v>152.5</c:v>
                </c:pt>
                <c:pt idx="306" formatCode="0.00">
                  <c:v>153</c:v>
                </c:pt>
                <c:pt idx="307">
                  <c:v>153.5</c:v>
                </c:pt>
                <c:pt idx="308" formatCode="0.00">
                  <c:v>154</c:v>
                </c:pt>
                <c:pt idx="309">
                  <c:v>154.5</c:v>
                </c:pt>
                <c:pt idx="310" formatCode="0.00">
                  <c:v>155</c:v>
                </c:pt>
                <c:pt idx="311">
                  <c:v>155.5</c:v>
                </c:pt>
                <c:pt idx="312" formatCode="0.00">
                  <c:v>156</c:v>
                </c:pt>
                <c:pt idx="313">
                  <c:v>156.5</c:v>
                </c:pt>
                <c:pt idx="314" formatCode="0.00">
                  <c:v>157</c:v>
                </c:pt>
                <c:pt idx="315">
                  <c:v>157.5</c:v>
                </c:pt>
                <c:pt idx="316" formatCode="0.00">
                  <c:v>158</c:v>
                </c:pt>
                <c:pt idx="317">
                  <c:v>158.5</c:v>
                </c:pt>
                <c:pt idx="318" formatCode="0.00">
                  <c:v>159</c:v>
                </c:pt>
                <c:pt idx="319">
                  <c:v>159.5</c:v>
                </c:pt>
                <c:pt idx="320" formatCode="0.00">
                  <c:v>160</c:v>
                </c:pt>
                <c:pt idx="321">
                  <c:v>160.5</c:v>
                </c:pt>
                <c:pt idx="322" formatCode="0.00">
                  <c:v>161</c:v>
                </c:pt>
                <c:pt idx="323">
                  <c:v>161.5</c:v>
                </c:pt>
                <c:pt idx="324" formatCode="0.00">
                  <c:v>162</c:v>
                </c:pt>
                <c:pt idx="325">
                  <c:v>162.5</c:v>
                </c:pt>
                <c:pt idx="326" formatCode="0.00">
                  <c:v>163</c:v>
                </c:pt>
                <c:pt idx="327">
                  <c:v>163.5</c:v>
                </c:pt>
                <c:pt idx="328" formatCode="0.00">
                  <c:v>164</c:v>
                </c:pt>
                <c:pt idx="329">
                  <c:v>164.5</c:v>
                </c:pt>
                <c:pt idx="330" formatCode="0.00">
                  <c:v>165</c:v>
                </c:pt>
                <c:pt idx="331">
                  <c:v>165.5</c:v>
                </c:pt>
                <c:pt idx="332" formatCode="0.00">
                  <c:v>166</c:v>
                </c:pt>
                <c:pt idx="333">
                  <c:v>166.5</c:v>
                </c:pt>
                <c:pt idx="334" formatCode="0.00">
                  <c:v>167</c:v>
                </c:pt>
                <c:pt idx="335">
                  <c:v>167.5</c:v>
                </c:pt>
                <c:pt idx="336" formatCode="0.00">
                  <c:v>168</c:v>
                </c:pt>
                <c:pt idx="337">
                  <c:v>168.5</c:v>
                </c:pt>
                <c:pt idx="338" formatCode="0.00">
                  <c:v>169</c:v>
                </c:pt>
                <c:pt idx="339">
                  <c:v>169.5</c:v>
                </c:pt>
                <c:pt idx="340" formatCode="0.00">
                  <c:v>170</c:v>
                </c:pt>
                <c:pt idx="341">
                  <c:v>170.5</c:v>
                </c:pt>
                <c:pt idx="342" formatCode="0.00">
                  <c:v>171</c:v>
                </c:pt>
                <c:pt idx="343">
                  <c:v>171.5</c:v>
                </c:pt>
                <c:pt idx="344" formatCode="0.00">
                  <c:v>172</c:v>
                </c:pt>
                <c:pt idx="345">
                  <c:v>172.5</c:v>
                </c:pt>
                <c:pt idx="346" formatCode="0.00">
                  <c:v>173</c:v>
                </c:pt>
                <c:pt idx="347">
                  <c:v>173.5</c:v>
                </c:pt>
                <c:pt idx="348" formatCode="0.00">
                  <c:v>174</c:v>
                </c:pt>
                <c:pt idx="349">
                  <c:v>174.5</c:v>
                </c:pt>
                <c:pt idx="350" formatCode="0.00">
                  <c:v>175</c:v>
                </c:pt>
                <c:pt idx="351">
                  <c:v>175.5</c:v>
                </c:pt>
                <c:pt idx="352" formatCode="0.00">
                  <c:v>176</c:v>
                </c:pt>
                <c:pt idx="353">
                  <c:v>176.5</c:v>
                </c:pt>
                <c:pt idx="354" formatCode="0.00">
                  <c:v>177</c:v>
                </c:pt>
                <c:pt idx="355">
                  <c:v>177.5</c:v>
                </c:pt>
                <c:pt idx="356" formatCode="0.00">
                  <c:v>178</c:v>
                </c:pt>
                <c:pt idx="357">
                  <c:v>178.5</c:v>
                </c:pt>
                <c:pt idx="358" formatCode="0.00">
                  <c:v>179</c:v>
                </c:pt>
                <c:pt idx="359">
                  <c:v>179.5</c:v>
                </c:pt>
                <c:pt idx="360" formatCode="0.00">
                  <c:v>180</c:v>
                </c:pt>
                <c:pt idx="361">
                  <c:v>180.5</c:v>
                </c:pt>
                <c:pt idx="362" formatCode="0.00">
                  <c:v>181</c:v>
                </c:pt>
                <c:pt idx="363">
                  <c:v>181.5</c:v>
                </c:pt>
                <c:pt idx="364" formatCode="0.00">
                  <c:v>182</c:v>
                </c:pt>
                <c:pt idx="365">
                  <c:v>182.5</c:v>
                </c:pt>
                <c:pt idx="366" formatCode="0.00">
                  <c:v>183</c:v>
                </c:pt>
                <c:pt idx="367">
                  <c:v>183.5</c:v>
                </c:pt>
                <c:pt idx="368" formatCode="0.00">
                  <c:v>184</c:v>
                </c:pt>
                <c:pt idx="369">
                  <c:v>184.5</c:v>
                </c:pt>
                <c:pt idx="370" formatCode="0.00">
                  <c:v>185</c:v>
                </c:pt>
                <c:pt idx="371">
                  <c:v>185.5</c:v>
                </c:pt>
                <c:pt idx="372" formatCode="0.00">
                  <c:v>186</c:v>
                </c:pt>
                <c:pt idx="373">
                  <c:v>186.5</c:v>
                </c:pt>
                <c:pt idx="374" formatCode="0.00">
                  <c:v>187</c:v>
                </c:pt>
                <c:pt idx="375">
                  <c:v>187.5</c:v>
                </c:pt>
                <c:pt idx="376" formatCode="0.00">
                  <c:v>188</c:v>
                </c:pt>
                <c:pt idx="377">
                  <c:v>188.5</c:v>
                </c:pt>
                <c:pt idx="378" formatCode="0.00">
                  <c:v>189</c:v>
                </c:pt>
                <c:pt idx="379">
                  <c:v>189.5</c:v>
                </c:pt>
                <c:pt idx="380" formatCode="0.00">
                  <c:v>190</c:v>
                </c:pt>
                <c:pt idx="381">
                  <c:v>190.5</c:v>
                </c:pt>
                <c:pt idx="382" formatCode="0.00">
                  <c:v>191</c:v>
                </c:pt>
                <c:pt idx="383">
                  <c:v>191.5</c:v>
                </c:pt>
                <c:pt idx="384" formatCode="0.00">
                  <c:v>192</c:v>
                </c:pt>
                <c:pt idx="385">
                  <c:v>192.5</c:v>
                </c:pt>
                <c:pt idx="386" formatCode="0.00">
                  <c:v>193</c:v>
                </c:pt>
                <c:pt idx="387">
                  <c:v>193.5</c:v>
                </c:pt>
                <c:pt idx="388" formatCode="0.00">
                  <c:v>194</c:v>
                </c:pt>
                <c:pt idx="389">
                  <c:v>194.5</c:v>
                </c:pt>
                <c:pt idx="390" formatCode="0.00">
                  <c:v>195</c:v>
                </c:pt>
                <c:pt idx="391">
                  <c:v>195.5</c:v>
                </c:pt>
                <c:pt idx="392" formatCode="0.00">
                  <c:v>196</c:v>
                </c:pt>
                <c:pt idx="393">
                  <c:v>196.5</c:v>
                </c:pt>
                <c:pt idx="394" formatCode="0.00">
                  <c:v>197</c:v>
                </c:pt>
                <c:pt idx="395">
                  <c:v>197.5</c:v>
                </c:pt>
                <c:pt idx="396" formatCode="0.00">
                  <c:v>198</c:v>
                </c:pt>
                <c:pt idx="397">
                  <c:v>198.5</c:v>
                </c:pt>
                <c:pt idx="398" formatCode="0.00">
                  <c:v>199</c:v>
                </c:pt>
                <c:pt idx="399">
                  <c:v>199.5</c:v>
                </c:pt>
              </c:numCache>
            </c:numRef>
          </c:xVal>
          <c:yVal>
            <c:numRef>
              <c:f>Erlang!$Q$11:$Q$410</c:f>
              <c:numCache>
                <c:formatCode>General</c:formatCode>
                <c:ptCount val="400"/>
                <c:pt idx="0">
                  <c:v>7.7715926714308914E-11</c:v>
                </c:pt>
                <c:pt idx="1">
                  <c:v>0.1155764723349048</c:v>
                </c:pt>
                <c:pt idx="2">
                  <c:v>0.67103110519251008</c:v>
                </c:pt>
                <c:pt idx="3">
                  <c:v>0.69339938132592482</c:v>
                </c:pt>
                <c:pt idx="4">
                  <c:v>0.35343464049655743</c:v>
                </c:pt>
                <c:pt idx="5">
                  <c:v>0.1223101318642692</c:v>
                </c:pt>
                <c:pt idx="6">
                  <c:v>3.3131656808646742E-2</c:v>
                </c:pt>
                <c:pt idx="7">
                  <c:v>7.579091240426097E-3</c:v>
                </c:pt>
                <c:pt idx="8">
                  <c:v>1.532011624507585E-3</c:v>
                </c:pt>
                <c:pt idx="9">
                  <c:v>2.8175422602497668E-4</c:v>
                </c:pt>
                <c:pt idx="10">
                  <c:v>4.8095963080809281E-5</c:v>
                </c:pt>
                <c:pt idx="11">
                  <c:v>7.7296170821538047E-6</c:v>
                </c:pt>
                <c:pt idx="12">
                  <c:v>1.1819050510771614E-6</c:v>
                </c:pt>
                <c:pt idx="13">
                  <c:v>1.7331991591747374E-7</c:v>
                </c:pt>
                <c:pt idx="14">
                  <c:v>2.4527303967430213E-8</c:v>
                </c:pt>
                <c:pt idx="15">
                  <c:v>3.3660642165486183E-9</c:v>
                </c:pt>
                <c:pt idx="16">
                  <c:v>4.4976740861395293E-10</c:v>
                </c:pt>
                <c:pt idx="17">
                  <c:v>5.8702264892733219E-11</c:v>
                </c:pt>
                <c:pt idx="18">
                  <c:v>7.5039443327486965E-12</c:v>
                </c:pt>
                <c:pt idx="19">
                  <c:v>9.4160644432341654E-13</c:v>
                </c:pt>
                <c:pt idx="20">
                  <c:v>1.1620398826671058E-13</c:v>
                </c:pt>
                <c:pt idx="21">
                  <c:v>1.412700411588568E-14</c:v>
                </c:pt>
                <c:pt idx="22">
                  <c:v>1.6941959204939941E-15</c:v>
                </c:pt>
                <c:pt idx="23">
                  <c:v>2.0067247461678305E-16</c:v>
                </c:pt>
                <c:pt idx="24">
                  <c:v>2.3500737085711225E-17</c:v>
                </c:pt>
                <c:pt idx="25">
                  <c:v>2.7236251076291255E-18</c:v>
                </c:pt>
                <c:pt idx="26">
                  <c:v>3.1263716817491067E-19</c:v>
                </c:pt>
                <c:pt idx="27">
                  <c:v>3.5569384394188852E-20</c:v>
                </c:pt>
                <c:pt idx="28">
                  <c:v>4.013610233751527E-21</c:v>
                </c:pt>
                <c:pt idx="29">
                  <c:v>4.4943639480774938E-22</c:v>
                </c:pt>
                <c:pt idx="30">
                  <c:v>4.996904190944291E-23</c:v>
                </c:pt>
                <c:pt idx="31">
                  <c:v>5.5187014541151959E-24</c:v>
                </c:pt>
                <c:pt idx="32">
                  <c:v>6.0570317610399354E-25</c:v>
                </c:pt>
                <c:pt idx="33">
                  <c:v>6.6090169202704092E-26</c:v>
                </c:pt>
                <c:pt idx="34">
                  <c:v>7.1716645936314368E-27</c:v>
                </c:pt>
                <c:pt idx="35">
                  <c:v>7.7419074886188225E-28</c:v>
                </c:pt>
                <c:pt idx="36">
                  <c:v>8.3166410851526356E-29</c:v>
                </c:pt>
                <c:pt idx="37">
                  <c:v>8.892759405775153E-30</c:v>
                </c:pt>
                <c:pt idx="38">
                  <c:v>9.4671884335556223E-31</c:v>
                </c:pt>
                <c:pt idx="39">
                  <c:v>1.0036916871730472E-31</c:v>
                </c:pt>
                <c:pt idx="40">
                  <c:v>1.0599024022333757E-32</c:v>
                </c:pt>
                <c:pt idx="41">
                  <c:v>1.1150704636974556E-33</c:v>
                </c:pt>
                <c:pt idx="42">
                  <c:v>1.1689290661040801E-34</c:v>
                </c:pt>
                <c:pt idx="43">
                  <c:v>1.2212269852785339E-35</c:v>
                </c:pt>
                <c:pt idx="44">
                  <c:v>1.2717301310983249E-36</c:v>
                </c:pt>
                <c:pt idx="45">
                  <c:v>1.3202227989368994E-37</c:v>
                </c:pt>
                <c:pt idx="46">
                  <c:v>1.3665086313188128E-38</c:v>
                </c:pt>
                <c:pt idx="47">
                  <c:v>1.41041130433608E-39</c:v>
                </c:pt>
                <c:pt idx="48">
                  <c:v>1.4517749557480771E-40</c:v>
                </c:pt>
                <c:pt idx="49">
                  <c:v>1.4904643734675234E-41</c:v>
                </c:pt>
                <c:pt idx="50">
                  <c:v>1.5263649643843142E-42</c:v>
                </c:pt>
                <c:pt idx="51">
                  <c:v>1.5593825242509747E-43</c:v>
                </c:pt>
                <c:pt idx="52">
                  <c:v>1.589442829709368E-44</c:v>
                </c:pt>
                <c:pt idx="53">
                  <c:v>1.6164910735315531E-45</c:v>
                </c:pt>
                <c:pt idx="54">
                  <c:v>1.6404911638312567E-46</c:v>
                </c:pt>
                <c:pt idx="55">
                  <c:v>1.6614249074291182E-47</c:v>
                </c:pt>
                <c:pt idx="56">
                  <c:v>1.679291096766952E-48</c:v>
                </c:pt>
                <c:pt idx="57">
                  <c:v>1.6941045188109875E-49</c:v>
                </c:pt>
                <c:pt idx="58">
                  <c:v>1.7058949032963553E-50</c:v>
                </c:pt>
                <c:pt idx="59">
                  <c:v>1.7147058264835551E-51</c:v>
                </c:pt>
                <c:pt idx="60">
                  <c:v>1.7205935853484866E-52</c:v>
                </c:pt>
                <c:pt idx="61">
                  <c:v>1.7236260558441491E-53</c:v>
                </c:pt>
                <c:pt idx="62">
                  <c:v>1.7238815475720753E-54</c:v>
                </c:pt>
                <c:pt idx="63">
                  <c:v>1.721447665908546E-55</c:v>
                </c:pt>
                <c:pt idx="64">
                  <c:v>1.7164201913617738E-56</c:v>
                </c:pt>
                <c:pt idx="65">
                  <c:v>1.7089019847019662E-57</c:v>
                </c:pt>
                <c:pt idx="66">
                  <c:v>1.699001925223869E-58</c:v>
                </c:pt>
                <c:pt idx="67">
                  <c:v>1.6868338883740284E-59</c:v>
                </c:pt>
                <c:pt idx="68">
                  <c:v>1.6725157679130969E-60</c:v>
                </c:pt>
                <c:pt idx="69">
                  <c:v>1.6561685467917255E-61</c:v>
                </c:pt>
                <c:pt idx="70">
                  <c:v>1.6379154199968555E-62</c:v>
                </c:pt>
                <c:pt idx="71">
                  <c:v>1.6178809717808919E-63</c:v>
                </c:pt>
                <c:pt idx="72">
                  <c:v>1.5961904089141718E-64</c:v>
                </c:pt>
                <c:pt idx="73">
                  <c:v>1.5729688509040784E-65</c:v>
                </c:pt>
                <c:pt idx="74">
                  <c:v>1.548340677500626E-66</c:v>
                </c:pt>
                <c:pt idx="75">
                  <c:v>1.5224289332528884E-67</c:v>
                </c:pt>
                <c:pt idx="76">
                  <c:v>1.4953547883958227E-68</c:v>
                </c:pt>
                <c:pt idx="77">
                  <c:v>1.4672370549242794E-69</c:v>
                </c:pt>
                <c:pt idx="78">
                  <c:v>1.4381917563498864E-70</c:v>
                </c:pt>
                <c:pt idx="79">
                  <c:v>1.4083317493331284E-71</c:v>
                </c:pt>
                <c:pt idx="80">
                  <c:v>1.3777663951303745E-72</c:v>
                </c:pt>
                <c:pt idx="81">
                  <c:v>1.3466012785946978E-73</c:v>
                </c:pt>
                <c:pt idx="82">
                  <c:v>1.3149379723111146E-74</c:v>
                </c:pt>
                <c:pt idx="83">
                  <c:v>1.2828738433301804E-75</c:v>
                </c:pt>
                <c:pt idx="84">
                  <c:v>1.2505018998848008E-76</c:v>
                </c:pt>
                <c:pt idx="85">
                  <c:v>1.2179106754269995E-77</c:v>
                </c:pt>
                <c:pt idx="86">
                  <c:v>1.1851841473051659E-78</c:v>
                </c:pt>
                <c:pt idx="87">
                  <c:v>1.1524016874098908E-79</c:v>
                </c:pt>
                <c:pt idx="88">
                  <c:v>1.1196380421473789E-80</c:v>
                </c:pt>
                <c:pt idx="89">
                  <c:v>1.0869633391503336E-81</c:v>
                </c:pt>
                <c:pt idx="90">
                  <c:v>1.0544431182018174E-82</c:v>
                </c:pt>
                <c:pt idx="91">
                  <c:v>1.0221383839293668E-83</c:v>
                </c:pt>
                <c:pt idx="92">
                  <c:v>9.9010567791790657E-85</c:v>
                </c:pt>
                <c:pt idx="93">
                  <c:v>9.583971679911508E-86</c:v>
                </c:pt>
                <c:pt idx="94">
                  <c:v>9.2706075251980544E-87</c:v>
                </c:pt>
                <c:pt idx="95">
                  <c:v>8.9614017772727871E-88</c:v>
                </c:pt>
                <c:pt idx="96">
                  <c:v>8.6567516608143532E-89</c:v>
                </c:pt>
                <c:pt idx="97">
                  <c:v>8.3570155397913458E-90</c:v>
                </c:pt>
                <c:pt idx="98">
                  <c:v>8.0625143705068061E-91</c:v>
                </c:pt>
                <c:pt idx="99">
                  <c:v>7.773533215297682E-92</c:v>
                </c:pt>
                <c:pt idx="100">
                  <c:v>7.4903228025332058E-93</c:v>
                </c:pt>
                <c:pt idx="101">
                  <c:v>7.2131011197087783E-94</c:v>
                </c:pt>
                <c:pt idx="102">
                  <c:v>6.9420550275606245E-95</c:v>
                </c:pt>
                <c:pt idx="103">
                  <c:v>6.6773418842235497E-96</c:v>
                </c:pt>
                <c:pt idx="104">
                  <c:v>6.4190911695001566E-97</c:v>
                </c:pt>
                <c:pt idx="105">
                  <c:v>6.1674061003261704E-98</c:v>
                </c:pt>
                <c:pt idx="106">
                  <c:v>5.9223652294745531E-99</c:v>
                </c:pt>
                <c:pt idx="107">
                  <c:v>5.684024020454481E-100</c:v>
                </c:pt>
                <c:pt idx="108">
                  <c:v>5.4524163924282604E-101</c:v>
                </c:pt>
                <c:pt idx="109">
                  <c:v>5.2275562297705002E-102</c:v>
                </c:pt>
                <c:pt idx="110">
                  <c:v>5.0094388516668217E-103</c:v>
                </c:pt>
                <c:pt idx="111">
                  <c:v>4.7980424378471627E-104</c:v>
                </c:pt>
                <c:pt idx="112">
                  <c:v>4.5933294072067414E-105</c:v>
                </c:pt>
                <c:pt idx="113">
                  <c:v>4.3952477466845901E-106</c:v>
                </c:pt>
                <c:pt idx="114">
                  <c:v>4.2037322883131022E-107</c:v>
                </c:pt>
                <c:pt idx="115">
                  <c:v>4.0187059328787465E-108</c:v>
                </c:pt>
                <c:pt idx="116">
                  <c:v>3.8400808190905922E-109</c:v>
                </c:pt>
                <c:pt idx="117">
                  <c:v>3.6677594375769763E-110</c:v>
                </c:pt>
                <c:pt idx="118">
                  <c:v>3.5016356894193325E-111</c:v>
                </c:pt>
                <c:pt idx="119">
                  <c:v>3.3415958892619178E-112</c:v>
                </c:pt>
                <c:pt idx="120">
                  <c:v>3.187519713352454E-113</c:v>
                </c:pt>
                <c:pt idx="121">
                  <c:v>3.0392810931303574E-114</c:v>
                </c:pt>
                <c:pt idx="122">
                  <c:v>2.8967490552161362E-115</c:v>
                </c:pt>
                <c:pt idx="123">
                  <c:v>2.7597885088670485E-116</c:v>
                </c:pt>
                <c:pt idx="124">
                  <c:v>2.6282609821312447E-117</c:v>
                </c:pt>
                <c:pt idx="125">
                  <c:v>2.5020253080922385E-118</c:v>
                </c:pt>
                <c:pt idx="126">
                  <c:v>2.3809382627150661E-119</c:v>
                </c:pt>
                <c:pt idx="127">
                  <c:v>2.2648551559090613E-120</c:v>
                </c:pt>
                <c:pt idx="128">
                  <c:v>2.1536303775091698E-121</c:v>
                </c:pt>
                <c:pt idx="129">
                  <c:v>2.047117899933647E-122</c:v>
                </c:pt>
                <c:pt idx="130">
                  <c:v>1.9451717393296751E-123</c:v>
                </c:pt>
                <c:pt idx="131">
                  <c:v>1.8476463770444787E-124</c:v>
                </c:pt>
                <c:pt idx="132">
                  <c:v>1.7543971432768882E-125</c:v>
                </c:pt>
                <c:pt idx="133">
                  <c:v>1.6652805647723806E-126</c:v>
                </c:pt>
                <c:pt idx="134">
                  <c:v>1.5801546784122024E-127</c:v>
                </c:pt>
                <c:pt idx="135">
                  <c:v>1.4988793125365404E-128</c:v>
                </c:pt>
                <c:pt idx="136">
                  <c:v>1.4213163378130974E-129</c:v>
                </c:pt>
                <c:pt idx="137">
                  <c:v>1.3473298894304555E-130</c:v>
                </c:pt>
                <c:pt idx="138">
                  <c:v>1.2767865623596955E-131</c:v>
                </c:pt>
                <c:pt idx="139">
                  <c:v>1.2095555813790461E-132</c:v>
                </c:pt>
                <c:pt idx="140">
                  <c:v>1.1455089475121133E-133</c:v>
                </c:pt>
                <c:pt idx="141">
                  <c:v>1.0845215624749011E-134</c:v>
                </c:pt>
                <c:pt idx="142">
                  <c:v>1.0264713326717022E-135</c:v>
                </c:pt>
                <c:pt idx="143">
                  <c:v>9.7123925422432044E-137</c:v>
                </c:pt>
                <c:pt idx="144">
                  <c:v>9.1870948045611574E-138</c:v>
                </c:pt>
                <c:pt idx="145">
                  <c:v>8.6876937319508439E-139</c:v>
                </c:pt>
                <c:pt idx="146">
                  <c:v>8.213095391966193E-140</c:v>
                </c:pt>
                <c:pt idx="147">
                  <c:v>7.7622385292518318E-141</c:v>
                </c:pt>
                <c:pt idx="148">
                  <c:v>7.3340946687425287E-142</c:v>
                </c:pt>
                <c:pt idx="149">
                  <c:v>6.9276681054021278E-143</c:v>
                </c:pt>
                <c:pt idx="150">
                  <c:v>6.5419957910817788E-144</c:v>
                </c:pt>
                <c:pt idx="151">
                  <c:v>6.1761471284678629E-145</c:v>
                </c:pt>
                <c:pt idx="152">
                  <c:v>5.829223681511525E-146</c:v>
                </c:pt>
                <c:pt idx="153">
                  <c:v>5.5003588111779443E-147</c:v>
                </c:pt>
                <c:pt idx="154">
                  <c:v>5.1887172447834384E-148</c:v>
                </c:pt>
                <c:pt idx="155">
                  <c:v>4.8934945866747757E-149</c:v>
                </c:pt>
                <c:pt idx="156">
                  <c:v>4.6139167774773901E-150</c:v>
                </c:pt>
                <c:pt idx="157">
                  <c:v>4.3492395086446251E-151</c:v>
                </c:pt>
                <c:pt idx="158">
                  <c:v>4.0987475985725023E-152</c:v>
                </c:pt>
                <c:pt idx="159">
                  <c:v>3.8617543360731625E-153</c:v>
                </c:pt>
                <c:pt idx="160">
                  <c:v>3.6376007965780201E-154</c:v>
                </c:pt>
                <c:pt idx="161">
                  <c:v>3.4256551360160784E-155</c:v>
                </c:pt>
                <c:pt idx="162">
                  <c:v>3.2253118669178186E-156</c:v>
                </c:pt>
                <c:pt idx="163">
                  <c:v>3.0359911209259214E-157</c:v>
                </c:pt>
                <c:pt idx="164">
                  <c:v>2.857137901526892E-158</c:v>
                </c:pt>
                <c:pt idx="165">
                  <c:v>2.688221330491892E-159</c:v>
                </c:pt>
                <c:pt idx="166">
                  <c:v>2.5287338911903752E-160</c:v>
                </c:pt>
                <c:pt idx="167">
                  <c:v>2.3781906716421802E-161</c:v>
                </c:pt>
                <c:pt idx="168">
                  <c:v>2.2361286098977182E-162</c:v>
                </c:pt>
                <c:pt idx="169">
                  <c:v>2.1021057440646347E-163</c:v>
                </c:pt>
                <c:pt idx="170">
                  <c:v>1.9757004690608402E-164</c:v>
                </c:pt>
                <c:pt idx="171">
                  <c:v>1.8565108019386727E-165</c:v>
                </c:pt>
                <c:pt idx="172">
                  <c:v>1.7441536574112313E-166</c:v>
                </c:pt>
                <c:pt idx="173">
                  <c:v>1.6382641350162968E-167</c:v>
                </c:pt>
                <c:pt idx="174">
                  <c:v>1.538494819162386E-168</c:v>
                </c:pt>
                <c:pt idx="175">
                  <c:v>1.4445150931361472E-169</c:v>
                </c:pt>
                <c:pt idx="176">
                  <c:v>1.3560104679883719E-170</c:v>
                </c:pt>
                <c:pt idx="177">
                  <c:v>1.2726819270705905E-171</c:v>
                </c:pt>
                <c:pt idx="178">
                  <c:v>1.1942452868629692E-172</c:v>
                </c:pt>
                <c:pt idx="179">
                  <c:v>1.1204305746069527E-173</c:v>
                </c:pt>
                <c:pt idx="180">
                  <c:v>1.0509814231480341E-174</c:v>
                </c:pt>
                <c:pt idx="181">
                  <c:v>9.8565448328876585E-176</c:v>
                </c:pt>
                <c:pt idx="182">
                  <c:v>9.2421885385929236E-177</c:v>
                </c:pt>
                <c:pt idx="183">
                  <c:v>8.6645552963019212E-178</c:v>
                </c:pt>
                <c:pt idx="184">
                  <c:v>8.1215686711296746E-179</c:v>
                </c:pt>
                <c:pt idx="185">
                  <c:v>7.6112606822801848E-180</c:v>
                </c:pt>
                <c:pt idx="186">
                  <c:v>7.1317668175643652E-181</c:v>
                </c:pt>
                <c:pt idx="187">
                  <c:v>6.6813212243737038E-182</c:v>
                </c:pt>
                <c:pt idx="188">
                  <c:v>6.2582520752548353E-183</c:v>
                </c:pt>
                <c:pt idx="189">
                  <c:v>5.8609771057780615E-184</c:v>
                </c:pt>
                <c:pt idx="190">
                  <c:v>5.487999322039567E-185</c:v>
                </c:pt>
                <c:pt idx="191">
                  <c:v>5.1379028747953807E-186</c:v>
                </c:pt>
                <c:pt idx="192">
                  <c:v>4.8093490969458437E-187</c:v>
                </c:pt>
                <c:pt idx="193">
                  <c:v>4.5010727008573328E-188</c:v>
                </c:pt>
                <c:pt idx="194">
                  <c:v>4.2118781317974113E-189</c:v>
                </c:pt>
                <c:pt idx="195">
                  <c:v>3.9406360735940753E-190</c:v>
                </c:pt>
                <c:pt idx="196">
                  <c:v>3.686280102503573E-191</c:v>
                </c:pt>
                <c:pt idx="197">
                  <c:v>3.447803485152297E-192</c:v>
                </c:pt>
                <c:pt idx="198">
                  <c:v>3.2242561163526578E-193</c:v>
                </c:pt>
                <c:pt idx="199">
                  <c:v>3.0147415925294699E-194</c:v>
                </c:pt>
                <c:pt idx="200">
                  <c:v>2.8184144164611515E-195</c:v>
                </c:pt>
                <c:pt idx="201">
                  <c:v>2.6344773290325978E-196</c:v>
                </c:pt>
                <c:pt idx="202">
                  <c:v>2.4621787636905445E-197</c:v>
                </c:pt>
                <c:pt idx="203">
                  <c:v>2.3008104193214039E-198</c:v>
                </c:pt>
                <c:pt idx="204">
                  <c:v>2.1497049472986471E-199</c:v>
                </c:pt>
                <c:pt idx="205">
                  <c:v>2.0082337484933047E-200</c:v>
                </c:pt>
                <c:pt idx="206">
                  <c:v>1.8758048761017945E-201</c:v>
                </c:pt>
                <c:pt idx="207">
                  <c:v>1.7518610402041466E-202</c:v>
                </c:pt>
                <c:pt idx="208">
                  <c:v>1.6358777100464743E-203</c:v>
                </c:pt>
                <c:pt idx="209">
                  <c:v>1.5273613101179913E-204</c:v>
                </c:pt>
                <c:pt idx="210">
                  <c:v>1.425847506180289E-205</c:v>
                </c:pt>
                <c:pt idx="211">
                  <c:v>1.3308995775013405E-206</c:v>
                </c:pt>
                <c:pt idx="212">
                  <c:v>1.24210687163755E-207</c:v>
                </c:pt>
                <c:pt idx="213">
                  <c:v>1.1590833382110054E-208</c:v>
                </c:pt>
                <c:pt idx="214">
                  <c:v>1.0814661382273974E-209</c:v>
                </c:pt>
                <c:pt idx="215">
                  <c:v>1.0089143255843063E-210</c:v>
                </c:pt>
                <c:pt idx="216">
                  <c:v>9.4110759752455919E-212</c:v>
                </c:pt>
                <c:pt idx="217">
                  <c:v>8.7774511089452794E-213</c:v>
                </c:pt>
                <c:pt idx="218">
                  <c:v>8.1854436117193351E-214</c:v>
                </c:pt>
                <c:pt idx="219">
                  <c:v>7.6324012133372168E-215</c:v>
                </c:pt>
                <c:pt idx="220">
                  <c:v>7.1158343773945657E-216</c:v>
                </c:pt>
                <c:pt idx="221">
                  <c:v>6.6334068030759551E-217</c:v>
                </c:pt>
                <c:pt idx="222">
                  <c:v>6.1829264436756045E-218</c:v>
                </c:pt>
                <c:pt idx="223">
                  <c:v>5.7623370166836011E-219</c:v>
                </c:pt>
                <c:pt idx="224">
                  <c:v>5.3697099812558772E-220</c:v>
                </c:pt>
                <c:pt idx="225">
                  <c:v>5.0032369598572125E-221</c:v>
                </c:pt>
                <c:pt idx="226">
                  <c:v>4.6612225818070092E-222</c:v>
                </c:pt>
                <c:pt idx="227">
                  <c:v>4.3420777274095114E-223</c:v>
                </c:pt>
                <c:pt idx="228">
                  <c:v>4.0443131522350207E-224</c:v>
                </c:pt>
                <c:pt idx="229">
                  <c:v>3.766533472014358E-225</c:v>
                </c:pt>
                <c:pt idx="230">
                  <c:v>3.5074314894648651E-226</c:v>
                </c:pt>
                <c:pt idx="231">
                  <c:v>3.2657828451902889E-227</c:v>
                </c:pt>
                <c:pt idx="232">
                  <c:v>3.040440975618352E-228</c:v>
                </c:pt>
                <c:pt idx="233">
                  <c:v>2.8303323617048591E-229</c:v>
                </c:pt>
                <c:pt idx="234">
                  <c:v>2.634452052896278E-230</c:v>
                </c:pt>
                <c:pt idx="235">
                  <c:v>2.451859451569731E-231</c:v>
                </c:pt>
                <c:pt idx="236">
                  <c:v>2.2816743438653009E-232</c:v>
                </c:pt>
                <c:pt idx="237">
                  <c:v>2.1230731635123945E-233</c:v>
                </c:pt>
                <c:pt idx="238">
                  <c:v>1.975285475891621E-234</c:v>
                </c:pt>
                <c:pt idx="239">
                  <c:v>1.8375906702053783E-235</c:v>
                </c:pt>
                <c:pt idx="240">
                  <c:v>1.7093148482301822E-236</c:v>
                </c:pt>
                <c:pt idx="241">
                  <c:v>1.5898278986959544E-237</c:v>
                </c:pt>
                <c:pt idx="242">
                  <c:v>1.4785407468974968E-238</c:v>
                </c:pt>
                <c:pt idx="243">
                  <c:v>1.3749027696651033E-239</c:v>
                </c:pt>
                <c:pt idx="244">
                  <c:v>1.2783993663323353E-240</c:v>
                </c:pt>
                <c:pt idx="245">
                  <c:v>1.1885496768230619E-241</c:v>
                </c:pt>
                <c:pt idx="246">
                  <c:v>1.1049044384401743E-242</c:v>
                </c:pt>
                <c:pt idx="247">
                  <c:v>1.0270439733859633E-243</c:v>
                </c:pt>
                <c:pt idx="248">
                  <c:v>9.5457629946116581E-245</c:v>
                </c:pt>
                <c:pt idx="249">
                  <c:v>8.8713535679554522E-246</c:v>
                </c:pt>
                <c:pt idx="250">
                  <c:v>8.2437934384646076E-247</c:v>
                </c:pt>
                <c:pt idx="251">
                  <c:v>7.6598915626569778E-248</c:v>
                </c:pt>
                <c:pt idx="252">
                  <c:v>7.1166692258672873E-249</c:v>
                </c:pt>
                <c:pt idx="253">
                  <c:v>6.6113463101235646E-250</c:v>
                </c:pt>
                <c:pt idx="254">
                  <c:v>6.1413284190006518E-251</c:v>
                </c:pt>
                <c:pt idx="255">
                  <c:v>5.7041948084177706E-252</c:v>
                </c:pt>
                <c:pt idx="256">
                  <c:v>5.2976870751802471E-253</c:v>
                </c:pt>
                <c:pt idx="257">
                  <c:v>4.9196985577937908E-254</c:v>
                </c:pt>
                <c:pt idx="258">
                  <c:v>4.5682644066203674E-255</c:v>
                </c:pt>
                <c:pt idx="259">
                  <c:v>4.2415522828936982E-256</c:v>
                </c:pt>
                <c:pt idx="260">
                  <c:v>3.9378536484189031E-257</c:v>
                </c:pt>
                <c:pt idx="261">
                  <c:v>3.6555756099591211E-258</c:v>
                </c:pt>
                <c:pt idx="262">
                  <c:v>3.3932332844019058E-259</c:v>
                </c:pt>
                <c:pt idx="263">
                  <c:v>3.1494426527437372E-260</c:v>
                </c:pt>
                <c:pt idx="264">
                  <c:v>2.9229138727993259E-261</c:v>
                </c:pt>
                <c:pt idx="265">
                  <c:v>2.7124450222993772E-262</c:v>
                </c:pt>
                <c:pt idx="266">
                  <c:v>2.5169162456969741E-263</c:v>
                </c:pt>
                <c:pt idx="267">
                  <c:v>2.3352842795870041E-264</c:v>
                </c:pt>
                <c:pt idx="268">
                  <c:v>2.1665773331171487E-265</c:v>
                </c:pt>
                <c:pt idx="269">
                  <c:v>2.0098903011800798E-266</c:v>
                </c:pt>
                <c:pt idx="270">
                  <c:v>1.8643802895017224E-267</c:v>
                </c:pt>
                <c:pt idx="271">
                  <c:v>1.7292624319879099E-268</c:v>
                </c:pt>
                <c:pt idx="272">
                  <c:v>1.6038059818815094E-269</c:v>
                </c:pt>
                <c:pt idx="273">
                  <c:v>1.4873306593886443E-270</c:v>
                </c:pt>
                <c:pt idx="274">
                  <c:v>1.3792032394889437E-271</c:v>
                </c:pt>
                <c:pt idx="275">
                  <c:v>1.2788343646354943E-272</c:v>
                </c:pt>
                <c:pt idx="276">
                  <c:v>1.1856755679815176E-273</c:v>
                </c:pt>
                <c:pt idx="277">
                  <c:v>1.099216493656885E-274</c:v>
                </c:pt>
                <c:pt idx="278">
                  <c:v>1.0189823014412774E-275</c:v>
                </c:pt>
                <c:pt idx="279">
                  <c:v>9.4453124396519543E-277</c:v>
                </c:pt>
                <c:pt idx="280">
                  <c:v>8.7545240530489957E-278</c:v>
                </c:pt>
                <c:pt idx="281">
                  <c:v>8.1136359052727919E-279</c:v>
                </c:pt>
                <c:pt idx="282">
                  <c:v>7.519093563956189E-280</c:v>
                </c:pt>
                <c:pt idx="283">
                  <c:v>6.9675917405582386E-281</c:v>
                </c:pt>
                <c:pt idx="284">
                  <c:v>6.4560571510090203E-282</c:v>
                </c:pt>
                <c:pt idx="285">
                  <c:v>5.9816325295270847E-283</c:v>
                </c:pt>
                <c:pt idx="286">
                  <c:v>5.5416617200743973E-284</c:v>
                </c:pt>
                <c:pt idx="287">
                  <c:v>5.1336757747220179E-285</c:v>
                </c:pt>
                <c:pt idx="288">
                  <c:v>4.7553799926656792E-286</c:v>
                </c:pt>
                <c:pt idx="289">
                  <c:v>4.4046418378651552E-287</c:v>
                </c:pt>
                <c:pt idx="290">
                  <c:v>4.0794796772409674E-288</c:v>
                </c:pt>
                <c:pt idx="291">
                  <c:v>3.778052285070984E-289</c:v>
                </c:pt>
                <c:pt idx="292">
                  <c:v>3.4986490627375511E-290</c:v>
                </c:pt>
                <c:pt idx="293">
                  <c:v>3.2396809262324089E-291</c:v>
                </c:pt>
                <c:pt idx="294">
                  <c:v>2.9996718169093218E-292</c:v>
                </c:pt>
                <c:pt idx="295">
                  <c:v>2.7772507938541231E-293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19C-4FC6-9A09-C57C1A24D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416704"/>
        <c:axId val="159418240"/>
      </c:scatterChart>
      <c:valAx>
        <c:axId val="159416704"/>
        <c:scaling>
          <c:orientation val="minMax"/>
          <c:max val="20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crossAx val="159418240"/>
        <c:crosses val="autoZero"/>
        <c:crossBetween val="midCat"/>
      </c:valAx>
      <c:valAx>
        <c:axId val="159418240"/>
        <c:scaling>
          <c:orientation val="minMax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159416704"/>
        <c:crosses val="autoZero"/>
        <c:crossBetween val="midCat"/>
      </c:valAx>
      <c:spPr>
        <a:solidFill>
          <a:schemeClr val="accent5">
            <a:lumMod val="20000"/>
            <a:lumOff val="80000"/>
          </a:schemeClr>
        </a:solidFill>
      </c:spPr>
    </c:plotArea>
    <c:plotVisOnly val="0"/>
    <c:dispBlanksAs val="gap"/>
    <c:showDLblsOverMax val="0"/>
  </c:chart>
  <c:spPr>
    <a:solidFill>
      <a:schemeClr val="accent3">
        <a:lumMod val="60000"/>
        <a:lumOff val="40000"/>
      </a:schemeClr>
    </a:solidFill>
    <a:ln w="9525">
      <a:solidFill>
        <a:schemeClr val="tx1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Distribution Function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8830955854867304E-2"/>
          <c:y val="0.17432305336832896"/>
          <c:w val="0.90546213116928409"/>
          <c:h val="0.6348375984251981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Erlang!$AM$10</c:f>
              <c:strCache>
                <c:ptCount val="1"/>
                <c:pt idx="0">
                  <c:v>F(x)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Erlang!$P$11:$P$410</c:f>
              <c:numCache>
                <c:formatCode>General</c:formatCode>
                <c:ptCount val="400"/>
                <c:pt idx="0" formatCode="0.00">
                  <c:v>0.01</c:v>
                </c:pt>
                <c:pt idx="1">
                  <c:v>0.5</c:v>
                </c:pt>
                <c:pt idx="2" formatCode="0.00">
                  <c:v>1</c:v>
                </c:pt>
                <c:pt idx="3">
                  <c:v>1.5</c:v>
                </c:pt>
                <c:pt idx="4" formatCode="0.00">
                  <c:v>2</c:v>
                </c:pt>
                <c:pt idx="5">
                  <c:v>2.5</c:v>
                </c:pt>
                <c:pt idx="6" formatCode="0.00">
                  <c:v>3</c:v>
                </c:pt>
                <c:pt idx="7">
                  <c:v>3.5</c:v>
                </c:pt>
                <c:pt idx="8" formatCode="0.00">
                  <c:v>4</c:v>
                </c:pt>
                <c:pt idx="9">
                  <c:v>4.5</c:v>
                </c:pt>
                <c:pt idx="10" formatCode="0.00">
                  <c:v>5</c:v>
                </c:pt>
                <c:pt idx="11">
                  <c:v>5.5</c:v>
                </c:pt>
                <c:pt idx="12" formatCode="0.00">
                  <c:v>6</c:v>
                </c:pt>
                <c:pt idx="13">
                  <c:v>6.5</c:v>
                </c:pt>
                <c:pt idx="14" formatCode="0.00">
                  <c:v>7</c:v>
                </c:pt>
                <c:pt idx="15">
                  <c:v>7.5</c:v>
                </c:pt>
                <c:pt idx="16" formatCode="0.00">
                  <c:v>8</c:v>
                </c:pt>
                <c:pt idx="17">
                  <c:v>8.5</c:v>
                </c:pt>
                <c:pt idx="18" formatCode="0.00">
                  <c:v>9</c:v>
                </c:pt>
                <c:pt idx="19">
                  <c:v>9.5</c:v>
                </c:pt>
                <c:pt idx="20" formatCode="0.00">
                  <c:v>10</c:v>
                </c:pt>
                <c:pt idx="21">
                  <c:v>10.5</c:v>
                </c:pt>
                <c:pt idx="22" formatCode="0.00">
                  <c:v>11</c:v>
                </c:pt>
                <c:pt idx="23">
                  <c:v>11.5</c:v>
                </c:pt>
                <c:pt idx="24" formatCode="0.00">
                  <c:v>12</c:v>
                </c:pt>
                <c:pt idx="25">
                  <c:v>12.5</c:v>
                </c:pt>
                <c:pt idx="26" formatCode="0.00">
                  <c:v>13</c:v>
                </c:pt>
                <c:pt idx="27">
                  <c:v>13.5</c:v>
                </c:pt>
                <c:pt idx="28" formatCode="0.00">
                  <c:v>14</c:v>
                </c:pt>
                <c:pt idx="29">
                  <c:v>14.5</c:v>
                </c:pt>
                <c:pt idx="30" formatCode="0.00">
                  <c:v>15</c:v>
                </c:pt>
                <c:pt idx="31">
                  <c:v>15.5</c:v>
                </c:pt>
                <c:pt idx="32" formatCode="0.00">
                  <c:v>16</c:v>
                </c:pt>
                <c:pt idx="33">
                  <c:v>16.5</c:v>
                </c:pt>
                <c:pt idx="34" formatCode="0.00">
                  <c:v>17</c:v>
                </c:pt>
                <c:pt idx="35">
                  <c:v>17.5</c:v>
                </c:pt>
                <c:pt idx="36" formatCode="0.00">
                  <c:v>18</c:v>
                </c:pt>
                <c:pt idx="37">
                  <c:v>18.5</c:v>
                </c:pt>
                <c:pt idx="38" formatCode="0.00">
                  <c:v>19</c:v>
                </c:pt>
                <c:pt idx="39">
                  <c:v>19.5</c:v>
                </c:pt>
                <c:pt idx="40" formatCode="0.00">
                  <c:v>20</c:v>
                </c:pt>
                <c:pt idx="41">
                  <c:v>20.5</c:v>
                </c:pt>
                <c:pt idx="42" formatCode="0.00">
                  <c:v>21</c:v>
                </c:pt>
                <c:pt idx="43">
                  <c:v>21.5</c:v>
                </c:pt>
                <c:pt idx="44" formatCode="0.00">
                  <c:v>22</c:v>
                </c:pt>
                <c:pt idx="45">
                  <c:v>22.5</c:v>
                </c:pt>
                <c:pt idx="46" formatCode="0.00">
                  <c:v>23</c:v>
                </c:pt>
                <c:pt idx="47">
                  <c:v>23.5</c:v>
                </c:pt>
                <c:pt idx="48" formatCode="0.00">
                  <c:v>24</c:v>
                </c:pt>
                <c:pt idx="49">
                  <c:v>24.5</c:v>
                </c:pt>
                <c:pt idx="50" formatCode="0.00">
                  <c:v>25</c:v>
                </c:pt>
                <c:pt idx="51">
                  <c:v>25.5</c:v>
                </c:pt>
                <c:pt idx="52" formatCode="0.00">
                  <c:v>26</c:v>
                </c:pt>
                <c:pt idx="53">
                  <c:v>26.5</c:v>
                </c:pt>
                <c:pt idx="54" formatCode="0.00">
                  <c:v>27</c:v>
                </c:pt>
                <c:pt idx="55">
                  <c:v>27.5</c:v>
                </c:pt>
                <c:pt idx="56" formatCode="0.00">
                  <c:v>28</c:v>
                </c:pt>
                <c:pt idx="57">
                  <c:v>28.5</c:v>
                </c:pt>
                <c:pt idx="58" formatCode="0.00">
                  <c:v>29</c:v>
                </c:pt>
                <c:pt idx="59">
                  <c:v>29.5</c:v>
                </c:pt>
                <c:pt idx="60" formatCode="0.00">
                  <c:v>30</c:v>
                </c:pt>
                <c:pt idx="61">
                  <c:v>30.5</c:v>
                </c:pt>
                <c:pt idx="62" formatCode="0.00">
                  <c:v>31</c:v>
                </c:pt>
                <c:pt idx="63">
                  <c:v>31.5</c:v>
                </c:pt>
                <c:pt idx="64" formatCode="0.00">
                  <c:v>32</c:v>
                </c:pt>
                <c:pt idx="65">
                  <c:v>32.5</c:v>
                </c:pt>
                <c:pt idx="66" formatCode="0.00">
                  <c:v>33</c:v>
                </c:pt>
                <c:pt idx="67">
                  <c:v>33.5</c:v>
                </c:pt>
                <c:pt idx="68" formatCode="0.00">
                  <c:v>34</c:v>
                </c:pt>
                <c:pt idx="69">
                  <c:v>34.5</c:v>
                </c:pt>
                <c:pt idx="70" formatCode="0.00">
                  <c:v>35</c:v>
                </c:pt>
                <c:pt idx="71">
                  <c:v>35.5</c:v>
                </c:pt>
                <c:pt idx="72" formatCode="0.00">
                  <c:v>36</c:v>
                </c:pt>
                <c:pt idx="73">
                  <c:v>36.5</c:v>
                </c:pt>
                <c:pt idx="74" formatCode="0.00">
                  <c:v>37</c:v>
                </c:pt>
                <c:pt idx="75">
                  <c:v>37.5</c:v>
                </c:pt>
                <c:pt idx="76" formatCode="0.00">
                  <c:v>38</c:v>
                </c:pt>
                <c:pt idx="77">
                  <c:v>38.5</c:v>
                </c:pt>
                <c:pt idx="78" formatCode="0.00">
                  <c:v>39</c:v>
                </c:pt>
                <c:pt idx="79">
                  <c:v>39.5</c:v>
                </c:pt>
                <c:pt idx="80" formatCode="0.00">
                  <c:v>40</c:v>
                </c:pt>
                <c:pt idx="81">
                  <c:v>40.5</c:v>
                </c:pt>
                <c:pt idx="82" formatCode="0.00">
                  <c:v>41</c:v>
                </c:pt>
                <c:pt idx="83">
                  <c:v>41.5</c:v>
                </c:pt>
                <c:pt idx="84" formatCode="0.00">
                  <c:v>42</c:v>
                </c:pt>
                <c:pt idx="85">
                  <c:v>42.5</c:v>
                </c:pt>
                <c:pt idx="86" formatCode="0.00">
                  <c:v>43</c:v>
                </c:pt>
                <c:pt idx="87">
                  <c:v>43.5</c:v>
                </c:pt>
                <c:pt idx="88" formatCode="0.00">
                  <c:v>44</c:v>
                </c:pt>
                <c:pt idx="89">
                  <c:v>44.5</c:v>
                </c:pt>
                <c:pt idx="90" formatCode="0.00">
                  <c:v>45</c:v>
                </c:pt>
                <c:pt idx="91">
                  <c:v>45.5</c:v>
                </c:pt>
                <c:pt idx="92" formatCode="0.00">
                  <c:v>46</c:v>
                </c:pt>
                <c:pt idx="93">
                  <c:v>46.5</c:v>
                </c:pt>
                <c:pt idx="94" formatCode="0.00">
                  <c:v>47</c:v>
                </c:pt>
                <c:pt idx="95">
                  <c:v>47.5</c:v>
                </c:pt>
                <c:pt idx="96" formatCode="0.00">
                  <c:v>48</c:v>
                </c:pt>
                <c:pt idx="97">
                  <c:v>48.5</c:v>
                </c:pt>
                <c:pt idx="98" formatCode="0.00">
                  <c:v>49</c:v>
                </c:pt>
                <c:pt idx="99">
                  <c:v>49.5</c:v>
                </c:pt>
                <c:pt idx="100" formatCode="0.00">
                  <c:v>50</c:v>
                </c:pt>
                <c:pt idx="101">
                  <c:v>50.5</c:v>
                </c:pt>
                <c:pt idx="102" formatCode="0.00">
                  <c:v>51</c:v>
                </c:pt>
                <c:pt idx="103">
                  <c:v>51.5</c:v>
                </c:pt>
                <c:pt idx="104" formatCode="0.00">
                  <c:v>52</c:v>
                </c:pt>
                <c:pt idx="105">
                  <c:v>52.5</c:v>
                </c:pt>
                <c:pt idx="106" formatCode="0.00">
                  <c:v>53</c:v>
                </c:pt>
                <c:pt idx="107">
                  <c:v>53.5</c:v>
                </c:pt>
                <c:pt idx="108" formatCode="0.00">
                  <c:v>54</c:v>
                </c:pt>
                <c:pt idx="109">
                  <c:v>54.5</c:v>
                </c:pt>
                <c:pt idx="110" formatCode="0.00">
                  <c:v>55</c:v>
                </c:pt>
                <c:pt idx="111">
                  <c:v>55.5</c:v>
                </c:pt>
                <c:pt idx="112" formatCode="0.00">
                  <c:v>56</c:v>
                </c:pt>
                <c:pt idx="113">
                  <c:v>56.5</c:v>
                </c:pt>
                <c:pt idx="114" formatCode="0.00">
                  <c:v>57</c:v>
                </c:pt>
                <c:pt idx="115">
                  <c:v>57.5</c:v>
                </c:pt>
                <c:pt idx="116" formatCode="0.00">
                  <c:v>58</c:v>
                </c:pt>
                <c:pt idx="117">
                  <c:v>58.5</c:v>
                </c:pt>
                <c:pt idx="118" formatCode="0.00">
                  <c:v>59</c:v>
                </c:pt>
                <c:pt idx="119">
                  <c:v>59.5</c:v>
                </c:pt>
                <c:pt idx="120" formatCode="0.00">
                  <c:v>60</c:v>
                </c:pt>
                <c:pt idx="121">
                  <c:v>60.5</c:v>
                </c:pt>
                <c:pt idx="122" formatCode="0.00">
                  <c:v>61</c:v>
                </c:pt>
                <c:pt idx="123">
                  <c:v>61.5</c:v>
                </c:pt>
                <c:pt idx="124" formatCode="0.00">
                  <c:v>62</c:v>
                </c:pt>
                <c:pt idx="125">
                  <c:v>62.5</c:v>
                </c:pt>
                <c:pt idx="126" formatCode="0.00">
                  <c:v>63</c:v>
                </c:pt>
                <c:pt idx="127">
                  <c:v>63.5</c:v>
                </c:pt>
                <c:pt idx="128" formatCode="0.00">
                  <c:v>64</c:v>
                </c:pt>
                <c:pt idx="129">
                  <c:v>64.5</c:v>
                </c:pt>
                <c:pt idx="130" formatCode="0.00">
                  <c:v>65</c:v>
                </c:pt>
                <c:pt idx="131">
                  <c:v>65.5</c:v>
                </c:pt>
                <c:pt idx="132" formatCode="0.00">
                  <c:v>66</c:v>
                </c:pt>
                <c:pt idx="133">
                  <c:v>66.5</c:v>
                </c:pt>
                <c:pt idx="134" formatCode="0.00">
                  <c:v>67</c:v>
                </c:pt>
                <c:pt idx="135">
                  <c:v>67.5</c:v>
                </c:pt>
                <c:pt idx="136" formatCode="0.00">
                  <c:v>68</c:v>
                </c:pt>
                <c:pt idx="137">
                  <c:v>68.5</c:v>
                </c:pt>
                <c:pt idx="138" formatCode="0.00">
                  <c:v>69</c:v>
                </c:pt>
                <c:pt idx="139">
                  <c:v>69.5</c:v>
                </c:pt>
                <c:pt idx="140" formatCode="0.00">
                  <c:v>70</c:v>
                </c:pt>
                <c:pt idx="141">
                  <c:v>70.5</c:v>
                </c:pt>
                <c:pt idx="142" formatCode="0.00">
                  <c:v>71</c:v>
                </c:pt>
                <c:pt idx="143">
                  <c:v>71.5</c:v>
                </c:pt>
                <c:pt idx="144" formatCode="0.00">
                  <c:v>72</c:v>
                </c:pt>
                <c:pt idx="145">
                  <c:v>72.5</c:v>
                </c:pt>
                <c:pt idx="146" formatCode="0.00">
                  <c:v>73</c:v>
                </c:pt>
                <c:pt idx="147">
                  <c:v>73.5</c:v>
                </c:pt>
                <c:pt idx="148" formatCode="0.00">
                  <c:v>74</c:v>
                </c:pt>
                <c:pt idx="149">
                  <c:v>74.5</c:v>
                </c:pt>
                <c:pt idx="150" formatCode="0.00">
                  <c:v>75</c:v>
                </c:pt>
                <c:pt idx="151">
                  <c:v>75.5</c:v>
                </c:pt>
                <c:pt idx="152" formatCode="0.00">
                  <c:v>76</c:v>
                </c:pt>
                <c:pt idx="153">
                  <c:v>76.5</c:v>
                </c:pt>
                <c:pt idx="154" formatCode="0.00">
                  <c:v>77</c:v>
                </c:pt>
                <c:pt idx="155">
                  <c:v>77.5</c:v>
                </c:pt>
                <c:pt idx="156" formatCode="0.00">
                  <c:v>78</c:v>
                </c:pt>
                <c:pt idx="157">
                  <c:v>78.5</c:v>
                </c:pt>
                <c:pt idx="158" formatCode="0.00">
                  <c:v>79</c:v>
                </c:pt>
                <c:pt idx="159">
                  <c:v>79.5</c:v>
                </c:pt>
                <c:pt idx="160" formatCode="0.00">
                  <c:v>80</c:v>
                </c:pt>
                <c:pt idx="161">
                  <c:v>80.5</c:v>
                </c:pt>
                <c:pt idx="162" formatCode="0.00">
                  <c:v>81</c:v>
                </c:pt>
                <c:pt idx="163">
                  <c:v>81.5</c:v>
                </c:pt>
                <c:pt idx="164" formatCode="0.00">
                  <c:v>82</c:v>
                </c:pt>
                <c:pt idx="165">
                  <c:v>82.5</c:v>
                </c:pt>
                <c:pt idx="166" formatCode="0.00">
                  <c:v>83</c:v>
                </c:pt>
                <c:pt idx="167">
                  <c:v>83.5</c:v>
                </c:pt>
                <c:pt idx="168" formatCode="0.00">
                  <c:v>84</c:v>
                </c:pt>
                <c:pt idx="169">
                  <c:v>84.5</c:v>
                </c:pt>
                <c:pt idx="170" formatCode="0.00">
                  <c:v>85</c:v>
                </c:pt>
                <c:pt idx="171">
                  <c:v>85.5</c:v>
                </c:pt>
                <c:pt idx="172" formatCode="0.00">
                  <c:v>86</c:v>
                </c:pt>
                <c:pt idx="173">
                  <c:v>86.5</c:v>
                </c:pt>
                <c:pt idx="174" formatCode="0.00">
                  <c:v>87</c:v>
                </c:pt>
                <c:pt idx="175">
                  <c:v>87.5</c:v>
                </c:pt>
                <c:pt idx="176" formatCode="0.00">
                  <c:v>88</c:v>
                </c:pt>
                <c:pt idx="177">
                  <c:v>88.5</c:v>
                </c:pt>
                <c:pt idx="178" formatCode="0.00">
                  <c:v>89</c:v>
                </c:pt>
                <c:pt idx="179">
                  <c:v>89.5</c:v>
                </c:pt>
                <c:pt idx="180" formatCode="0.00">
                  <c:v>90</c:v>
                </c:pt>
                <c:pt idx="181">
                  <c:v>90.5</c:v>
                </c:pt>
                <c:pt idx="182" formatCode="0.00">
                  <c:v>91</c:v>
                </c:pt>
                <c:pt idx="183">
                  <c:v>91.5</c:v>
                </c:pt>
                <c:pt idx="184" formatCode="0.00">
                  <c:v>92</c:v>
                </c:pt>
                <c:pt idx="185">
                  <c:v>92.5</c:v>
                </c:pt>
                <c:pt idx="186" formatCode="0.00">
                  <c:v>93</c:v>
                </c:pt>
                <c:pt idx="187">
                  <c:v>93.5</c:v>
                </c:pt>
                <c:pt idx="188" formatCode="0.00">
                  <c:v>94</c:v>
                </c:pt>
                <c:pt idx="189">
                  <c:v>94.5</c:v>
                </c:pt>
                <c:pt idx="190" formatCode="0.00">
                  <c:v>95</c:v>
                </c:pt>
                <c:pt idx="191">
                  <c:v>95.5</c:v>
                </c:pt>
                <c:pt idx="192" formatCode="0.00">
                  <c:v>96</c:v>
                </c:pt>
                <c:pt idx="193">
                  <c:v>96.5</c:v>
                </c:pt>
                <c:pt idx="194" formatCode="0.00">
                  <c:v>97</c:v>
                </c:pt>
                <c:pt idx="195">
                  <c:v>97.5</c:v>
                </c:pt>
                <c:pt idx="196" formatCode="0.00">
                  <c:v>98</c:v>
                </c:pt>
                <c:pt idx="197">
                  <c:v>98.5</c:v>
                </c:pt>
                <c:pt idx="198" formatCode="0.00">
                  <c:v>99</c:v>
                </c:pt>
                <c:pt idx="199">
                  <c:v>99.5</c:v>
                </c:pt>
                <c:pt idx="200" formatCode="0.00">
                  <c:v>100</c:v>
                </c:pt>
                <c:pt idx="201">
                  <c:v>100.5</c:v>
                </c:pt>
                <c:pt idx="202" formatCode="0.00">
                  <c:v>101</c:v>
                </c:pt>
                <c:pt idx="203">
                  <c:v>101.5</c:v>
                </c:pt>
                <c:pt idx="204" formatCode="0.00">
                  <c:v>102</c:v>
                </c:pt>
                <c:pt idx="205">
                  <c:v>102.5</c:v>
                </c:pt>
                <c:pt idx="206" formatCode="0.00">
                  <c:v>103</c:v>
                </c:pt>
                <c:pt idx="207">
                  <c:v>103.5</c:v>
                </c:pt>
                <c:pt idx="208" formatCode="0.00">
                  <c:v>104</c:v>
                </c:pt>
                <c:pt idx="209">
                  <c:v>104.5</c:v>
                </c:pt>
                <c:pt idx="210" formatCode="0.00">
                  <c:v>105</c:v>
                </c:pt>
                <c:pt idx="211">
                  <c:v>105.5</c:v>
                </c:pt>
                <c:pt idx="212" formatCode="0.00">
                  <c:v>106</c:v>
                </c:pt>
                <c:pt idx="213">
                  <c:v>106.5</c:v>
                </c:pt>
                <c:pt idx="214" formatCode="0.00">
                  <c:v>107</c:v>
                </c:pt>
                <c:pt idx="215">
                  <c:v>107.5</c:v>
                </c:pt>
                <c:pt idx="216" formatCode="0.00">
                  <c:v>108</c:v>
                </c:pt>
                <c:pt idx="217">
                  <c:v>108.5</c:v>
                </c:pt>
                <c:pt idx="218" formatCode="0.00">
                  <c:v>109</c:v>
                </c:pt>
                <c:pt idx="219">
                  <c:v>109.5</c:v>
                </c:pt>
                <c:pt idx="220" formatCode="0.00">
                  <c:v>110</c:v>
                </c:pt>
                <c:pt idx="221">
                  <c:v>110.5</c:v>
                </c:pt>
                <c:pt idx="222" formatCode="0.00">
                  <c:v>111</c:v>
                </c:pt>
                <c:pt idx="223">
                  <c:v>111.5</c:v>
                </c:pt>
                <c:pt idx="224" formatCode="0.00">
                  <c:v>112</c:v>
                </c:pt>
                <c:pt idx="225">
                  <c:v>112.5</c:v>
                </c:pt>
                <c:pt idx="226" formatCode="0.00">
                  <c:v>113</c:v>
                </c:pt>
                <c:pt idx="227">
                  <c:v>113.5</c:v>
                </c:pt>
                <c:pt idx="228" formatCode="0.00">
                  <c:v>114</c:v>
                </c:pt>
                <c:pt idx="229">
                  <c:v>114.5</c:v>
                </c:pt>
                <c:pt idx="230" formatCode="0.00">
                  <c:v>115</c:v>
                </c:pt>
                <c:pt idx="231">
                  <c:v>115.5</c:v>
                </c:pt>
                <c:pt idx="232" formatCode="0.00">
                  <c:v>116</c:v>
                </c:pt>
                <c:pt idx="233">
                  <c:v>116.5</c:v>
                </c:pt>
                <c:pt idx="234" formatCode="0.00">
                  <c:v>117</c:v>
                </c:pt>
                <c:pt idx="235">
                  <c:v>117.5</c:v>
                </c:pt>
                <c:pt idx="236" formatCode="0.00">
                  <c:v>118</c:v>
                </c:pt>
                <c:pt idx="237">
                  <c:v>118.5</c:v>
                </c:pt>
                <c:pt idx="238" formatCode="0.00">
                  <c:v>119</c:v>
                </c:pt>
                <c:pt idx="239">
                  <c:v>119.5</c:v>
                </c:pt>
                <c:pt idx="240" formatCode="0.00">
                  <c:v>120</c:v>
                </c:pt>
                <c:pt idx="241">
                  <c:v>120.5</c:v>
                </c:pt>
                <c:pt idx="242" formatCode="0.00">
                  <c:v>121</c:v>
                </c:pt>
                <c:pt idx="243">
                  <c:v>121.5</c:v>
                </c:pt>
                <c:pt idx="244" formatCode="0.00">
                  <c:v>122</c:v>
                </c:pt>
                <c:pt idx="245">
                  <c:v>122.5</c:v>
                </c:pt>
                <c:pt idx="246" formatCode="0.00">
                  <c:v>123</c:v>
                </c:pt>
                <c:pt idx="247">
                  <c:v>123.5</c:v>
                </c:pt>
                <c:pt idx="248" formatCode="0.00">
                  <c:v>124</c:v>
                </c:pt>
                <c:pt idx="249">
                  <c:v>124.5</c:v>
                </c:pt>
                <c:pt idx="250" formatCode="0.00">
                  <c:v>125</c:v>
                </c:pt>
                <c:pt idx="251">
                  <c:v>125.5</c:v>
                </c:pt>
                <c:pt idx="252" formatCode="0.00">
                  <c:v>126</c:v>
                </c:pt>
                <c:pt idx="253">
                  <c:v>126.5</c:v>
                </c:pt>
                <c:pt idx="254" formatCode="0.00">
                  <c:v>127</c:v>
                </c:pt>
                <c:pt idx="255">
                  <c:v>127.5</c:v>
                </c:pt>
                <c:pt idx="256" formatCode="0.00">
                  <c:v>128</c:v>
                </c:pt>
                <c:pt idx="257">
                  <c:v>128.5</c:v>
                </c:pt>
                <c:pt idx="258" formatCode="0.00">
                  <c:v>129</c:v>
                </c:pt>
                <c:pt idx="259">
                  <c:v>129.5</c:v>
                </c:pt>
                <c:pt idx="260" formatCode="0.00">
                  <c:v>130</c:v>
                </c:pt>
                <c:pt idx="261">
                  <c:v>130.5</c:v>
                </c:pt>
                <c:pt idx="262" formatCode="0.00">
                  <c:v>131</c:v>
                </c:pt>
                <c:pt idx="263">
                  <c:v>131.5</c:v>
                </c:pt>
                <c:pt idx="264" formatCode="0.00">
                  <c:v>132</c:v>
                </c:pt>
                <c:pt idx="265">
                  <c:v>132.5</c:v>
                </c:pt>
                <c:pt idx="266" formatCode="0.00">
                  <c:v>133</c:v>
                </c:pt>
                <c:pt idx="267">
                  <c:v>133.5</c:v>
                </c:pt>
                <c:pt idx="268" formatCode="0.00">
                  <c:v>134</c:v>
                </c:pt>
                <c:pt idx="269">
                  <c:v>134.5</c:v>
                </c:pt>
                <c:pt idx="270" formatCode="0.00">
                  <c:v>135</c:v>
                </c:pt>
                <c:pt idx="271">
                  <c:v>135.5</c:v>
                </c:pt>
                <c:pt idx="272" formatCode="0.00">
                  <c:v>136</c:v>
                </c:pt>
                <c:pt idx="273">
                  <c:v>136.5</c:v>
                </c:pt>
                <c:pt idx="274" formatCode="0.00">
                  <c:v>137</c:v>
                </c:pt>
                <c:pt idx="275">
                  <c:v>137.5</c:v>
                </c:pt>
                <c:pt idx="276" formatCode="0.00">
                  <c:v>138</c:v>
                </c:pt>
                <c:pt idx="277">
                  <c:v>138.5</c:v>
                </c:pt>
                <c:pt idx="278" formatCode="0.00">
                  <c:v>139</c:v>
                </c:pt>
                <c:pt idx="279">
                  <c:v>139.5</c:v>
                </c:pt>
                <c:pt idx="280" formatCode="0.00">
                  <c:v>140</c:v>
                </c:pt>
                <c:pt idx="281">
                  <c:v>140.5</c:v>
                </c:pt>
                <c:pt idx="282" formatCode="0.00">
                  <c:v>141</c:v>
                </c:pt>
                <c:pt idx="283">
                  <c:v>141.5</c:v>
                </c:pt>
                <c:pt idx="284" formatCode="0.00">
                  <c:v>142</c:v>
                </c:pt>
                <c:pt idx="285">
                  <c:v>142.5</c:v>
                </c:pt>
                <c:pt idx="286" formatCode="0.00">
                  <c:v>143</c:v>
                </c:pt>
                <c:pt idx="287">
                  <c:v>143.5</c:v>
                </c:pt>
                <c:pt idx="288" formatCode="0.00">
                  <c:v>144</c:v>
                </c:pt>
                <c:pt idx="289">
                  <c:v>144.5</c:v>
                </c:pt>
                <c:pt idx="290" formatCode="0.00">
                  <c:v>145</c:v>
                </c:pt>
                <c:pt idx="291">
                  <c:v>145.5</c:v>
                </c:pt>
                <c:pt idx="292" formatCode="0.00">
                  <c:v>146</c:v>
                </c:pt>
                <c:pt idx="293">
                  <c:v>146.5</c:v>
                </c:pt>
                <c:pt idx="294" formatCode="0.00">
                  <c:v>147</c:v>
                </c:pt>
                <c:pt idx="295">
                  <c:v>147.5</c:v>
                </c:pt>
                <c:pt idx="296" formatCode="0.00">
                  <c:v>148</c:v>
                </c:pt>
                <c:pt idx="297">
                  <c:v>148.5</c:v>
                </c:pt>
                <c:pt idx="298" formatCode="0.00">
                  <c:v>149</c:v>
                </c:pt>
                <c:pt idx="299">
                  <c:v>149.5</c:v>
                </c:pt>
                <c:pt idx="300" formatCode="0.00">
                  <c:v>150</c:v>
                </c:pt>
                <c:pt idx="301">
                  <c:v>150.5</c:v>
                </c:pt>
                <c:pt idx="302" formatCode="0.00">
                  <c:v>151</c:v>
                </c:pt>
                <c:pt idx="303">
                  <c:v>151.5</c:v>
                </c:pt>
                <c:pt idx="304" formatCode="0.00">
                  <c:v>152</c:v>
                </c:pt>
                <c:pt idx="305">
                  <c:v>152.5</c:v>
                </c:pt>
                <c:pt idx="306" formatCode="0.00">
                  <c:v>153</c:v>
                </c:pt>
                <c:pt idx="307">
                  <c:v>153.5</c:v>
                </c:pt>
                <c:pt idx="308" formatCode="0.00">
                  <c:v>154</c:v>
                </c:pt>
                <c:pt idx="309">
                  <c:v>154.5</c:v>
                </c:pt>
                <c:pt idx="310" formatCode="0.00">
                  <c:v>155</c:v>
                </c:pt>
                <c:pt idx="311">
                  <c:v>155.5</c:v>
                </c:pt>
                <c:pt idx="312" formatCode="0.00">
                  <c:v>156</c:v>
                </c:pt>
                <c:pt idx="313">
                  <c:v>156.5</c:v>
                </c:pt>
                <c:pt idx="314" formatCode="0.00">
                  <c:v>157</c:v>
                </c:pt>
                <c:pt idx="315">
                  <c:v>157.5</c:v>
                </c:pt>
                <c:pt idx="316" formatCode="0.00">
                  <c:v>158</c:v>
                </c:pt>
                <c:pt idx="317">
                  <c:v>158.5</c:v>
                </c:pt>
                <c:pt idx="318" formatCode="0.00">
                  <c:v>159</c:v>
                </c:pt>
                <c:pt idx="319">
                  <c:v>159.5</c:v>
                </c:pt>
                <c:pt idx="320" formatCode="0.00">
                  <c:v>160</c:v>
                </c:pt>
                <c:pt idx="321">
                  <c:v>160.5</c:v>
                </c:pt>
                <c:pt idx="322" formatCode="0.00">
                  <c:v>161</c:v>
                </c:pt>
                <c:pt idx="323">
                  <c:v>161.5</c:v>
                </c:pt>
                <c:pt idx="324" formatCode="0.00">
                  <c:v>162</c:v>
                </c:pt>
                <c:pt idx="325">
                  <c:v>162.5</c:v>
                </c:pt>
                <c:pt idx="326" formatCode="0.00">
                  <c:v>163</c:v>
                </c:pt>
                <c:pt idx="327">
                  <c:v>163.5</c:v>
                </c:pt>
                <c:pt idx="328" formatCode="0.00">
                  <c:v>164</c:v>
                </c:pt>
                <c:pt idx="329">
                  <c:v>164.5</c:v>
                </c:pt>
                <c:pt idx="330" formatCode="0.00">
                  <c:v>165</c:v>
                </c:pt>
                <c:pt idx="331">
                  <c:v>165.5</c:v>
                </c:pt>
                <c:pt idx="332" formatCode="0.00">
                  <c:v>166</c:v>
                </c:pt>
                <c:pt idx="333">
                  <c:v>166.5</c:v>
                </c:pt>
                <c:pt idx="334" formatCode="0.00">
                  <c:v>167</c:v>
                </c:pt>
                <c:pt idx="335">
                  <c:v>167.5</c:v>
                </c:pt>
                <c:pt idx="336" formatCode="0.00">
                  <c:v>168</c:v>
                </c:pt>
                <c:pt idx="337">
                  <c:v>168.5</c:v>
                </c:pt>
                <c:pt idx="338" formatCode="0.00">
                  <c:v>169</c:v>
                </c:pt>
                <c:pt idx="339">
                  <c:v>169.5</c:v>
                </c:pt>
                <c:pt idx="340" formatCode="0.00">
                  <c:v>170</c:v>
                </c:pt>
                <c:pt idx="341">
                  <c:v>170.5</c:v>
                </c:pt>
                <c:pt idx="342" formatCode="0.00">
                  <c:v>171</c:v>
                </c:pt>
                <c:pt idx="343">
                  <c:v>171.5</c:v>
                </c:pt>
                <c:pt idx="344" formatCode="0.00">
                  <c:v>172</c:v>
                </c:pt>
                <c:pt idx="345">
                  <c:v>172.5</c:v>
                </c:pt>
                <c:pt idx="346" formatCode="0.00">
                  <c:v>173</c:v>
                </c:pt>
                <c:pt idx="347">
                  <c:v>173.5</c:v>
                </c:pt>
                <c:pt idx="348" formatCode="0.00">
                  <c:v>174</c:v>
                </c:pt>
                <c:pt idx="349">
                  <c:v>174.5</c:v>
                </c:pt>
                <c:pt idx="350" formatCode="0.00">
                  <c:v>175</c:v>
                </c:pt>
                <c:pt idx="351">
                  <c:v>175.5</c:v>
                </c:pt>
                <c:pt idx="352" formatCode="0.00">
                  <c:v>176</c:v>
                </c:pt>
                <c:pt idx="353">
                  <c:v>176.5</c:v>
                </c:pt>
                <c:pt idx="354" formatCode="0.00">
                  <c:v>177</c:v>
                </c:pt>
                <c:pt idx="355">
                  <c:v>177.5</c:v>
                </c:pt>
                <c:pt idx="356" formatCode="0.00">
                  <c:v>178</c:v>
                </c:pt>
                <c:pt idx="357">
                  <c:v>178.5</c:v>
                </c:pt>
                <c:pt idx="358" formatCode="0.00">
                  <c:v>179</c:v>
                </c:pt>
                <c:pt idx="359">
                  <c:v>179.5</c:v>
                </c:pt>
                <c:pt idx="360" formatCode="0.00">
                  <c:v>180</c:v>
                </c:pt>
                <c:pt idx="361">
                  <c:v>180.5</c:v>
                </c:pt>
                <c:pt idx="362" formatCode="0.00">
                  <c:v>181</c:v>
                </c:pt>
                <c:pt idx="363">
                  <c:v>181.5</c:v>
                </c:pt>
                <c:pt idx="364" formatCode="0.00">
                  <c:v>182</c:v>
                </c:pt>
                <c:pt idx="365">
                  <c:v>182.5</c:v>
                </c:pt>
                <c:pt idx="366" formatCode="0.00">
                  <c:v>183</c:v>
                </c:pt>
                <c:pt idx="367">
                  <c:v>183.5</c:v>
                </c:pt>
                <c:pt idx="368" formatCode="0.00">
                  <c:v>184</c:v>
                </c:pt>
                <c:pt idx="369">
                  <c:v>184.5</c:v>
                </c:pt>
                <c:pt idx="370" formatCode="0.00">
                  <c:v>185</c:v>
                </c:pt>
                <c:pt idx="371">
                  <c:v>185.5</c:v>
                </c:pt>
                <c:pt idx="372" formatCode="0.00">
                  <c:v>186</c:v>
                </c:pt>
                <c:pt idx="373">
                  <c:v>186.5</c:v>
                </c:pt>
                <c:pt idx="374" formatCode="0.00">
                  <c:v>187</c:v>
                </c:pt>
                <c:pt idx="375">
                  <c:v>187.5</c:v>
                </c:pt>
                <c:pt idx="376" formatCode="0.00">
                  <c:v>188</c:v>
                </c:pt>
                <c:pt idx="377">
                  <c:v>188.5</c:v>
                </c:pt>
                <c:pt idx="378" formatCode="0.00">
                  <c:v>189</c:v>
                </c:pt>
                <c:pt idx="379">
                  <c:v>189.5</c:v>
                </c:pt>
                <c:pt idx="380" formatCode="0.00">
                  <c:v>190</c:v>
                </c:pt>
                <c:pt idx="381">
                  <c:v>190.5</c:v>
                </c:pt>
                <c:pt idx="382" formatCode="0.00">
                  <c:v>191</c:v>
                </c:pt>
                <c:pt idx="383">
                  <c:v>191.5</c:v>
                </c:pt>
                <c:pt idx="384" formatCode="0.00">
                  <c:v>192</c:v>
                </c:pt>
                <c:pt idx="385">
                  <c:v>192.5</c:v>
                </c:pt>
                <c:pt idx="386" formatCode="0.00">
                  <c:v>193</c:v>
                </c:pt>
                <c:pt idx="387">
                  <c:v>193.5</c:v>
                </c:pt>
                <c:pt idx="388" formatCode="0.00">
                  <c:v>194</c:v>
                </c:pt>
                <c:pt idx="389">
                  <c:v>194.5</c:v>
                </c:pt>
                <c:pt idx="390" formatCode="0.00">
                  <c:v>195</c:v>
                </c:pt>
                <c:pt idx="391">
                  <c:v>195.5</c:v>
                </c:pt>
                <c:pt idx="392" formatCode="0.00">
                  <c:v>196</c:v>
                </c:pt>
                <c:pt idx="393">
                  <c:v>196.5</c:v>
                </c:pt>
                <c:pt idx="394" formatCode="0.00">
                  <c:v>197</c:v>
                </c:pt>
                <c:pt idx="395">
                  <c:v>197.5</c:v>
                </c:pt>
                <c:pt idx="396" formatCode="0.00">
                  <c:v>198</c:v>
                </c:pt>
                <c:pt idx="397">
                  <c:v>198.5</c:v>
                </c:pt>
                <c:pt idx="398" formatCode="0.00">
                  <c:v>199</c:v>
                </c:pt>
                <c:pt idx="399">
                  <c:v>199.5</c:v>
                </c:pt>
              </c:numCache>
            </c:numRef>
          </c:xVal>
          <c:yVal>
            <c:numRef>
              <c:f>Erlang!$AM$11:$AM$410</c:f>
              <c:numCache>
                <c:formatCode>General</c:formatCode>
                <c:ptCount val="400"/>
                <c:pt idx="0">
                  <c:v>1.1168843627729075E-13</c:v>
                </c:pt>
                <c:pt idx="1">
                  <c:v>1.1594079258864465E-2</c:v>
                </c:pt>
                <c:pt idx="2">
                  <c:v>0.20919541581540213</c:v>
                </c:pt>
                <c:pt idx="3">
                  <c:v>0.57964434283054556</c:v>
                </c:pt>
                <c:pt idx="4">
                  <c:v>0.84255295383307549</c:v>
                </c:pt>
                <c:pt idx="5">
                  <c:v>0.95417769311134892</c:v>
                </c:pt>
                <c:pt idx="6">
                  <c:v>0.98887917722190766</c:v>
                </c:pt>
                <c:pt idx="7">
                  <c:v>0.99764127251205836</c:v>
                </c:pt>
                <c:pt idx="8">
                  <c:v>0.99954876709432905</c:v>
                </c:pt>
                <c:pt idx="9">
                  <c:v>0.99992041618788818</c:v>
                </c:pt>
                <c:pt idx="10">
                  <c:v>0.99998685433974399</c:v>
                </c:pt>
                <c:pt idx="11">
                  <c:v>0.99999794257235641</c:v>
                </c:pt>
                <c:pt idx="12">
                  <c:v>0.99999969219088725</c:v>
                </c:pt>
                <c:pt idx="13">
                  <c:v>0.99999995567767874</c:v>
                </c:pt>
                <c:pt idx="14">
                  <c:v>0.99999999382418947</c:v>
                </c:pt>
                <c:pt idx="15">
                  <c:v>0.99999999916366389</c:v>
                </c:pt>
                <c:pt idx="16">
                  <c:v>0.99999999988953625</c:v>
                </c:pt>
                <c:pt idx="17">
                  <c:v>0.99999999998572819</c:v>
                </c:pt>
                <c:pt idx="18">
                  <c:v>0.99999999999819189</c:v>
                </c:pt>
                <c:pt idx="19">
                  <c:v>0.99999999999977496</c:v>
                </c:pt>
                <c:pt idx="20">
                  <c:v>0.99999999999997247</c:v>
                </c:pt>
                <c:pt idx="21">
                  <c:v>0.99999999999999667</c:v>
                </c:pt>
                <c:pt idx="22">
                  <c:v>0.99999999999999956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71C-4DFE-AF25-48C88D124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430144"/>
        <c:axId val="159431680"/>
      </c:scatterChart>
      <c:valAx>
        <c:axId val="159430144"/>
        <c:scaling>
          <c:orientation val="minMax"/>
          <c:max val="20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crossAx val="159431680"/>
        <c:crosses val="autoZero"/>
        <c:crossBetween val="midCat"/>
      </c:valAx>
      <c:valAx>
        <c:axId val="159431680"/>
        <c:scaling>
          <c:orientation val="minMax"/>
          <c:max val="1.05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159430144"/>
        <c:crosses val="autoZero"/>
        <c:crossBetween val="midCat"/>
      </c:valAx>
      <c:spPr>
        <a:solidFill>
          <a:schemeClr val="accent5">
            <a:lumMod val="20000"/>
            <a:lumOff val="80000"/>
          </a:schemeClr>
        </a:solidFill>
      </c:spPr>
    </c:plotArea>
    <c:plotVisOnly val="0"/>
    <c:dispBlanksAs val="gap"/>
    <c:showDLblsOverMax val="0"/>
  </c:chart>
  <c:spPr>
    <a:solidFill>
      <a:schemeClr val="accent3">
        <a:lumMod val="60000"/>
        <a:lumOff val="40000"/>
      </a:schemeClr>
    </a:solidFill>
    <a:ln w="9525">
      <a:solidFill>
        <a:schemeClr val="tx1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Hazard Function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8830955854867304E-2"/>
          <c:y val="0.15059953032186807"/>
          <c:w val="0.90546213116928387"/>
          <c:h val="0.6594538840539669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Erlang!$BI$10</c:f>
              <c:strCache>
                <c:ptCount val="1"/>
                <c:pt idx="0">
                  <c:v>h(x)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Erlang!$P$11:$P$410</c:f>
              <c:numCache>
                <c:formatCode>General</c:formatCode>
                <c:ptCount val="400"/>
                <c:pt idx="0" formatCode="0.00">
                  <c:v>0.01</c:v>
                </c:pt>
                <c:pt idx="1">
                  <c:v>0.5</c:v>
                </c:pt>
                <c:pt idx="2" formatCode="0.00">
                  <c:v>1</c:v>
                </c:pt>
                <c:pt idx="3">
                  <c:v>1.5</c:v>
                </c:pt>
                <c:pt idx="4" formatCode="0.00">
                  <c:v>2</c:v>
                </c:pt>
                <c:pt idx="5">
                  <c:v>2.5</c:v>
                </c:pt>
                <c:pt idx="6" formatCode="0.00">
                  <c:v>3</c:v>
                </c:pt>
                <c:pt idx="7">
                  <c:v>3.5</c:v>
                </c:pt>
                <c:pt idx="8" formatCode="0.00">
                  <c:v>4</c:v>
                </c:pt>
                <c:pt idx="9">
                  <c:v>4.5</c:v>
                </c:pt>
                <c:pt idx="10" formatCode="0.00">
                  <c:v>5</c:v>
                </c:pt>
                <c:pt idx="11">
                  <c:v>5.5</c:v>
                </c:pt>
                <c:pt idx="12" formatCode="0.00">
                  <c:v>6</c:v>
                </c:pt>
                <c:pt idx="13">
                  <c:v>6.5</c:v>
                </c:pt>
                <c:pt idx="14" formatCode="0.00">
                  <c:v>7</c:v>
                </c:pt>
                <c:pt idx="15">
                  <c:v>7.5</c:v>
                </c:pt>
                <c:pt idx="16" formatCode="0.00">
                  <c:v>8</c:v>
                </c:pt>
                <c:pt idx="17">
                  <c:v>8.5</c:v>
                </c:pt>
                <c:pt idx="18" formatCode="0.00">
                  <c:v>9</c:v>
                </c:pt>
                <c:pt idx="19">
                  <c:v>9.5</c:v>
                </c:pt>
                <c:pt idx="20" formatCode="0.00">
                  <c:v>10</c:v>
                </c:pt>
                <c:pt idx="21">
                  <c:v>10.5</c:v>
                </c:pt>
                <c:pt idx="22" formatCode="0.00">
                  <c:v>11</c:v>
                </c:pt>
                <c:pt idx="23">
                  <c:v>11.5</c:v>
                </c:pt>
                <c:pt idx="24" formatCode="0.00">
                  <c:v>12</c:v>
                </c:pt>
                <c:pt idx="25">
                  <c:v>12.5</c:v>
                </c:pt>
                <c:pt idx="26" formatCode="0.00">
                  <c:v>13</c:v>
                </c:pt>
                <c:pt idx="27">
                  <c:v>13.5</c:v>
                </c:pt>
                <c:pt idx="28" formatCode="0.00">
                  <c:v>14</c:v>
                </c:pt>
                <c:pt idx="29">
                  <c:v>14.5</c:v>
                </c:pt>
                <c:pt idx="30" formatCode="0.00">
                  <c:v>15</c:v>
                </c:pt>
                <c:pt idx="31">
                  <c:v>15.5</c:v>
                </c:pt>
                <c:pt idx="32" formatCode="0.00">
                  <c:v>16</c:v>
                </c:pt>
                <c:pt idx="33">
                  <c:v>16.5</c:v>
                </c:pt>
                <c:pt idx="34" formatCode="0.00">
                  <c:v>17</c:v>
                </c:pt>
                <c:pt idx="35">
                  <c:v>17.5</c:v>
                </c:pt>
                <c:pt idx="36" formatCode="0.00">
                  <c:v>18</c:v>
                </c:pt>
                <c:pt idx="37">
                  <c:v>18.5</c:v>
                </c:pt>
                <c:pt idx="38" formatCode="0.00">
                  <c:v>19</c:v>
                </c:pt>
                <c:pt idx="39">
                  <c:v>19.5</c:v>
                </c:pt>
                <c:pt idx="40" formatCode="0.00">
                  <c:v>20</c:v>
                </c:pt>
                <c:pt idx="41">
                  <c:v>20.5</c:v>
                </c:pt>
                <c:pt idx="42" formatCode="0.00">
                  <c:v>21</c:v>
                </c:pt>
                <c:pt idx="43">
                  <c:v>21.5</c:v>
                </c:pt>
                <c:pt idx="44" formatCode="0.00">
                  <c:v>22</c:v>
                </c:pt>
                <c:pt idx="45">
                  <c:v>22.5</c:v>
                </c:pt>
                <c:pt idx="46" formatCode="0.00">
                  <c:v>23</c:v>
                </c:pt>
                <c:pt idx="47">
                  <c:v>23.5</c:v>
                </c:pt>
                <c:pt idx="48" formatCode="0.00">
                  <c:v>24</c:v>
                </c:pt>
                <c:pt idx="49">
                  <c:v>24.5</c:v>
                </c:pt>
                <c:pt idx="50" formatCode="0.00">
                  <c:v>25</c:v>
                </c:pt>
                <c:pt idx="51">
                  <c:v>25.5</c:v>
                </c:pt>
                <c:pt idx="52" formatCode="0.00">
                  <c:v>26</c:v>
                </c:pt>
                <c:pt idx="53">
                  <c:v>26.5</c:v>
                </c:pt>
                <c:pt idx="54" formatCode="0.00">
                  <c:v>27</c:v>
                </c:pt>
                <c:pt idx="55">
                  <c:v>27.5</c:v>
                </c:pt>
                <c:pt idx="56" formatCode="0.00">
                  <c:v>28</c:v>
                </c:pt>
                <c:pt idx="57">
                  <c:v>28.5</c:v>
                </c:pt>
                <c:pt idx="58" formatCode="0.00">
                  <c:v>29</c:v>
                </c:pt>
                <c:pt idx="59">
                  <c:v>29.5</c:v>
                </c:pt>
                <c:pt idx="60" formatCode="0.00">
                  <c:v>30</c:v>
                </c:pt>
                <c:pt idx="61">
                  <c:v>30.5</c:v>
                </c:pt>
                <c:pt idx="62" formatCode="0.00">
                  <c:v>31</c:v>
                </c:pt>
                <c:pt idx="63">
                  <c:v>31.5</c:v>
                </c:pt>
                <c:pt idx="64" formatCode="0.00">
                  <c:v>32</c:v>
                </c:pt>
                <c:pt idx="65">
                  <c:v>32.5</c:v>
                </c:pt>
                <c:pt idx="66" formatCode="0.00">
                  <c:v>33</c:v>
                </c:pt>
                <c:pt idx="67">
                  <c:v>33.5</c:v>
                </c:pt>
                <c:pt idx="68" formatCode="0.00">
                  <c:v>34</c:v>
                </c:pt>
                <c:pt idx="69">
                  <c:v>34.5</c:v>
                </c:pt>
                <c:pt idx="70" formatCode="0.00">
                  <c:v>35</c:v>
                </c:pt>
                <c:pt idx="71">
                  <c:v>35.5</c:v>
                </c:pt>
                <c:pt idx="72" formatCode="0.00">
                  <c:v>36</c:v>
                </c:pt>
                <c:pt idx="73">
                  <c:v>36.5</c:v>
                </c:pt>
                <c:pt idx="74" formatCode="0.00">
                  <c:v>37</c:v>
                </c:pt>
                <c:pt idx="75">
                  <c:v>37.5</c:v>
                </c:pt>
                <c:pt idx="76" formatCode="0.00">
                  <c:v>38</c:v>
                </c:pt>
                <c:pt idx="77">
                  <c:v>38.5</c:v>
                </c:pt>
                <c:pt idx="78" formatCode="0.00">
                  <c:v>39</c:v>
                </c:pt>
                <c:pt idx="79">
                  <c:v>39.5</c:v>
                </c:pt>
                <c:pt idx="80" formatCode="0.00">
                  <c:v>40</c:v>
                </c:pt>
                <c:pt idx="81">
                  <c:v>40.5</c:v>
                </c:pt>
                <c:pt idx="82" formatCode="0.00">
                  <c:v>41</c:v>
                </c:pt>
                <c:pt idx="83">
                  <c:v>41.5</c:v>
                </c:pt>
                <c:pt idx="84" formatCode="0.00">
                  <c:v>42</c:v>
                </c:pt>
                <c:pt idx="85">
                  <c:v>42.5</c:v>
                </c:pt>
                <c:pt idx="86" formatCode="0.00">
                  <c:v>43</c:v>
                </c:pt>
                <c:pt idx="87">
                  <c:v>43.5</c:v>
                </c:pt>
                <c:pt idx="88" formatCode="0.00">
                  <c:v>44</c:v>
                </c:pt>
                <c:pt idx="89">
                  <c:v>44.5</c:v>
                </c:pt>
                <c:pt idx="90" formatCode="0.00">
                  <c:v>45</c:v>
                </c:pt>
                <c:pt idx="91">
                  <c:v>45.5</c:v>
                </c:pt>
                <c:pt idx="92" formatCode="0.00">
                  <c:v>46</c:v>
                </c:pt>
                <c:pt idx="93">
                  <c:v>46.5</c:v>
                </c:pt>
                <c:pt idx="94" formatCode="0.00">
                  <c:v>47</c:v>
                </c:pt>
                <c:pt idx="95">
                  <c:v>47.5</c:v>
                </c:pt>
                <c:pt idx="96" formatCode="0.00">
                  <c:v>48</c:v>
                </c:pt>
                <c:pt idx="97">
                  <c:v>48.5</c:v>
                </c:pt>
                <c:pt idx="98" formatCode="0.00">
                  <c:v>49</c:v>
                </c:pt>
                <c:pt idx="99">
                  <c:v>49.5</c:v>
                </c:pt>
                <c:pt idx="100" formatCode="0.00">
                  <c:v>50</c:v>
                </c:pt>
                <c:pt idx="101">
                  <c:v>50.5</c:v>
                </c:pt>
                <c:pt idx="102" formatCode="0.00">
                  <c:v>51</c:v>
                </c:pt>
                <c:pt idx="103">
                  <c:v>51.5</c:v>
                </c:pt>
                <c:pt idx="104" formatCode="0.00">
                  <c:v>52</c:v>
                </c:pt>
                <c:pt idx="105">
                  <c:v>52.5</c:v>
                </c:pt>
                <c:pt idx="106" formatCode="0.00">
                  <c:v>53</c:v>
                </c:pt>
                <c:pt idx="107">
                  <c:v>53.5</c:v>
                </c:pt>
                <c:pt idx="108" formatCode="0.00">
                  <c:v>54</c:v>
                </c:pt>
                <c:pt idx="109">
                  <c:v>54.5</c:v>
                </c:pt>
                <c:pt idx="110" formatCode="0.00">
                  <c:v>55</c:v>
                </c:pt>
                <c:pt idx="111">
                  <c:v>55.5</c:v>
                </c:pt>
                <c:pt idx="112" formatCode="0.00">
                  <c:v>56</c:v>
                </c:pt>
                <c:pt idx="113">
                  <c:v>56.5</c:v>
                </c:pt>
                <c:pt idx="114" formatCode="0.00">
                  <c:v>57</c:v>
                </c:pt>
                <c:pt idx="115">
                  <c:v>57.5</c:v>
                </c:pt>
                <c:pt idx="116" formatCode="0.00">
                  <c:v>58</c:v>
                </c:pt>
                <c:pt idx="117">
                  <c:v>58.5</c:v>
                </c:pt>
                <c:pt idx="118" formatCode="0.00">
                  <c:v>59</c:v>
                </c:pt>
                <c:pt idx="119">
                  <c:v>59.5</c:v>
                </c:pt>
                <c:pt idx="120" formatCode="0.00">
                  <c:v>60</c:v>
                </c:pt>
                <c:pt idx="121">
                  <c:v>60.5</c:v>
                </c:pt>
                <c:pt idx="122" formatCode="0.00">
                  <c:v>61</c:v>
                </c:pt>
                <c:pt idx="123">
                  <c:v>61.5</c:v>
                </c:pt>
                <c:pt idx="124" formatCode="0.00">
                  <c:v>62</c:v>
                </c:pt>
                <c:pt idx="125">
                  <c:v>62.5</c:v>
                </c:pt>
                <c:pt idx="126" formatCode="0.00">
                  <c:v>63</c:v>
                </c:pt>
                <c:pt idx="127">
                  <c:v>63.5</c:v>
                </c:pt>
                <c:pt idx="128" formatCode="0.00">
                  <c:v>64</c:v>
                </c:pt>
                <c:pt idx="129">
                  <c:v>64.5</c:v>
                </c:pt>
                <c:pt idx="130" formatCode="0.00">
                  <c:v>65</c:v>
                </c:pt>
                <c:pt idx="131">
                  <c:v>65.5</c:v>
                </c:pt>
                <c:pt idx="132" formatCode="0.00">
                  <c:v>66</c:v>
                </c:pt>
                <c:pt idx="133">
                  <c:v>66.5</c:v>
                </c:pt>
                <c:pt idx="134" formatCode="0.00">
                  <c:v>67</c:v>
                </c:pt>
                <c:pt idx="135">
                  <c:v>67.5</c:v>
                </c:pt>
                <c:pt idx="136" formatCode="0.00">
                  <c:v>68</c:v>
                </c:pt>
                <c:pt idx="137">
                  <c:v>68.5</c:v>
                </c:pt>
                <c:pt idx="138" formatCode="0.00">
                  <c:v>69</c:v>
                </c:pt>
                <c:pt idx="139">
                  <c:v>69.5</c:v>
                </c:pt>
                <c:pt idx="140" formatCode="0.00">
                  <c:v>70</c:v>
                </c:pt>
                <c:pt idx="141">
                  <c:v>70.5</c:v>
                </c:pt>
                <c:pt idx="142" formatCode="0.00">
                  <c:v>71</c:v>
                </c:pt>
                <c:pt idx="143">
                  <c:v>71.5</c:v>
                </c:pt>
                <c:pt idx="144" formatCode="0.00">
                  <c:v>72</c:v>
                </c:pt>
                <c:pt idx="145">
                  <c:v>72.5</c:v>
                </c:pt>
                <c:pt idx="146" formatCode="0.00">
                  <c:v>73</c:v>
                </c:pt>
                <c:pt idx="147">
                  <c:v>73.5</c:v>
                </c:pt>
                <c:pt idx="148" formatCode="0.00">
                  <c:v>74</c:v>
                </c:pt>
                <c:pt idx="149">
                  <c:v>74.5</c:v>
                </c:pt>
                <c:pt idx="150" formatCode="0.00">
                  <c:v>75</c:v>
                </c:pt>
                <c:pt idx="151">
                  <c:v>75.5</c:v>
                </c:pt>
                <c:pt idx="152" formatCode="0.00">
                  <c:v>76</c:v>
                </c:pt>
                <c:pt idx="153">
                  <c:v>76.5</c:v>
                </c:pt>
                <c:pt idx="154" formatCode="0.00">
                  <c:v>77</c:v>
                </c:pt>
                <c:pt idx="155">
                  <c:v>77.5</c:v>
                </c:pt>
                <c:pt idx="156" formatCode="0.00">
                  <c:v>78</c:v>
                </c:pt>
                <c:pt idx="157">
                  <c:v>78.5</c:v>
                </c:pt>
                <c:pt idx="158" formatCode="0.00">
                  <c:v>79</c:v>
                </c:pt>
                <c:pt idx="159">
                  <c:v>79.5</c:v>
                </c:pt>
                <c:pt idx="160" formatCode="0.00">
                  <c:v>80</c:v>
                </c:pt>
                <c:pt idx="161">
                  <c:v>80.5</c:v>
                </c:pt>
                <c:pt idx="162" formatCode="0.00">
                  <c:v>81</c:v>
                </c:pt>
                <c:pt idx="163">
                  <c:v>81.5</c:v>
                </c:pt>
                <c:pt idx="164" formatCode="0.00">
                  <c:v>82</c:v>
                </c:pt>
                <c:pt idx="165">
                  <c:v>82.5</c:v>
                </c:pt>
                <c:pt idx="166" formatCode="0.00">
                  <c:v>83</c:v>
                </c:pt>
                <c:pt idx="167">
                  <c:v>83.5</c:v>
                </c:pt>
                <c:pt idx="168" formatCode="0.00">
                  <c:v>84</c:v>
                </c:pt>
                <c:pt idx="169">
                  <c:v>84.5</c:v>
                </c:pt>
                <c:pt idx="170" formatCode="0.00">
                  <c:v>85</c:v>
                </c:pt>
                <c:pt idx="171">
                  <c:v>85.5</c:v>
                </c:pt>
                <c:pt idx="172" formatCode="0.00">
                  <c:v>86</c:v>
                </c:pt>
                <c:pt idx="173">
                  <c:v>86.5</c:v>
                </c:pt>
                <c:pt idx="174" formatCode="0.00">
                  <c:v>87</c:v>
                </c:pt>
                <c:pt idx="175">
                  <c:v>87.5</c:v>
                </c:pt>
                <c:pt idx="176" formatCode="0.00">
                  <c:v>88</c:v>
                </c:pt>
                <c:pt idx="177">
                  <c:v>88.5</c:v>
                </c:pt>
                <c:pt idx="178" formatCode="0.00">
                  <c:v>89</c:v>
                </c:pt>
                <c:pt idx="179">
                  <c:v>89.5</c:v>
                </c:pt>
                <c:pt idx="180" formatCode="0.00">
                  <c:v>90</c:v>
                </c:pt>
                <c:pt idx="181">
                  <c:v>90.5</c:v>
                </c:pt>
                <c:pt idx="182" formatCode="0.00">
                  <c:v>91</c:v>
                </c:pt>
                <c:pt idx="183">
                  <c:v>91.5</c:v>
                </c:pt>
                <c:pt idx="184" formatCode="0.00">
                  <c:v>92</c:v>
                </c:pt>
                <c:pt idx="185">
                  <c:v>92.5</c:v>
                </c:pt>
                <c:pt idx="186" formatCode="0.00">
                  <c:v>93</c:v>
                </c:pt>
                <c:pt idx="187">
                  <c:v>93.5</c:v>
                </c:pt>
                <c:pt idx="188" formatCode="0.00">
                  <c:v>94</c:v>
                </c:pt>
                <c:pt idx="189">
                  <c:v>94.5</c:v>
                </c:pt>
                <c:pt idx="190" formatCode="0.00">
                  <c:v>95</c:v>
                </c:pt>
                <c:pt idx="191">
                  <c:v>95.5</c:v>
                </c:pt>
                <c:pt idx="192" formatCode="0.00">
                  <c:v>96</c:v>
                </c:pt>
                <c:pt idx="193">
                  <c:v>96.5</c:v>
                </c:pt>
                <c:pt idx="194" formatCode="0.00">
                  <c:v>97</c:v>
                </c:pt>
                <c:pt idx="195">
                  <c:v>97.5</c:v>
                </c:pt>
                <c:pt idx="196" formatCode="0.00">
                  <c:v>98</c:v>
                </c:pt>
                <c:pt idx="197">
                  <c:v>98.5</c:v>
                </c:pt>
                <c:pt idx="198" formatCode="0.00">
                  <c:v>99</c:v>
                </c:pt>
                <c:pt idx="199">
                  <c:v>99.5</c:v>
                </c:pt>
                <c:pt idx="200" formatCode="0.00">
                  <c:v>100</c:v>
                </c:pt>
                <c:pt idx="201">
                  <c:v>100.5</c:v>
                </c:pt>
                <c:pt idx="202" formatCode="0.00">
                  <c:v>101</c:v>
                </c:pt>
                <c:pt idx="203">
                  <c:v>101.5</c:v>
                </c:pt>
                <c:pt idx="204" formatCode="0.00">
                  <c:v>102</c:v>
                </c:pt>
                <c:pt idx="205">
                  <c:v>102.5</c:v>
                </c:pt>
                <c:pt idx="206" formatCode="0.00">
                  <c:v>103</c:v>
                </c:pt>
                <c:pt idx="207">
                  <c:v>103.5</c:v>
                </c:pt>
                <c:pt idx="208" formatCode="0.00">
                  <c:v>104</c:v>
                </c:pt>
                <c:pt idx="209">
                  <c:v>104.5</c:v>
                </c:pt>
                <c:pt idx="210" formatCode="0.00">
                  <c:v>105</c:v>
                </c:pt>
                <c:pt idx="211">
                  <c:v>105.5</c:v>
                </c:pt>
                <c:pt idx="212" formatCode="0.00">
                  <c:v>106</c:v>
                </c:pt>
                <c:pt idx="213">
                  <c:v>106.5</c:v>
                </c:pt>
                <c:pt idx="214" formatCode="0.00">
                  <c:v>107</c:v>
                </c:pt>
                <c:pt idx="215">
                  <c:v>107.5</c:v>
                </c:pt>
                <c:pt idx="216" formatCode="0.00">
                  <c:v>108</c:v>
                </c:pt>
                <c:pt idx="217">
                  <c:v>108.5</c:v>
                </c:pt>
                <c:pt idx="218" formatCode="0.00">
                  <c:v>109</c:v>
                </c:pt>
                <c:pt idx="219">
                  <c:v>109.5</c:v>
                </c:pt>
                <c:pt idx="220" formatCode="0.00">
                  <c:v>110</c:v>
                </c:pt>
                <c:pt idx="221">
                  <c:v>110.5</c:v>
                </c:pt>
                <c:pt idx="222" formatCode="0.00">
                  <c:v>111</c:v>
                </c:pt>
                <c:pt idx="223">
                  <c:v>111.5</c:v>
                </c:pt>
                <c:pt idx="224" formatCode="0.00">
                  <c:v>112</c:v>
                </c:pt>
                <c:pt idx="225">
                  <c:v>112.5</c:v>
                </c:pt>
                <c:pt idx="226" formatCode="0.00">
                  <c:v>113</c:v>
                </c:pt>
                <c:pt idx="227">
                  <c:v>113.5</c:v>
                </c:pt>
                <c:pt idx="228" formatCode="0.00">
                  <c:v>114</c:v>
                </c:pt>
                <c:pt idx="229">
                  <c:v>114.5</c:v>
                </c:pt>
                <c:pt idx="230" formatCode="0.00">
                  <c:v>115</c:v>
                </c:pt>
                <c:pt idx="231">
                  <c:v>115.5</c:v>
                </c:pt>
                <c:pt idx="232" formatCode="0.00">
                  <c:v>116</c:v>
                </c:pt>
                <c:pt idx="233">
                  <c:v>116.5</c:v>
                </c:pt>
                <c:pt idx="234" formatCode="0.00">
                  <c:v>117</c:v>
                </c:pt>
                <c:pt idx="235">
                  <c:v>117.5</c:v>
                </c:pt>
                <c:pt idx="236" formatCode="0.00">
                  <c:v>118</c:v>
                </c:pt>
                <c:pt idx="237">
                  <c:v>118.5</c:v>
                </c:pt>
                <c:pt idx="238" formatCode="0.00">
                  <c:v>119</c:v>
                </c:pt>
                <c:pt idx="239">
                  <c:v>119.5</c:v>
                </c:pt>
                <c:pt idx="240" formatCode="0.00">
                  <c:v>120</c:v>
                </c:pt>
                <c:pt idx="241">
                  <c:v>120.5</c:v>
                </c:pt>
                <c:pt idx="242" formatCode="0.00">
                  <c:v>121</c:v>
                </c:pt>
                <c:pt idx="243">
                  <c:v>121.5</c:v>
                </c:pt>
                <c:pt idx="244" formatCode="0.00">
                  <c:v>122</c:v>
                </c:pt>
                <c:pt idx="245">
                  <c:v>122.5</c:v>
                </c:pt>
                <c:pt idx="246" formatCode="0.00">
                  <c:v>123</c:v>
                </c:pt>
                <c:pt idx="247">
                  <c:v>123.5</c:v>
                </c:pt>
                <c:pt idx="248" formatCode="0.00">
                  <c:v>124</c:v>
                </c:pt>
                <c:pt idx="249">
                  <c:v>124.5</c:v>
                </c:pt>
                <c:pt idx="250" formatCode="0.00">
                  <c:v>125</c:v>
                </c:pt>
                <c:pt idx="251">
                  <c:v>125.5</c:v>
                </c:pt>
                <c:pt idx="252" formatCode="0.00">
                  <c:v>126</c:v>
                </c:pt>
                <c:pt idx="253">
                  <c:v>126.5</c:v>
                </c:pt>
                <c:pt idx="254" formatCode="0.00">
                  <c:v>127</c:v>
                </c:pt>
                <c:pt idx="255">
                  <c:v>127.5</c:v>
                </c:pt>
                <c:pt idx="256" formatCode="0.00">
                  <c:v>128</c:v>
                </c:pt>
                <c:pt idx="257">
                  <c:v>128.5</c:v>
                </c:pt>
                <c:pt idx="258" formatCode="0.00">
                  <c:v>129</c:v>
                </c:pt>
                <c:pt idx="259">
                  <c:v>129.5</c:v>
                </c:pt>
                <c:pt idx="260" formatCode="0.00">
                  <c:v>130</c:v>
                </c:pt>
                <c:pt idx="261">
                  <c:v>130.5</c:v>
                </c:pt>
                <c:pt idx="262" formatCode="0.00">
                  <c:v>131</c:v>
                </c:pt>
                <c:pt idx="263">
                  <c:v>131.5</c:v>
                </c:pt>
                <c:pt idx="264" formatCode="0.00">
                  <c:v>132</c:v>
                </c:pt>
                <c:pt idx="265">
                  <c:v>132.5</c:v>
                </c:pt>
                <c:pt idx="266" formatCode="0.00">
                  <c:v>133</c:v>
                </c:pt>
                <c:pt idx="267">
                  <c:v>133.5</c:v>
                </c:pt>
                <c:pt idx="268" formatCode="0.00">
                  <c:v>134</c:v>
                </c:pt>
                <c:pt idx="269">
                  <c:v>134.5</c:v>
                </c:pt>
                <c:pt idx="270" formatCode="0.00">
                  <c:v>135</c:v>
                </c:pt>
                <c:pt idx="271">
                  <c:v>135.5</c:v>
                </c:pt>
                <c:pt idx="272" formatCode="0.00">
                  <c:v>136</c:v>
                </c:pt>
                <c:pt idx="273">
                  <c:v>136.5</c:v>
                </c:pt>
                <c:pt idx="274" formatCode="0.00">
                  <c:v>137</c:v>
                </c:pt>
                <c:pt idx="275">
                  <c:v>137.5</c:v>
                </c:pt>
                <c:pt idx="276" formatCode="0.00">
                  <c:v>138</c:v>
                </c:pt>
                <c:pt idx="277">
                  <c:v>138.5</c:v>
                </c:pt>
                <c:pt idx="278" formatCode="0.00">
                  <c:v>139</c:v>
                </c:pt>
                <c:pt idx="279">
                  <c:v>139.5</c:v>
                </c:pt>
                <c:pt idx="280" formatCode="0.00">
                  <c:v>140</c:v>
                </c:pt>
                <c:pt idx="281">
                  <c:v>140.5</c:v>
                </c:pt>
                <c:pt idx="282" formatCode="0.00">
                  <c:v>141</c:v>
                </c:pt>
                <c:pt idx="283">
                  <c:v>141.5</c:v>
                </c:pt>
                <c:pt idx="284" formatCode="0.00">
                  <c:v>142</c:v>
                </c:pt>
                <c:pt idx="285">
                  <c:v>142.5</c:v>
                </c:pt>
                <c:pt idx="286" formatCode="0.00">
                  <c:v>143</c:v>
                </c:pt>
                <c:pt idx="287">
                  <c:v>143.5</c:v>
                </c:pt>
                <c:pt idx="288" formatCode="0.00">
                  <c:v>144</c:v>
                </c:pt>
                <c:pt idx="289">
                  <c:v>144.5</c:v>
                </c:pt>
                <c:pt idx="290" formatCode="0.00">
                  <c:v>145</c:v>
                </c:pt>
                <c:pt idx="291">
                  <c:v>145.5</c:v>
                </c:pt>
                <c:pt idx="292" formatCode="0.00">
                  <c:v>146</c:v>
                </c:pt>
                <c:pt idx="293">
                  <c:v>146.5</c:v>
                </c:pt>
                <c:pt idx="294" formatCode="0.00">
                  <c:v>147</c:v>
                </c:pt>
                <c:pt idx="295">
                  <c:v>147.5</c:v>
                </c:pt>
                <c:pt idx="296" formatCode="0.00">
                  <c:v>148</c:v>
                </c:pt>
                <c:pt idx="297">
                  <c:v>148.5</c:v>
                </c:pt>
                <c:pt idx="298" formatCode="0.00">
                  <c:v>149</c:v>
                </c:pt>
                <c:pt idx="299">
                  <c:v>149.5</c:v>
                </c:pt>
                <c:pt idx="300" formatCode="0.00">
                  <c:v>150</c:v>
                </c:pt>
                <c:pt idx="301">
                  <c:v>150.5</c:v>
                </c:pt>
                <c:pt idx="302" formatCode="0.00">
                  <c:v>151</c:v>
                </c:pt>
                <c:pt idx="303">
                  <c:v>151.5</c:v>
                </c:pt>
                <c:pt idx="304" formatCode="0.00">
                  <c:v>152</c:v>
                </c:pt>
                <c:pt idx="305">
                  <c:v>152.5</c:v>
                </c:pt>
                <c:pt idx="306" formatCode="0.00">
                  <c:v>153</c:v>
                </c:pt>
                <c:pt idx="307">
                  <c:v>153.5</c:v>
                </c:pt>
                <c:pt idx="308" formatCode="0.00">
                  <c:v>154</c:v>
                </c:pt>
                <c:pt idx="309">
                  <c:v>154.5</c:v>
                </c:pt>
                <c:pt idx="310" formatCode="0.00">
                  <c:v>155</c:v>
                </c:pt>
                <c:pt idx="311">
                  <c:v>155.5</c:v>
                </c:pt>
                <c:pt idx="312" formatCode="0.00">
                  <c:v>156</c:v>
                </c:pt>
                <c:pt idx="313">
                  <c:v>156.5</c:v>
                </c:pt>
                <c:pt idx="314" formatCode="0.00">
                  <c:v>157</c:v>
                </c:pt>
                <c:pt idx="315">
                  <c:v>157.5</c:v>
                </c:pt>
                <c:pt idx="316" formatCode="0.00">
                  <c:v>158</c:v>
                </c:pt>
                <c:pt idx="317">
                  <c:v>158.5</c:v>
                </c:pt>
                <c:pt idx="318" formatCode="0.00">
                  <c:v>159</c:v>
                </c:pt>
                <c:pt idx="319">
                  <c:v>159.5</c:v>
                </c:pt>
                <c:pt idx="320" formatCode="0.00">
                  <c:v>160</c:v>
                </c:pt>
                <c:pt idx="321">
                  <c:v>160.5</c:v>
                </c:pt>
                <c:pt idx="322" formatCode="0.00">
                  <c:v>161</c:v>
                </c:pt>
                <c:pt idx="323">
                  <c:v>161.5</c:v>
                </c:pt>
                <c:pt idx="324" formatCode="0.00">
                  <c:v>162</c:v>
                </c:pt>
                <c:pt idx="325">
                  <c:v>162.5</c:v>
                </c:pt>
                <c:pt idx="326" formatCode="0.00">
                  <c:v>163</c:v>
                </c:pt>
                <c:pt idx="327">
                  <c:v>163.5</c:v>
                </c:pt>
                <c:pt idx="328" formatCode="0.00">
                  <c:v>164</c:v>
                </c:pt>
                <c:pt idx="329">
                  <c:v>164.5</c:v>
                </c:pt>
                <c:pt idx="330" formatCode="0.00">
                  <c:v>165</c:v>
                </c:pt>
                <c:pt idx="331">
                  <c:v>165.5</c:v>
                </c:pt>
                <c:pt idx="332" formatCode="0.00">
                  <c:v>166</c:v>
                </c:pt>
                <c:pt idx="333">
                  <c:v>166.5</c:v>
                </c:pt>
                <c:pt idx="334" formatCode="0.00">
                  <c:v>167</c:v>
                </c:pt>
                <c:pt idx="335">
                  <c:v>167.5</c:v>
                </c:pt>
                <c:pt idx="336" formatCode="0.00">
                  <c:v>168</c:v>
                </c:pt>
                <c:pt idx="337">
                  <c:v>168.5</c:v>
                </c:pt>
                <c:pt idx="338" formatCode="0.00">
                  <c:v>169</c:v>
                </c:pt>
                <c:pt idx="339">
                  <c:v>169.5</c:v>
                </c:pt>
                <c:pt idx="340" formatCode="0.00">
                  <c:v>170</c:v>
                </c:pt>
                <c:pt idx="341">
                  <c:v>170.5</c:v>
                </c:pt>
                <c:pt idx="342" formatCode="0.00">
                  <c:v>171</c:v>
                </c:pt>
                <c:pt idx="343">
                  <c:v>171.5</c:v>
                </c:pt>
                <c:pt idx="344" formatCode="0.00">
                  <c:v>172</c:v>
                </c:pt>
                <c:pt idx="345">
                  <c:v>172.5</c:v>
                </c:pt>
                <c:pt idx="346" formatCode="0.00">
                  <c:v>173</c:v>
                </c:pt>
                <c:pt idx="347">
                  <c:v>173.5</c:v>
                </c:pt>
                <c:pt idx="348" formatCode="0.00">
                  <c:v>174</c:v>
                </c:pt>
                <c:pt idx="349">
                  <c:v>174.5</c:v>
                </c:pt>
                <c:pt idx="350" formatCode="0.00">
                  <c:v>175</c:v>
                </c:pt>
                <c:pt idx="351">
                  <c:v>175.5</c:v>
                </c:pt>
                <c:pt idx="352" formatCode="0.00">
                  <c:v>176</c:v>
                </c:pt>
                <c:pt idx="353">
                  <c:v>176.5</c:v>
                </c:pt>
                <c:pt idx="354" formatCode="0.00">
                  <c:v>177</c:v>
                </c:pt>
                <c:pt idx="355">
                  <c:v>177.5</c:v>
                </c:pt>
                <c:pt idx="356" formatCode="0.00">
                  <c:v>178</c:v>
                </c:pt>
                <c:pt idx="357">
                  <c:v>178.5</c:v>
                </c:pt>
                <c:pt idx="358" formatCode="0.00">
                  <c:v>179</c:v>
                </c:pt>
                <c:pt idx="359">
                  <c:v>179.5</c:v>
                </c:pt>
                <c:pt idx="360" formatCode="0.00">
                  <c:v>180</c:v>
                </c:pt>
                <c:pt idx="361">
                  <c:v>180.5</c:v>
                </c:pt>
                <c:pt idx="362" formatCode="0.00">
                  <c:v>181</c:v>
                </c:pt>
                <c:pt idx="363">
                  <c:v>181.5</c:v>
                </c:pt>
                <c:pt idx="364" formatCode="0.00">
                  <c:v>182</c:v>
                </c:pt>
                <c:pt idx="365">
                  <c:v>182.5</c:v>
                </c:pt>
                <c:pt idx="366" formatCode="0.00">
                  <c:v>183</c:v>
                </c:pt>
                <c:pt idx="367">
                  <c:v>183.5</c:v>
                </c:pt>
                <c:pt idx="368" formatCode="0.00">
                  <c:v>184</c:v>
                </c:pt>
                <c:pt idx="369">
                  <c:v>184.5</c:v>
                </c:pt>
                <c:pt idx="370" formatCode="0.00">
                  <c:v>185</c:v>
                </c:pt>
                <c:pt idx="371">
                  <c:v>185.5</c:v>
                </c:pt>
                <c:pt idx="372" formatCode="0.00">
                  <c:v>186</c:v>
                </c:pt>
                <c:pt idx="373">
                  <c:v>186.5</c:v>
                </c:pt>
                <c:pt idx="374" formatCode="0.00">
                  <c:v>187</c:v>
                </c:pt>
                <c:pt idx="375">
                  <c:v>187.5</c:v>
                </c:pt>
                <c:pt idx="376" formatCode="0.00">
                  <c:v>188</c:v>
                </c:pt>
                <c:pt idx="377">
                  <c:v>188.5</c:v>
                </c:pt>
                <c:pt idx="378" formatCode="0.00">
                  <c:v>189</c:v>
                </c:pt>
                <c:pt idx="379">
                  <c:v>189.5</c:v>
                </c:pt>
                <c:pt idx="380" formatCode="0.00">
                  <c:v>190</c:v>
                </c:pt>
                <c:pt idx="381">
                  <c:v>190.5</c:v>
                </c:pt>
                <c:pt idx="382" formatCode="0.00">
                  <c:v>191</c:v>
                </c:pt>
                <c:pt idx="383">
                  <c:v>191.5</c:v>
                </c:pt>
                <c:pt idx="384" formatCode="0.00">
                  <c:v>192</c:v>
                </c:pt>
                <c:pt idx="385">
                  <c:v>192.5</c:v>
                </c:pt>
                <c:pt idx="386" formatCode="0.00">
                  <c:v>193</c:v>
                </c:pt>
                <c:pt idx="387">
                  <c:v>193.5</c:v>
                </c:pt>
                <c:pt idx="388" formatCode="0.00">
                  <c:v>194</c:v>
                </c:pt>
                <c:pt idx="389">
                  <c:v>194.5</c:v>
                </c:pt>
                <c:pt idx="390" formatCode="0.00">
                  <c:v>195</c:v>
                </c:pt>
                <c:pt idx="391">
                  <c:v>195.5</c:v>
                </c:pt>
                <c:pt idx="392" formatCode="0.00">
                  <c:v>196</c:v>
                </c:pt>
                <c:pt idx="393">
                  <c:v>196.5</c:v>
                </c:pt>
                <c:pt idx="394" formatCode="0.00">
                  <c:v>197</c:v>
                </c:pt>
                <c:pt idx="395">
                  <c:v>197.5</c:v>
                </c:pt>
                <c:pt idx="396" formatCode="0.00">
                  <c:v>198</c:v>
                </c:pt>
                <c:pt idx="397">
                  <c:v>198.5</c:v>
                </c:pt>
                <c:pt idx="398" formatCode="0.00">
                  <c:v>199</c:v>
                </c:pt>
                <c:pt idx="399">
                  <c:v>199.5</c:v>
                </c:pt>
              </c:numCache>
            </c:numRef>
          </c:xVal>
          <c:yVal>
            <c:numRef>
              <c:f>Erlang!$BI$11:$BI$410</c:f>
              <c:numCache>
                <c:formatCode>General</c:formatCode>
                <c:ptCount val="400"/>
                <c:pt idx="0">
                  <c:v>7.7715926714317574E-11</c:v>
                </c:pt>
                <c:pt idx="1">
                  <c:v>0.11693219345372009</c:v>
                </c:pt>
                <c:pt idx="2">
                  <c:v>0.84854225508115044</c:v>
                </c:pt>
                <c:pt idx="3">
                  <c:v>1.6495540609470156</c:v>
                </c:pt>
                <c:pt idx="4">
                  <c:v>2.2447841931683366</c:v>
                </c:pt>
                <c:pt idx="5">
                  <c:v>2.6692268497412108</c:v>
                </c:pt>
                <c:pt idx="6">
                  <c:v>2.9792451035111402</c:v>
                </c:pt>
                <c:pt idx="7">
                  <c:v>3.2132119031012718</c:v>
                </c:pt>
                <c:pt idx="8">
                  <c:v>3.3951682274361237</c:v>
                </c:pt>
                <c:pt idx="9">
                  <c:v>3.5403459390611411</c:v>
                </c:pt>
                <c:pt idx="10">
                  <c:v>3.6586951240174947</c:v>
                </c:pt>
                <c:pt idx="11">
                  <c:v>3.7569326465330235</c:v>
                </c:pt>
                <c:pt idx="12">
                  <c:v>3.8397337894990042</c:v>
                </c:pt>
                <c:pt idx="13">
                  <c:v>3.9104431145736362</c:v>
                </c:pt>
                <c:pt idx="14">
                  <c:v>3.9715117140303136</c:v>
                </c:pt>
                <c:pt idx="15">
                  <c:v>4.02477448516332</c:v>
                </c:pt>
                <c:pt idx="16">
                  <c:v>4.0716310351456046</c:v>
                </c:pt>
                <c:pt idx="17">
                  <c:v>4.1131668171795814</c:v>
                </c:pt>
                <c:pt idx="18">
                  <c:v>4.1502361737667961</c:v>
                </c:pt>
                <c:pt idx="19">
                  <c:v>4.1835204862569046</c:v>
                </c:pt>
                <c:pt idx="20">
                  <c:v>4.2135696803738627</c:v>
                </c:pt>
                <c:pt idx="21">
                  <c:v>4.2408323696146253</c:v>
                </c:pt>
                <c:pt idx="22">
                  <c:v>4.2656780939238965</c:v>
                </c:pt>
                <c:pt idx="23">
                  <c:v>4.2884139631563896</c:v>
                </c:pt>
                <c:pt idx="24">
                  <c:v>4.3092972770244788</c:v>
                </c:pt>
                <c:pt idx="25">
                  <c:v>4.3285452095491674</c:v>
                </c:pt>
                <c:pt idx="26">
                  <c:v>4.3463423231304592</c:v>
                </c:pt>
                <c:pt idx="27">
                  <c:v>4.3628464581332826</c:v>
                </c:pt>
                <c:pt idx="28">
                  <c:v>4.3781933927250609</c:v>
                </c:pt>
                <c:pt idx="29">
                  <c:v>4.3925005619588164</c:v>
                </c:pt>
                <c:pt idx="30">
                  <c:v>4.4058700501297876</c:v>
                </c:pt>
                <c:pt idx="31">
                  <c:v>4.4183910166211566</c:v>
                </c:pt>
                <c:pt idx="32">
                  <c:v>4.4301416763761399</c:v>
                </c:pt>
                <c:pt idx="33">
                  <c:v>4.441190927446268</c:v>
                </c:pt>
                <c:pt idx="34">
                  <c:v>4.4515996967914306</c:v>
                </c:pt>
                <c:pt idx="35">
                  <c:v>4.4614220595800189</c:v>
                </c:pt>
                <c:pt idx="36">
                  <c:v>4.4707061752062707</c:v>
                </c:pt>
                <c:pt idx="37">
                  <c:v>4.4794950740771</c:v>
                </c:pt>
                <c:pt idx="38">
                  <c:v>4.487827322183727</c:v>
                </c:pt>
                <c:pt idx="39">
                  <c:v>4.4957375850297971</c:v>
                </c:pt>
                <c:pt idx="40">
                  <c:v>4.5032571082467223</c:v>
                </c:pt>
                <c:pt idx="41">
                  <c:v>4.5104141289006972</c:v>
                </c:pt>
                <c:pt idx="42">
                  <c:v>4.5172342288705147</c:v>
                </c:pt>
                <c:pt idx="43">
                  <c:v>4.5237406395904696</c:v>
                </c:pt>
                <c:pt idx="44">
                  <c:v>4.5299545057877237</c:v>
                </c:pt>
                <c:pt idx="45">
                  <c:v>4.5358951145064887</c:v>
                </c:pt>
                <c:pt idx="46">
                  <c:v>4.5415800946321463</c:v>
                </c:pt>
                <c:pt idx="47">
                  <c:v>4.5470255912530391</c:v>
                </c:pt>
                <c:pt idx="48">
                  <c:v>4.5522464184839802</c:v>
                </c:pt>
                <c:pt idx="49">
                  <c:v>4.5572561937914484</c:v>
                </c:pt>
                <c:pt idx="50">
                  <c:v>4.5620674563798849</c:v>
                </c:pt>
                <c:pt idx="51">
                  <c:v>4.5666917718018958</c:v>
                </c:pt>
                <c:pt idx="52">
                  <c:v>4.5711398246262354</c:v>
                </c:pt>
                <c:pt idx="53">
                  <c:v>4.5754215007238042</c:v>
                </c:pt>
                <c:pt idx="54">
                  <c:v>4.5795459605032507</c:v>
                </c:pt>
                <c:pt idx="55">
                  <c:v>4.5835217042362002</c:v>
                </c:pt>
                <c:pt idx="56">
                  <c:v>4.5873566304509508</c:v>
                </c:pt>
                <c:pt idx="57">
                  <c:v>4.5910580882375331</c:v>
                </c:pt>
                <c:pt idx="58">
                  <c:v>4.594632924191882</c:v>
                </c:pt>
                <c:pt idx="59">
                  <c:v>4.5980875246291983</c:v>
                </c:pt>
                <c:pt idx="60">
                  <c:v>4.6014278536133606</c:v>
                </c:pt>
                <c:pt idx="61">
                  <c:v>4.6046594872781847</c:v>
                </c:pt>
                <c:pt idx="62">
                  <c:v>4.6077876448554944</c:v>
                </c:pt>
                <c:pt idx="63">
                  <c:v>4.610817216772773</c:v>
                </c:pt>
                <c:pt idx="64">
                  <c:v>4.6137527901381743</c:v>
                </c:pt>
                <c:pt idx="65">
                  <c:v>4.6165986718919605</c:v>
                </c:pt>
                <c:pt idx="66">
                  <c:v>4.6193589098697831</c:v>
                </c:pt>
                <c:pt idx="67">
                  <c:v>4.6220373119943172</c:v>
                </c:pt>
                <c:pt idx="68">
                  <c:v>4.6246374637863292</c:v>
                </c:pt>
                <c:pt idx="69">
                  <c:v>4.6271627443644112</c:v>
                </c:pt>
                <c:pt idx="70">
                  <c:v>4.6296163410833442</c:v>
                </c:pt>
                <c:pt idx="71">
                  <c:v>4.632001262944331</c:v>
                </c:pt>
                <c:pt idx="72">
                  <c:v>4.6343203528956121</c:v>
                </c:pt>
                <c:pt idx="73">
                  <c:v>4.6365762991291168</c:v>
                </c:pt>
                <c:pt idx="74">
                  <c:v>4.6387716454674326</c:v>
                </c:pt>
                <c:pt idx="75">
                  <c:v>4.6409088009254331</c:v>
                </c:pt>
                <c:pt idx="76">
                  <c:v>4.6429900485220399</c:v>
                </c:pt>
                <c:pt idx="77">
                  <c:v>4.6450175534098346</c:v>
                </c:pt>
                <c:pt idx="78">
                  <c:v>4.6469933703833419</c:v>
                </c:pt>
                <c:pt idx="79">
                  <c:v>4.6489194508206744</c:v>
                </c:pt>
                <c:pt idx="80">
                  <c:v>4.6507976491078118</c:v>
                </c:pt>
                <c:pt idx="81">
                  <c:v>4.6526297285899156</c:v>
                </c:pt>
                <c:pt idx="82">
                  <c:v>4.6544173670898381</c:v>
                </c:pt>
                <c:pt idx="83">
                  <c:v>4.6561621620300828</c:v>
                </c:pt>
                <c:pt idx="84">
                  <c:v>4.6578656351910581</c:v>
                </c:pt>
                <c:pt idx="85">
                  <c:v>4.6595292371354144</c:v>
                </c:pt>
                <c:pt idx="86">
                  <c:v>4.6611543513254752</c:v>
                </c:pt>
                <c:pt idx="87">
                  <c:v>4.6627422979583093</c:v>
                </c:pt>
                <c:pt idx="88">
                  <c:v>4.6642943375407739</c:v>
                </c:pt>
                <c:pt idx="89">
                  <c:v>4.6658116742248907</c:v>
                </c:pt>
                <c:pt idx="90">
                  <c:v>4.6672954589220508</c:v>
                </c:pt>
                <c:pt idx="91">
                  <c:v>4.6687467922129979</c:v>
                </c:pt>
                <c:pt idx="92">
                  <c:v>4.6701667270690361</c:v>
                </c:pt>
                <c:pt idx="93">
                  <c:v>4.6715562713985941</c:v>
                </c:pt>
                <c:pt idx="94">
                  <c:v>4.6729163904320794</c:v>
                </c:pt>
                <c:pt idx="95">
                  <c:v>4.6742480089568854</c:v>
                </c:pt>
                <c:pt idx="96">
                  <c:v>4.6755520134134079</c:v>
                </c:pt>
                <c:pt idx="97">
                  <c:v>4.6768292538620608</c:v>
                </c:pt>
                <c:pt idx="98">
                  <c:v>4.6780805458304613</c:v>
                </c:pt>
                <c:pt idx="99">
                  <c:v>4.6793066720491927</c:v>
                </c:pt>
                <c:pt idx="100">
                  <c:v>4.6805083840839403</c:v>
                </c:pt>
                <c:pt idx="101">
                  <c:v>4.6816864038711214</c:v>
                </c:pt>
                <c:pt idx="102">
                  <c:v>4.6828414251636099</c:v>
                </c:pt>
                <c:pt idx="103">
                  <c:v>4.6839741148926421</c:v>
                </c:pt>
                <c:pt idx="104">
                  <c:v>4.6850851144514953</c:v>
                </c:pt>
                <c:pt idx="105">
                  <c:v>4.6861750409061695</c:v>
                </c:pt>
                <c:pt idx="106">
                  <c:v>4.6872444881378339</c:v>
                </c:pt>
                <c:pt idx="107">
                  <c:v>4.688294027921498</c:v>
                </c:pt>
                <c:pt idx="108">
                  <c:v>4.6893242109450277</c:v>
                </c:pt>
                <c:pt idx="109">
                  <c:v>4.6903355677723049</c:v>
                </c:pt>
                <c:pt idx="110">
                  <c:v>4.6913286097540841</c:v>
                </c:pt>
                <c:pt idx="111">
                  <c:v>4.6923038298898172</c:v>
                </c:pt>
                <c:pt idx="112">
                  <c:v>4.6932617036435156</c:v>
                </c:pt>
                <c:pt idx="113">
                  <c:v>4.6942026897164615</c:v>
                </c:pt>
                <c:pt idx="114">
                  <c:v>4.695127230779419</c:v>
                </c:pt>
                <c:pt idx="115">
                  <c:v>4.6960357541668234</c:v>
                </c:pt>
                <c:pt idx="116">
                  <c:v>4.6969286725351695</c:v>
                </c:pt>
                <c:pt idx="117">
                  <c:v>4.6978063844878069</c:v>
                </c:pt>
                <c:pt idx="118">
                  <c:v>4.6986692751680756</c:v>
                </c:pt>
                <c:pt idx="119">
                  <c:v>4.699517716822661</c:v>
                </c:pt>
                <c:pt idx="120">
                  <c:v>4.700352069336887</c:v>
                </c:pt>
                <c:pt idx="121">
                  <c:v>4.7011726807435723</c:v>
                </c:pt>
                <c:pt idx="122">
                  <c:v>4.7019798877069459</c:v>
                </c:pt>
                <c:pt idx="123">
                  <c:v>4.7027740159830733</c:v>
                </c:pt>
                <c:pt idx="124">
                  <c:v>4.703555380858055</c:v>
                </c:pt>
                <c:pt idx="125">
                  <c:v>4.7043242875652949</c:v>
                </c:pt>
                <c:pt idx="126">
                  <c:v>4.7050810316829539</c:v>
                </c:pt>
                <c:pt idx="127">
                  <c:v>4.705825899512722</c:v>
                </c:pt>
                <c:pt idx="128">
                  <c:v>4.7065591684408599</c:v>
                </c:pt>
                <c:pt idx="129">
                  <c:v>4.7072811072825491</c:v>
                </c:pt>
                <c:pt idx="130">
                  <c:v>4.7079919766103826</c:v>
                </c:pt>
                <c:pt idx="131">
                  <c:v>4.7086920290678691</c:v>
                </c:pt>
                <c:pt idx="132">
                  <c:v>4.7093815096687326</c:v>
                </c:pt>
                <c:pt idx="133">
                  <c:v>4.7100606560827698</c:v>
                </c:pt>
                <c:pt idx="134">
                  <c:v>4.7107296989089376</c:v>
                </c:pt>
                <c:pt idx="135">
                  <c:v>4.7113888619363564</c:v>
                </c:pt>
                <c:pt idx="136">
                  <c:v>4.7120383623938276</c:v>
                </c:pt>
                <c:pt idx="137">
                  <c:v>4.712678411188465</c:v>
                </c:pt>
                <c:pt idx="138">
                  <c:v>4.7133092131339955</c:v>
                </c:pt>
                <c:pt idx="139">
                  <c:v>4.7139309671692127</c:v>
                </c:pt>
                <c:pt idx="140">
                  <c:v>4.7145438665671318</c:v>
                </c:pt>
                <c:pt idx="141">
                  <c:v>4.7151480991352397</c:v>
                </c:pt>
                <c:pt idx="142">
                  <c:v>4.7157438474073432</c:v>
                </c:pt>
                <c:pt idx="143">
                  <c:v>4.7163312888273667</c:v>
                </c:pt>
                <c:pt idx="144">
                  <c:v>4.7169105959255324</c:v>
                </c:pt>
                <c:pt idx="145">
                  <c:v>4.717481936487272</c:v>
                </c:pt>
                <c:pt idx="146">
                  <c:v>4.7180454737152049</c:v>
                </c:pt>
                <c:pt idx="147">
                  <c:v>4.7186013663845499</c:v>
                </c:pt>
                <c:pt idx="148">
                  <c:v>4.7191497689922306</c:v>
                </c:pt>
                <c:pt idx="149">
                  <c:v>4.7196908319000137</c:v>
                </c:pt>
                <c:pt idx="150">
                  <c:v>4.7202247014719285</c:v>
                </c:pt>
                <c:pt idx="151">
                  <c:v>4.7207515202062513</c:v>
                </c:pt>
                <c:pt idx="152">
                  <c:v>4.7212714268622804</c:v>
                </c:pt>
                <c:pt idx="153">
                  <c:v>4.7217845565821781</c:v>
                </c:pt>
                <c:pt idx="154">
                  <c:v>4.7222910410080559</c:v>
                </c:pt>
                <c:pt idx="155">
                  <c:v>4.7227910083945552</c:v>
                </c:pt>
                <c:pt idx="156">
                  <c:v>4.7232845837171045</c:v>
                </c:pt>
                <c:pt idx="157">
                  <c:v>4.72377188877606</c:v>
                </c:pt>
                <c:pt idx="158">
                  <c:v>4.7242530422968825</c:v>
                </c:pt>
                <c:pt idx="159">
                  <c:v>4.7247281600265758</c:v>
                </c:pt>
                <c:pt idx="160">
                  <c:v>4.7251973548264896</c:v>
                </c:pt>
                <c:pt idx="161">
                  <c:v>4.7256607367616859</c:v>
                </c:pt>
                <c:pt idx="162">
                  <c:v>4.7261184131870166</c:v>
                </c:pt>
                <c:pt idx="163">
                  <c:v>4.726570488830018</c:v>
                </c:pt>
                <c:pt idx="164">
                  <c:v>4.7270170658707951</c:v>
                </c:pt>
                <c:pt idx="165">
                  <c:v>4.727458244019008</c:v>
                </c:pt>
                <c:pt idx="166">
                  <c:v>4.7278941205880871</c:v>
                </c:pt>
                <c:pt idx="167">
                  <c:v>4.7283247905667718</c:v>
                </c:pt>
                <c:pt idx="168">
                  <c:v>4.7287503466881242</c:v>
                </c:pt>
                <c:pt idx="169">
                  <c:v>4.7291708794960856</c:v>
                </c:pt>
                <c:pt idx="170">
                  <c:v>4.7295864774096872</c:v>
                </c:pt>
                <c:pt idx="171">
                  <c:v>4.7299972267850272</c:v>
                </c:pt>
                <c:pt idx="172">
                  <c:v>4.730403211975081</c:v>
                </c:pt>
                <c:pt idx="173">
                  <c:v>4.7308045153874421</c:v>
                </c:pt>
                <c:pt idx="174">
                  <c:v>4.7312012175400833</c:v>
                </c:pt>
                <c:pt idx="175">
                  <c:v>4.7315933971152129</c:v>
                </c:pt>
                <c:pt idx="176">
                  <c:v>4.7319811310112803</c:v>
                </c:pt>
                <c:pt idx="177">
                  <c:v>4.7323644943932557</c:v>
                </c:pt>
                <c:pt idx="178">
                  <c:v>4.732743560741187</c:v>
                </c:pt>
                <c:pt idx="179">
                  <c:v>4.7331184018971566</c:v>
                </c:pt>
                <c:pt idx="180">
                  <c:v>4.7334890881106615</c:v>
                </c:pt>
                <c:pt idx="181">
                  <c:v>4.7338556880825022</c:v>
                </c:pt>
                <c:pt idx="182">
                  <c:v>4.7342182690072274</c:v>
                </c:pt>
                <c:pt idx="183">
                  <c:v>4.7345768966141808</c:v>
                </c:pt>
                <c:pt idx="184">
                  <c:v>4.7349316352072277</c:v>
                </c:pt>
                <c:pt idx="185">
                  <c:v>4.7352825477031857</c:v>
                </c:pt>
                <c:pt idx="186">
                  <c:v>4.7356296956690214</c:v>
                </c:pt>
                <c:pt idx="187">
                  <c:v>4.7359731393578608</c:v>
                </c:pt>
                <c:pt idx="188">
                  <c:v>4.7363129377438362</c:v>
                </c:pt>
                <c:pt idx="189">
                  <c:v>4.7366491485558626</c:v>
                </c:pt>
                <c:pt idx="190">
                  <c:v>4.7369818283103156</c:v>
                </c:pt>
                <c:pt idx="191">
                  <c:v>4.737311032342701</c:v>
                </c:pt>
                <c:pt idx="192">
                  <c:v>4.7376368148383401</c:v>
                </c:pt>
                <c:pt idx="193">
                  <c:v>4.7379592288621</c:v>
                </c:pt>
                <c:pt idx="194">
                  <c:v>4.7382783263871939</c:v>
                </c:pt>
                <c:pt idx="195">
                  <c:v>4.7385941583231226</c:v>
                </c:pt>
                <c:pt idx="196">
                  <c:v>4.7389067745427393</c:v>
                </c:pt>
                <c:pt idx="197">
                  <c:v>4.7392162239085049</c:v>
                </c:pt>
                <c:pt idx="198">
                  <c:v>4.739522554297948</c:v>
                </c:pt>
                <c:pt idx="199">
                  <c:v>4.739825812628351</c:v>
                </c:pt>
                <c:pt idx="200">
                  <c:v>4.7401260448807045</c:v>
                </c:pt>
                <c:pt idx="201">
                  <c:v>4.7404232961229553</c:v>
                </c:pt>
                <c:pt idx="202">
                  <c:v>4.7407176105325437</c:v>
                </c:pt>
                <c:pt idx="203">
                  <c:v>4.7410090314183009</c:v>
                </c:pt>
                <c:pt idx="204">
                  <c:v>4.7412976012416843</c:v>
                </c:pt>
                <c:pt idx="205">
                  <c:v>4.7415833616374039</c:v>
                </c:pt>
                <c:pt idx="206">
                  <c:v>4.7418663534334469</c:v>
                </c:pt>
                <c:pt idx="207">
                  <c:v>4.7421466166705191</c:v>
                </c:pt>
                <c:pt idx="208">
                  <c:v>4.7424241906209357</c:v>
                </c:pt>
                <c:pt idx="209">
                  <c:v>4.742699113806955</c:v>
                </c:pt>
                <c:pt idx="210">
                  <c:v>4.7429714240186094</c:v>
                </c:pt>
                <c:pt idx="211">
                  <c:v>4.743241158331017</c:v>
                </c:pt>
                <c:pt idx="212">
                  <c:v>4.743508353121201</c:v>
                </c:pt>
                <c:pt idx="213">
                  <c:v>4.7437730440844561</c:v>
                </c:pt>
                <c:pt idx="214">
                  <c:v>4.7440352662502336</c:v>
                </c:pt>
                <c:pt idx="215">
                  <c:v>4.7442950539975977</c:v>
                </c:pt>
                <c:pt idx="216">
                  <c:v>4.7445524410702458</c:v>
                </c:pt>
                <c:pt idx="217">
                  <c:v>4.7448074605911312</c:v>
                </c:pt>
                <c:pt idx="218">
                  <c:v>4.7450601450766561</c:v>
                </c:pt>
                <c:pt idx="219">
                  <c:v>4.7453105264505009</c:v>
                </c:pt>
                <c:pt idx="220">
                  <c:v>4.7455586360570683</c:v>
                </c:pt>
                <c:pt idx="221">
                  <c:v>4.7458045046745561</c:v>
                </c:pt>
                <c:pt idx="222">
                  <c:v>4.7460481625276918</c:v>
                </c:pt>
                <c:pt idx="223">
                  <c:v>4.7462896393001177</c:v>
                </c:pt>
                <c:pt idx="224">
                  <c:v>4.7465289641464361</c:v>
                </c:pt>
                <c:pt idx="225">
                  <c:v>4.7467661657039528</c:v>
                </c:pt>
                <c:pt idx="226">
                  <c:v>4.7470012721040948</c:v>
                </c:pt>
                <c:pt idx="227">
                  <c:v>4.7472343109835347</c:v>
                </c:pt>
                <c:pt idx="228">
                  <c:v>4.7474653094950128</c:v>
                </c:pt>
                <c:pt idx="229">
                  <c:v>4.7476942943178893</c:v>
                </c:pt>
                <c:pt idx="230">
                  <c:v>4.7479212916684137</c:v>
                </c:pt>
                <c:pt idx="231">
                  <c:v>4.7481463273097306</c:v>
                </c:pt>
                <c:pt idx="232">
                  <c:v>4.7483694265616245</c:v>
                </c:pt>
                <c:pt idx="233">
                  <c:v>4.7485906143100172</c:v>
                </c:pt>
                <c:pt idx="234">
                  <c:v>4.7488099150162189</c:v>
                </c:pt>
                <c:pt idx="235">
                  <c:v>4.7490273527259514</c:v>
                </c:pt>
                <c:pt idx="236">
                  <c:v>4.7492429510781307</c:v>
                </c:pt>
                <c:pt idx="237">
                  <c:v>4.7494567333134343</c:v>
                </c:pt>
                <c:pt idx="238">
                  <c:v>4.7496687222826548</c:v>
                </c:pt>
                <c:pt idx="239">
                  <c:v>4.7498789404548418</c:v>
                </c:pt>
                <c:pt idx="240">
                  <c:v>4.7500874099252348</c:v>
                </c:pt>
                <c:pt idx="241">
                  <c:v>4.7502941524230113</c:v>
                </c:pt>
                <c:pt idx="242">
                  <c:v>4.7504991893188313</c:v>
                </c:pt>
                <c:pt idx="243">
                  <c:v>4.7507025416322053</c:v>
                </c:pt>
                <c:pt idx="244">
                  <c:v>4.7509042300386746</c:v>
                </c:pt>
                <c:pt idx="245">
                  <c:v>4.7511042748768162</c:v>
                </c:pt>
                <c:pt idx="246">
                  <c:v>4.7513026961550846</c:v>
                </c:pt>
                <c:pt idx="247">
                  <c:v>4.7514995135584783</c:v>
                </c:pt>
                <c:pt idx="248">
                  <c:v>4.7516947464550539</c:v>
                </c:pt>
                <c:pt idx="249">
                  <c:v>4.7518884139022717</c:v>
                </c:pt>
                <c:pt idx="250">
                  <c:v>4.7520805346532065</c:v>
                </c:pt>
                <c:pt idx="251">
                  <c:v>4.7522711271625946</c:v>
                </c:pt>
                <c:pt idx="252">
                  <c:v>4.7524602095927433</c:v>
                </c:pt>
                <c:pt idx="253">
                  <c:v>4.7526477998193002</c:v>
                </c:pt>
                <c:pt idx="254">
                  <c:v>4.7528339154368888</c:v>
                </c:pt>
                <c:pt idx="255">
                  <c:v>4.7530185737646038</c:v>
                </c:pt>
                <c:pt idx="256">
                  <c:v>4.753201791851394</c:v>
                </c:pt>
                <c:pt idx="257">
                  <c:v>4.7533835864812941</c:v>
                </c:pt>
                <c:pt idx="258">
                  <c:v>4.7535639741785634</c:v>
                </c:pt>
                <c:pt idx="259">
                  <c:v>4.7537429712126871</c:v>
                </c:pt>
                <c:pt idx="260">
                  <c:v>4.753920593603266</c:v>
                </c:pt>
                <c:pt idx="261">
                  <c:v>4.7540968571247966</c:v>
                </c:pt>
                <c:pt idx="262">
                  <c:v>4.7542717773113443</c:v>
                </c:pt>
                <c:pt idx="263">
                  <c:v>4.7544453694610969</c:v>
                </c:pt>
                <c:pt idx="264">
                  <c:v>4.7546176486408385</c:v>
                </c:pt>
                <c:pt idx="265">
                  <c:v>4.7547886296903004</c:v>
                </c:pt>
                <c:pt idx="266">
                  <c:v>4.7549583272264195</c:v>
                </c:pt>
                <c:pt idx="267">
                  <c:v>4.7551267556475123</c:v>
                </c:pt>
                <c:pt idx="268">
                  <c:v>4.7552939291373386</c:v>
                </c:pt>
                <c:pt idx="269">
                  <c:v>4.7554598616690829</c:v>
                </c:pt>
                <c:pt idx="270">
                  <c:v>4.755624567009261</c:v>
                </c:pt>
                <c:pt idx="271">
                  <c:v>4.7557880587215058</c:v>
                </c:pt>
                <c:pt idx="272">
                  <c:v>4.7559503501703109</c:v>
                </c:pt>
                <c:pt idx="273">
                  <c:v>4.7561114545246586</c:v>
                </c:pt>
                <c:pt idx="274">
                  <c:v>4.7562713847615878</c:v>
                </c:pt>
                <c:pt idx="275">
                  <c:v>4.7564301536696769</c:v>
                </c:pt>
                <c:pt idx="276">
                  <c:v>4.756587773852452</c:v>
                </c:pt>
                <c:pt idx="277">
                  <c:v>4.756744257731726</c:v>
                </c:pt>
                <c:pt idx="278">
                  <c:v>4.7568996175508529</c:v>
                </c:pt>
                <c:pt idx="279">
                  <c:v>4.7570538653779302</c:v>
                </c:pt>
                <c:pt idx="280">
                  <c:v>4.7572070131089212</c:v>
                </c:pt>
                <c:pt idx="281">
                  <c:v>4.7573590724707078</c:v>
                </c:pt>
                <c:pt idx="282">
                  <c:v>4.7575100550240901</c:v>
                </c:pt>
                <c:pt idx="283">
                  <c:v>4.7576599721667154</c:v>
                </c:pt>
                <c:pt idx="284">
                  <c:v>4.7578088351359415</c:v>
                </c:pt>
                <c:pt idx="285">
                  <c:v>4.7579566550116494</c:v>
                </c:pt>
                <c:pt idx="286">
                  <c:v>4.7581034427189906</c:v>
                </c:pt>
                <c:pt idx="287">
                  <c:v>4.7582492090310797</c:v>
                </c:pt>
                <c:pt idx="288">
                  <c:v>4.7583939645716269</c:v>
                </c:pt>
                <c:pt idx="289">
                  <c:v>4.7585377198175216</c:v>
                </c:pt>
                <c:pt idx="290">
                  <c:v>4.7586804851013582</c:v>
                </c:pt>
                <c:pt idx="291">
                  <c:v>4.7588222706139138</c:v>
                </c:pt>
                <c:pt idx="292">
                  <c:v>4.7589630864065757</c:v>
                </c:pt>
                <c:pt idx="293">
                  <c:v>4.7591029423937083</c:v>
                </c:pt>
                <c:pt idx="294">
                  <c:v>4.759241848354983</c:v>
                </c:pt>
                <c:pt idx="295">
                  <c:v>4.7593798139376622</c:v>
                </c:pt>
                <c:pt idx="296">
                  <c:v>4.75951684865883</c:v>
                </c:pt>
                <c:pt idx="297">
                  <c:v>4.7596529619075811</c:v>
                </c:pt>
                <c:pt idx="298">
                  <c:v>4.7597881629471592</c:v>
                </c:pt>
                <c:pt idx="299">
                  <c:v>4.7599224609170721</c:v>
                </c:pt>
                <c:pt idx="300">
                  <c:v>4.7600558648351345</c:v>
                </c:pt>
                <c:pt idx="301">
                  <c:v>4.7601883835994974</c:v>
                </c:pt>
                <c:pt idx="302">
                  <c:v>4.7603200259906249</c:v>
                </c:pt>
                <c:pt idx="303">
                  <c:v>4.7604508006732305</c:v>
                </c:pt>
                <c:pt idx="304">
                  <c:v>4.7605807161981799</c:v>
                </c:pt>
                <c:pt idx="305">
                  <c:v>4.7607097810043584</c:v>
                </c:pt>
                <c:pt idx="306">
                  <c:v>4.7608380034204876</c:v>
                </c:pt>
                <c:pt idx="307">
                  <c:v>4.7609653916669261</c:v>
                </c:pt>
                <c:pt idx="308">
                  <c:v>4.761091953857429</c:v>
                </c:pt>
                <c:pt idx="309">
                  <c:v>4.7612176980008574</c:v>
                </c:pt>
                <c:pt idx="310">
                  <c:v>4.7613426320028829</c:v>
                </c:pt>
                <c:pt idx="311">
                  <c:v>4.76146676366763</c:v>
                </c:pt>
                <c:pt idx="312">
                  <c:v>4.7615901006993147</c:v>
                </c:pt>
                <c:pt idx="313">
                  <c:v>4.7617126507038288</c:v>
                </c:pt>
                <c:pt idx="314">
                  <c:v>4.7618344211903052</c:v>
                </c:pt>
                <c:pt idx="315">
                  <c:v>4.7619554195726561</c:v>
                </c:pt>
                <c:pt idx="316">
                  <c:v>4.7620756531710722</c:v>
                </c:pt>
                <c:pt idx="317">
                  <c:v>4.7621951292135032</c:v>
                </c:pt>
                <c:pt idx="318">
                  <c:v>4.7623138548371031</c:v>
                </c:pt>
                <c:pt idx="319">
                  <c:v>4.7624318370896495</c:v>
                </c:pt>
                <c:pt idx="320">
                  <c:v>4.7625490829309474</c:v>
                </c:pt>
                <c:pt idx="321">
                  <c:v>4.7626655992341851</c:v>
                </c:pt>
                <c:pt idx="322">
                  <c:v>4.7627813927872875</c:v>
                </c:pt>
                <c:pt idx="323">
                  <c:v>4.7628964702942271</c:v>
                </c:pt>
                <c:pt idx="324">
                  <c:v>4.7630108383763297</c:v>
                </c:pt>
                <c:pt idx="325">
                  <c:v>4.7631245035735228</c:v>
                </c:pt>
                <c:pt idx="326">
                  <c:v>4.7632374723456019</c:v>
                </c:pt>
                <c:pt idx="327">
                  <c:v>4.7633497510734495</c:v>
                </c:pt>
                <c:pt idx="328">
                  <c:v>4.7634613460602333</c:v>
                </c:pt>
                <c:pt idx="329">
                  <c:v>4.7635722635325841</c:v>
                </c:pt>
                <c:pt idx="330">
                  <c:v>4.7636825096417548</c:v>
                </c:pt>
                <c:pt idx="331">
                  <c:v>4.763792090464765</c:v>
                </c:pt>
                <c:pt idx="332">
                  <c:v>4.763901012005511</c:v>
                </c:pt>
                <c:pt idx="333">
                  <c:v>4.76400928019586</c:v>
                </c:pt>
                <c:pt idx="334">
                  <c:v>4.7641169008967328</c:v>
                </c:pt>
                <c:pt idx="335">
                  <c:v>4.7642238798991565</c:v>
                </c:pt>
                <c:pt idx="336">
                  <c:v>4.7643302229253068</c:v>
                </c:pt>
                <c:pt idx="337">
                  <c:v>4.7644359356295283</c:v>
                </c:pt>
                <c:pt idx="338">
                  <c:v>4.7645410235993335</c:v>
                </c:pt>
                <c:pt idx="339">
                  <c:v>4.7646454923563892</c:v>
                </c:pt>
                <c:pt idx="340">
                  <c:v>4.7647493473574833</c:v>
                </c:pt>
                <c:pt idx="341">
                  <c:v>4.7648525939954771</c:v>
                </c:pt>
                <c:pt idx="342">
                  <c:v>4.7649552376002298</c:v>
                </c:pt>
                <c:pt idx="343">
                  <c:v>4.7650572834395328</c:v>
                </c:pt>
                <c:pt idx="344">
                  <c:v>4.7651587367199939</c:v>
                </c:pt>
                <c:pt idx="345">
                  <c:v>4.7652596025879292</c:v>
                </c:pt>
                <c:pt idx="346">
                  <c:v>4.7653598861302386</c:v>
                </c:pt>
                <c:pt idx="347">
                  <c:v>4.7654595923752492</c:v>
                </c:pt>
                <c:pt idx="348">
                  <c:v>4.765558726293567</c:v>
                </c:pt>
                <c:pt idx="349">
                  <c:v>4.7656572927988972</c:v>
                </c:pt>
                <c:pt idx="350">
                  <c:v>4.765755296748857</c:v>
                </c:pt>
                <c:pt idx="351">
                  <c:v>4.765852742945774</c:v>
                </c:pt>
                <c:pt idx="352">
                  <c:v>4.7659496361374689</c:v>
                </c:pt>
                <c:pt idx="353">
                  <c:v>4.766045981018034</c:v>
                </c:pt>
                <c:pt idx="354">
                  <c:v>4.766141782228571</c:v>
                </c:pt>
                <c:pt idx="355">
                  <c:v>4.76623704435797</c:v>
                </c:pt>
                <c:pt idx="356">
                  <c:v>4.7663317719436069</c:v>
                </c:pt>
                <c:pt idx="357">
                  <c:v>4.7664259694720883</c:v>
                </c:pt>
                <c:pt idx="358">
                  <c:v>4.7665196413799489</c:v>
                </c:pt>
                <c:pt idx="359">
                  <c:v>4.7666127920543468</c:v>
                </c:pt>
                <c:pt idx="360">
                  <c:v>4.7667054258337576</c:v>
                </c:pt>
                <c:pt idx="361">
                  <c:v>4.766797547008637</c:v>
                </c:pt>
                <c:pt idx="362">
                  <c:v>4.7668891598220942</c:v>
                </c:pt>
                <c:pt idx="363">
                  <c:v>4.7669802684705314</c:v>
                </c:pt>
                <c:pt idx="364">
                  <c:v>4.7670708771042927</c:v>
                </c:pt>
                <c:pt idx="365">
                  <c:v>4.7671609898282981</c:v>
                </c:pt>
                <c:pt idx="366">
                  <c:v>4.7672506107026473</c:v>
                </c:pt>
                <c:pt idx="367">
                  <c:v>4.767339743743249</c:v>
                </c:pt>
                <c:pt idx="368">
                  <c:v>4.7674283929224064</c:v>
                </c:pt>
                <c:pt idx="369">
                  <c:v>4.7675165621694147</c:v>
                </c:pt>
                <c:pt idx="370">
                  <c:v>4.7676042553711362</c:v>
                </c:pt>
                <c:pt idx="371">
                  <c:v>4.7676914763725806</c:v>
                </c:pt>
                <c:pt idx="372">
                  <c:v>4.7677782289774528</c:v>
                </c:pt>
                <c:pt idx="373">
                  <c:v>4.7678645169487233</c:v>
                </c:pt>
                <c:pt idx="374">
                  <c:v>4.7679503440091553</c:v>
                </c:pt>
                <c:pt idx="375">
                  <c:v>4.7680357138418543</c:v>
                </c:pt>
                <c:pt idx="376">
                  <c:v>4.768120630090781</c:v>
                </c:pt>
                <c:pt idx="377">
                  <c:v>4.7682050963612834</c:v>
                </c:pt>
                <c:pt idx="378">
                  <c:v>4.7682891162206005</c:v>
                </c:pt>
                <c:pt idx="379">
                  <c:v>4.7683726931983603</c:v>
                </c:pt>
                <c:pt idx="380">
                  <c:v>4.7684558307870821</c:v>
                </c:pt>
                <c:pt idx="381">
                  <c:v>4.7685385324426584</c:v>
                </c:pt>
                <c:pt idx="382">
                  <c:v>4.768620801584837</c:v>
                </c:pt>
                <c:pt idx="383">
                  <c:v>4.7687026415976863</c:v>
                </c:pt>
                <c:pt idx="384">
                  <c:v>4.7687840558300687</c:v>
                </c:pt>
                <c:pt idx="385">
                  <c:v>4.768865047596087</c:v>
                </c:pt>
                <c:pt idx="386">
                  <c:v>4.7689456201755398</c:v>
                </c:pt>
                <c:pt idx="387">
                  <c:v>4.7690257768143658</c:v>
                </c:pt>
                <c:pt idx="388">
                  <c:v>4.7691055207250761</c:v>
                </c:pt>
                <c:pt idx="389">
                  <c:v>4.7691848550871816</c:v>
                </c:pt>
                <c:pt idx="390">
                  <c:v>4.769263783047621</c:v>
                </c:pt>
                <c:pt idx="391">
                  <c:v>4.7693423077211801</c:v>
                </c:pt>
                <c:pt idx="392">
                  <c:v>4.7694204321908851</c:v>
                </c:pt>
                <c:pt idx="393">
                  <c:v>4.7694981595084238</c:v>
                </c:pt>
                <c:pt idx="394">
                  <c:v>4.7695754926945373</c:v>
                </c:pt>
                <c:pt idx="395">
                  <c:v>4.7696524347394025</c:v>
                </c:pt>
                <c:pt idx="396">
                  <c:v>4.769728988603033</c:v>
                </c:pt>
                <c:pt idx="397">
                  <c:v>4.7698051572156448</c:v>
                </c:pt>
                <c:pt idx="398">
                  <c:v>4.769880943478042</c:v>
                </c:pt>
                <c:pt idx="399">
                  <c:v>4.7699563502619737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592-4416-BA7A-68A2B4C21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846144"/>
        <c:axId val="157852032"/>
      </c:scatterChart>
      <c:valAx>
        <c:axId val="157846144"/>
        <c:scaling>
          <c:orientation val="minMax"/>
          <c:max val="20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crossAx val="157852032"/>
        <c:crosses val="autoZero"/>
        <c:crossBetween val="midCat"/>
      </c:valAx>
      <c:valAx>
        <c:axId val="157852032"/>
        <c:scaling>
          <c:orientation val="minMax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157846144"/>
        <c:crosses val="autoZero"/>
        <c:crossBetween val="midCat"/>
      </c:valAx>
      <c:spPr>
        <a:solidFill>
          <a:schemeClr val="accent5">
            <a:lumMod val="20000"/>
            <a:lumOff val="80000"/>
          </a:schemeClr>
        </a:solidFill>
      </c:spPr>
    </c:plotArea>
    <c:plotVisOnly val="0"/>
    <c:dispBlanksAs val="gap"/>
    <c:showDLblsOverMax val="0"/>
  </c:chart>
  <c:spPr>
    <a:solidFill>
      <a:schemeClr val="accent3">
        <a:lumMod val="60000"/>
        <a:lumOff val="40000"/>
      </a:schemeClr>
    </a:solidFill>
    <a:ln w="9525">
      <a:solidFill>
        <a:schemeClr val="tx1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Density Function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8830955854867304E-2"/>
          <c:y val="0.15059953032186796"/>
          <c:w val="0.90546213116928431"/>
          <c:h val="0.65945388405396699"/>
        </c:manualLayout>
      </c:layout>
      <c:scatterChart>
        <c:scatterStyle val="smoothMarker"/>
        <c:varyColors val="0"/>
        <c:ser>
          <c:idx val="0"/>
          <c:order val="0"/>
          <c:tx>
            <c:v>N(0;1)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Student!$P$4:$P$44</c:f>
              <c:numCache>
                <c:formatCode>General</c:formatCode>
                <c:ptCount val="41"/>
                <c:pt idx="0" formatCode="0.00">
                  <c:v>-10</c:v>
                </c:pt>
                <c:pt idx="1">
                  <c:v>-9.5</c:v>
                </c:pt>
                <c:pt idx="2" formatCode="0.00">
                  <c:v>-9</c:v>
                </c:pt>
                <c:pt idx="3">
                  <c:v>-8.5</c:v>
                </c:pt>
                <c:pt idx="4" formatCode="0.00">
                  <c:v>-8</c:v>
                </c:pt>
                <c:pt idx="5">
                  <c:v>-7.5</c:v>
                </c:pt>
                <c:pt idx="6" formatCode="0.00">
                  <c:v>-7</c:v>
                </c:pt>
                <c:pt idx="7">
                  <c:v>-6.5</c:v>
                </c:pt>
                <c:pt idx="8" formatCode="0.00">
                  <c:v>-6</c:v>
                </c:pt>
                <c:pt idx="9">
                  <c:v>-5.5</c:v>
                </c:pt>
                <c:pt idx="10" formatCode="0.00">
                  <c:v>-5</c:v>
                </c:pt>
                <c:pt idx="11">
                  <c:v>-4.5</c:v>
                </c:pt>
                <c:pt idx="12" formatCode="0.00">
                  <c:v>-4</c:v>
                </c:pt>
                <c:pt idx="13">
                  <c:v>-3.5</c:v>
                </c:pt>
                <c:pt idx="14" formatCode="0.00">
                  <c:v>-3</c:v>
                </c:pt>
                <c:pt idx="15">
                  <c:v>-2.5</c:v>
                </c:pt>
                <c:pt idx="16" formatCode="0.00">
                  <c:v>-2</c:v>
                </c:pt>
                <c:pt idx="17">
                  <c:v>-1.5</c:v>
                </c:pt>
                <c:pt idx="18" formatCode="0.00">
                  <c:v>-1</c:v>
                </c:pt>
                <c:pt idx="19">
                  <c:v>-0.5</c:v>
                </c:pt>
                <c:pt idx="20" formatCode="0.00">
                  <c:v>0</c:v>
                </c:pt>
                <c:pt idx="21">
                  <c:v>0.5</c:v>
                </c:pt>
                <c:pt idx="22" formatCode="0.00">
                  <c:v>1</c:v>
                </c:pt>
                <c:pt idx="23">
                  <c:v>1.5</c:v>
                </c:pt>
                <c:pt idx="24" formatCode="0.00">
                  <c:v>2</c:v>
                </c:pt>
                <c:pt idx="25">
                  <c:v>2.5</c:v>
                </c:pt>
                <c:pt idx="26" formatCode="0.00">
                  <c:v>3</c:v>
                </c:pt>
                <c:pt idx="27">
                  <c:v>3.5</c:v>
                </c:pt>
                <c:pt idx="28" formatCode="0.00">
                  <c:v>4</c:v>
                </c:pt>
                <c:pt idx="29">
                  <c:v>4.5</c:v>
                </c:pt>
                <c:pt idx="30" formatCode="0.00">
                  <c:v>5</c:v>
                </c:pt>
                <c:pt idx="31">
                  <c:v>5.5</c:v>
                </c:pt>
                <c:pt idx="32" formatCode="0.00">
                  <c:v>6</c:v>
                </c:pt>
                <c:pt idx="33">
                  <c:v>6.5</c:v>
                </c:pt>
                <c:pt idx="34" formatCode="0.00">
                  <c:v>7</c:v>
                </c:pt>
                <c:pt idx="35">
                  <c:v>7.5</c:v>
                </c:pt>
                <c:pt idx="36" formatCode="0.00">
                  <c:v>8</c:v>
                </c:pt>
                <c:pt idx="37">
                  <c:v>8.5</c:v>
                </c:pt>
                <c:pt idx="38" formatCode="0.00">
                  <c:v>9</c:v>
                </c:pt>
                <c:pt idx="39">
                  <c:v>9.5</c:v>
                </c:pt>
                <c:pt idx="40" formatCode="0.00">
                  <c:v>10</c:v>
                </c:pt>
              </c:numCache>
            </c:numRef>
          </c:xVal>
          <c:yVal>
            <c:numRef>
              <c:f>Student!$Q$4:$Q$44</c:f>
              <c:numCache>
                <c:formatCode>General</c:formatCode>
                <c:ptCount val="41"/>
                <c:pt idx="0">
                  <c:v>7.6945986267064199E-23</c:v>
                </c:pt>
                <c:pt idx="1">
                  <c:v>1.007793539430001E-20</c:v>
                </c:pt>
                <c:pt idx="2">
                  <c:v>1.0279773571668917E-18</c:v>
                </c:pt>
                <c:pt idx="3">
                  <c:v>8.1662356316695502E-17</c:v>
                </c:pt>
                <c:pt idx="4">
                  <c:v>5.0522710835368927E-15</c:v>
                </c:pt>
                <c:pt idx="5">
                  <c:v>2.4343205330290096E-13</c:v>
                </c:pt>
                <c:pt idx="6">
                  <c:v>9.1347204083645936E-12</c:v>
                </c:pt>
                <c:pt idx="7">
                  <c:v>2.6695566147628519E-10</c:v>
                </c:pt>
                <c:pt idx="8">
                  <c:v>6.0758828498232861E-9</c:v>
                </c:pt>
                <c:pt idx="9">
                  <c:v>1.0769760042543276E-7</c:v>
                </c:pt>
                <c:pt idx="10">
                  <c:v>1.4867195147342977E-6</c:v>
                </c:pt>
                <c:pt idx="11">
                  <c:v>1.5983741106905475E-5</c:v>
                </c:pt>
                <c:pt idx="12">
                  <c:v>1.3383022576488537E-4</c:v>
                </c:pt>
                <c:pt idx="13">
                  <c:v>8.7268269504576015E-4</c:v>
                </c:pt>
                <c:pt idx="14">
                  <c:v>4.4318484119380075E-3</c:v>
                </c:pt>
                <c:pt idx="15">
                  <c:v>1.752830049356854E-2</c:v>
                </c:pt>
                <c:pt idx="16">
                  <c:v>5.3990966513188063E-2</c:v>
                </c:pt>
                <c:pt idx="17">
                  <c:v>0.12951759566589174</c:v>
                </c:pt>
                <c:pt idx="18">
                  <c:v>0.24197072451914337</c:v>
                </c:pt>
                <c:pt idx="19">
                  <c:v>0.35206532676429952</c:v>
                </c:pt>
                <c:pt idx="20">
                  <c:v>0.3989422804014327</c:v>
                </c:pt>
                <c:pt idx="21">
                  <c:v>0.35206532676429952</c:v>
                </c:pt>
                <c:pt idx="22">
                  <c:v>0.24197072451914337</c:v>
                </c:pt>
                <c:pt idx="23">
                  <c:v>0.12951759566589174</c:v>
                </c:pt>
                <c:pt idx="24">
                  <c:v>5.3990966513188063E-2</c:v>
                </c:pt>
                <c:pt idx="25">
                  <c:v>1.752830049356854E-2</c:v>
                </c:pt>
                <c:pt idx="26">
                  <c:v>4.4318484119380075E-3</c:v>
                </c:pt>
                <c:pt idx="27">
                  <c:v>8.7268269504576015E-4</c:v>
                </c:pt>
                <c:pt idx="28">
                  <c:v>1.3383022576488537E-4</c:v>
                </c:pt>
                <c:pt idx="29">
                  <c:v>1.5983741106905475E-5</c:v>
                </c:pt>
                <c:pt idx="30">
                  <c:v>1.4867195147342977E-6</c:v>
                </c:pt>
                <c:pt idx="31">
                  <c:v>1.0769760042543276E-7</c:v>
                </c:pt>
                <c:pt idx="32">
                  <c:v>6.0758828498232861E-9</c:v>
                </c:pt>
                <c:pt idx="33">
                  <c:v>2.6695566147628519E-10</c:v>
                </c:pt>
                <c:pt idx="34">
                  <c:v>9.1347204083645936E-12</c:v>
                </c:pt>
                <c:pt idx="35">
                  <c:v>2.4343205330290096E-13</c:v>
                </c:pt>
                <c:pt idx="36">
                  <c:v>5.0522710835368927E-15</c:v>
                </c:pt>
                <c:pt idx="37">
                  <c:v>8.1662356316695502E-17</c:v>
                </c:pt>
                <c:pt idx="38">
                  <c:v>1.0279773571668917E-18</c:v>
                </c:pt>
                <c:pt idx="39">
                  <c:v>1.007793539430001E-20</c:v>
                </c:pt>
                <c:pt idx="40">
                  <c:v>7.6945986267064199E-23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617-4F2D-B058-87ACCEA243C2}"/>
            </c:ext>
          </c:extLst>
        </c:ser>
        <c:ser>
          <c:idx val="1"/>
          <c:order val="1"/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Student!$P$4:$P$44</c:f>
              <c:numCache>
                <c:formatCode>General</c:formatCode>
                <c:ptCount val="41"/>
                <c:pt idx="0" formatCode="0.00">
                  <c:v>-10</c:v>
                </c:pt>
                <c:pt idx="1">
                  <c:v>-9.5</c:v>
                </c:pt>
                <c:pt idx="2" formatCode="0.00">
                  <c:v>-9</c:v>
                </c:pt>
                <c:pt idx="3">
                  <c:v>-8.5</c:v>
                </c:pt>
                <c:pt idx="4" formatCode="0.00">
                  <c:v>-8</c:v>
                </c:pt>
                <c:pt idx="5">
                  <c:v>-7.5</c:v>
                </c:pt>
                <c:pt idx="6" formatCode="0.00">
                  <c:v>-7</c:v>
                </c:pt>
                <c:pt idx="7">
                  <c:v>-6.5</c:v>
                </c:pt>
                <c:pt idx="8" formatCode="0.00">
                  <c:v>-6</c:v>
                </c:pt>
                <c:pt idx="9">
                  <c:v>-5.5</c:v>
                </c:pt>
                <c:pt idx="10" formatCode="0.00">
                  <c:v>-5</c:v>
                </c:pt>
                <c:pt idx="11">
                  <c:v>-4.5</c:v>
                </c:pt>
                <c:pt idx="12" formatCode="0.00">
                  <c:v>-4</c:v>
                </c:pt>
                <c:pt idx="13">
                  <c:v>-3.5</c:v>
                </c:pt>
                <c:pt idx="14" formatCode="0.00">
                  <c:v>-3</c:v>
                </c:pt>
                <c:pt idx="15">
                  <c:v>-2.5</c:v>
                </c:pt>
                <c:pt idx="16" formatCode="0.00">
                  <c:v>-2</c:v>
                </c:pt>
                <c:pt idx="17">
                  <c:v>-1.5</c:v>
                </c:pt>
                <c:pt idx="18" formatCode="0.00">
                  <c:v>-1</c:v>
                </c:pt>
                <c:pt idx="19">
                  <c:v>-0.5</c:v>
                </c:pt>
                <c:pt idx="20" formatCode="0.00">
                  <c:v>0</c:v>
                </c:pt>
                <c:pt idx="21">
                  <c:v>0.5</c:v>
                </c:pt>
                <c:pt idx="22" formatCode="0.00">
                  <c:v>1</c:v>
                </c:pt>
                <c:pt idx="23">
                  <c:v>1.5</c:v>
                </c:pt>
                <c:pt idx="24" formatCode="0.00">
                  <c:v>2</c:v>
                </c:pt>
                <c:pt idx="25">
                  <c:v>2.5</c:v>
                </c:pt>
                <c:pt idx="26" formatCode="0.00">
                  <c:v>3</c:v>
                </c:pt>
                <c:pt idx="27">
                  <c:v>3.5</c:v>
                </c:pt>
                <c:pt idx="28" formatCode="0.00">
                  <c:v>4</c:v>
                </c:pt>
                <c:pt idx="29">
                  <c:v>4.5</c:v>
                </c:pt>
                <c:pt idx="30" formatCode="0.00">
                  <c:v>5</c:v>
                </c:pt>
                <c:pt idx="31">
                  <c:v>5.5</c:v>
                </c:pt>
                <c:pt idx="32" formatCode="0.00">
                  <c:v>6</c:v>
                </c:pt>
                <c:pt idx="33">
                  <c:v>6.5</c:v>
                </c:pt>
                <c:pt idx="34" formatCode="0.00">
                  <c:v>7</c:v>
                </c:pt>
                <c:pt idx="35">
                  <c:v>7.5</c:v>
                </c:pt>
                <c:pt idx="36" formatCode="0.00">
                  <c:v>8</c:v>
                </c:pt>
                <c:pt idx="37">
                  <c:v>8.5</c:v>
                </c:pt>
                <c:pt idx="38" formatCode="0.00">
                  <c:v>9</c:v>
                </c:pt>
                <c:pt idx="39">
                  <c:v>9.5</c:v>
                </c:pt>
                <c:pt idx="40" formatCode="0.00">
                  <c:v>10</c:v>
                </c:pt>
              </c:numCache>
            </c:numRef>
          </c:xVal>
          <c:yVal>
            <c:numRef>
              <c:f>Student!$T$4:$T$44</c:f>
              <c:numCache>
                <c:formatCode>General</c:formatCode>
                <c:ptCount val="41"/>
                <c:pt idx="0">
                  <c:v>3.1515830315226806E-3</c:v>
                </c:pt>
                <c:pt idx="1">
                  <c:v>3.4883275198223642E-3</c:v>
                </c:pt>
                <c:pt idx="2">
                  <c:v>3.8818278802901312E-3</c:v>
                </c:pt>
                <c:pt idx="3">
                  <c:v>4.3455274564340035E-3</c:v>
                </c:pt>
                <c:pt idx="4">
                  <c:v>4.8970751720583197E-3</c:v>
                </c:pt>
                <c:pt idx="5">
                  <c:v>5.5599980119439433E-3</c:v>
                </c:pt>
                <c:pt idx="6">
                  <c:v>6.3661977236758151E-3</c:v>
                </c:pt>
                <c:pt idx="7">
                  <c:v>7.3597661545385142E-3</c:v>
                </c:pt>
                <c:pt idx="8">
                  <c:v>8.6029698968592104E-3</c:v>
                </c:pt>
                <c:pt idx="9">
                  <c:v>1.0185916357881304E-2</c:v>
                </c:pt>
                <c:pt idx="10">
                  <c:v>1.2242687930145799E-2</c:v>
                </c:pt>
                <c:pt idx="11">
                  <c:v>1.4979288761590152E-2</c:v>
                </c:pt>
                <c:pt idx="12">
                  <c:v>1.8724110951987692E-2</c:v>
                </c:pt>
                <c:pt idx="13">
                  <c:v>2.402338763651251E-2</c:v>
                </c:pt>
                <c:pt idx="14">
                  <c:v>3.1830988618379075E-2</c:v>
                </c:pt>
                <c:pt idx="15">
                  <c:v>4.3904811887419411E-2</c:v>
                </c:pt>
                <c:pt idx="16">
                  <c:v>6.3661977236758149E-2</c:v>
                </c:pt>
                <c:pt idx="17">
                  <c:v>9.7941503441166394E-2</c:v>
                </c:pt>
                <c:pt idx="18">
                  <c:v>0.15915494309189537</c:v>
                </c:pt>
                <c:pt idx="19">
                  <c:v>0.2546479089470326</c:v>
                </c:pt>
                <c:pt idx="20">
                  <c:v>0.31830988618379075</c:v>
                </c:pt>
                <c:pt idx="21">
                  <c:v>0.2546479089470326</c:v>
                </c:pt>
                <c:pt idx="22">
                  <c:v>0.15915494309189537</c:v>
                </c:pt>
                <c:pt idx="23">
                  <c:v>9.7941503441166394E-2</c:v>
                </c:pt>
                <c:pt idx="24">
                  <c:v>6.3661977236758149E-2</c:v>
                </c:pt>
                <c:pt idx="25">
                  <c:v>4.3904811887419411E-2</c:v>
                </c:pt>
                <c:pt idx="26">
                  <c:v>3.1830988618379075E-2</c:v>
                </c:pt>
                <c:pt idx="27">
                  <c:v>2.402338763651251E-2</c:v>
                </c:pt>
                <c:pt idx="28">
                  <c:v>1.8724110951987692E-2</c:v>
                </c:pt>
                <c:pt idx="29">
                  <c:v>1.4979288761590152E-2</c:v>
                </c:pt>
                <c:pt idx="30">
                  <c:v>1.2242687930145799E-2</c:v>
                </c:pt>
                <c:pt idx="31">
                  <c:v>1.0185916357881304E-2</c:v>
                </c:pt>
                <c:pt idx="32">
                  <c:v>8.6029698968592104E-3</c:v>
                </c:pt>
                <c:pt idx="33">
                  <c:v>7.3597661545385142E-3</c:v>
                </c:pt>
                <c:pt idx="34">
                  <c:v>6.3661977236758151E-3</c:v>
                </c:pt>
                <c:pt idx="35">
                  <c:v>5.5599980119439433E-3</c:v>
                </c:pt>
                <c:pt idx="36">
                  <c:v>4.8970751720583197E-3</c:v>
                </c:pt>
                <c:pt idx="37">
                  <c:v>4.3455274564340035E-3</c:v>
                </c:pt>
                <c:pt idx="38">
                  <c:v>3.8818278802901312E-3</c:v>
                </c:pt>
                <c:pt idx="39">
                  <c:v>3.4883275198223642E-3</c:v>
                </c:pt>
                <c:pt idx="40">
                  <c:v>3.1515830315226806E-3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617-4F2D-B058-87ACCEA24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562944"/>
        <c:axId val="158564736"/>
      </c:scatterChart>
      <c:valAx>
        <c:axId val="158562944"/>
        <c:scaling>
          <c:orientation val="minMax"/>
          <c:max val="10"/>
          <c:min val="-10"/>
        </c:scaling>
        <c:delete val="0"/>
        <c:axPos val="b"/>
        <c:numFmt formatCode="0" sourceLinked="0"/>
        <c:majorTickMark val="out"/>
        <c:minorTickMark val="none"/>
        <c:tickLblPos val="nextTo"/>
        <c:crossAx val="158564736"/>
        <c:crosses val="autoZero"/>
        <c:crossBetween val="midCat"/>
      </c:valAx>
      <c:valAx>
        <c:axId val="158564736"/>
        <c:scaling>
          <c:orientation val="minMax"/>
          <c:max val="0.45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158562944"/>
        <c:crosses val="autoZero"/>
        <c:crossBetween val="midCat"/>
      </c:valAx>
      <c:spPr>
        <a:solidFill>
          <a:schemeClr val="accent5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81110770801429299"/>
          <c:y val="0.18854998388359376"/>
          <c:w val="0.12355283307810112"/>
          <c:h val="0.12377676474651213"/>
        </c:manualLayout>
      </c:layout>
      <c:overlay val="0"/>
    </c:legend>
    <c:plotVisOnly val="0"/>
    <c:dispBlanksAs val="gap"/>
    <c:showDLblsOverMax val="0"/>
  </c:chart>
  <c:spPr>
    <a:solidFill>
      <a:schemeClr val="accent3">
        <a:lumMod val="60000"/>
        <a:lumOff val="40000"/>
      </a:schemeClr>
    </a:solidFill>
    <a:ln w="9525">
      <a:solidFill>
        <a:schemeClr val="tx1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Distribution Function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8830955854867304E-2"/>
          <c:y val="0.15059953032186801"/>
          <c:w val="0.90546213116928409"/>
          <c:h val="0.65945388405396699"/>
        </c:manualLayout>
      </c:layout>
      <c:scatterChart>
        <c:scatterStyle val="smoothMarker"/>
        <c:varyColors val="0"/>
        <c:ser>
          <c:idx val="0"/>
          <c:order val="0"/>
          <c:tx>
            <c:v>N(0;1)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Student!$P$4:$P$44</c:f>
              <c:numCache>
                <c:formatCode>General</c:formatCode>
                <c:ptCount val="41"/>
                <c:pt idx="0" formatCode="0.00">
                  <c:v>-10</c:v>
                </c:pt>
                <c:pt idx="1">
                  <c:v>-9.5</c:v>
                </c:pt>
                <c:pt idx="2" formatCode="0.00">
                  <c:v>-9</c:v>
                </c:pt>
                <c:pt idx="3">
                  <c:v>-8.5</c:v>
                </c:pt>
                <c:pt idx="4" formatCode="0.00">
                  <c:v>-8</c:v>
                </c:pt>
                <c:pt idx="5">
                  <c:v>-7.5</c:v>
                </c:pt>
                <c:pt idx="6" formatCode="0.00">
                  <c:v>-7</c:v>
                </c:pt>
                <c:pt idx="7">
                  <c:v>-6.5</c:v>
                </c:pt>
                <c:pt idx="8" formatCode="0.00">
                  <c:v>-6</c:v>
                </c:pt>
                <c:pt idx="9">
                  <c:v>-5.5</c:v>
                </c:pt>
                <c:pt idx="10" formatCode="0.00">
                  <c:v>-5</c:v>
                </c:pt>
                <c:pt idx="11">
                  <c:v>-4.5</c:v>
                </c:pt>
                <c:pt idx="12" formatCode="0.00">
                  <c:v>-4</c:v>
                </c:pt>
                <c:pt idx="13">
                  <c:v>-3.5</c:v>
                </c:pt>
                <c:pt idx="14" formatCode="0.00">
                  <c:v>-3</c:v>
                </c:pt>
                <c:pt idx="15">
                  <c:v>-2.5</c:v>
                </c:pt>
                <c:pt idx="16" formatCode="0.00">
                  <c:v>-2</c:v>
                </c:pt>
                <c:pt idx="17">
                  <c:v>-1.5</c:v>
                </c:pt>
                <c:pt idx="18" formatCode="0.00">
                  <c:v>-1</c:v>
                </c:pt>
                <c:pt idx="19">
                  <c:v>-0.5</c:v>
                </c:pt>
                <c:pt idx="20" formatCode="0.00">
                  <c:v>0</c:v>
                </c:pt>
                <c:pt idx="21">
                  <c:v>0.5</c:v>
                </c:pt>
                <c:pt idx="22" formatCode="0.00">
                  <c:v>1</c:v>
                </c:pt>
                <c:pt idx="23">
                  <c:v>1.5</c:v>
                </c:pt>
                <c:pt idx="24" formatCode="0.00">
                  <c:v>2</c:v>
                </c:pt>
                <c:pt idx="25">
                  <c:v>2.5</c:v>
                </c:pt>
                <c:pt idx="26" formatCode="0.00">
                  <c:v>3</c:v>
                </c:pt>
                <c:pt idx="27">
                  <c:v>3.5</c:v>
                </c:pt>
                <c:pt idx="28" formatCode="0.00">
                  <c:v>4</c:v>
                </c:pt>
                <c:pt idx="29">
                  <c:v>4.5</c:v>
                </c:pt>
                <c:pt idx="30" formatCode="0.00">
                  <c:v>5</c:v>
                </c:pt>
                <c:pt idx="31">
                  <c:v>5.5</c:v>
                </c:pt>
                <c:pt idx="32" formatCode="0.00">
                  <c:v>6</c:v>
                </c:pt>
                <c:pt idx="33">
                  <c:v>6.5</c:v>
                </c:pt>
                <c:pt idx="34" formatCode="0.00">
                  <c:v>7</c:v>
                </c:pt>
                <c:pt idx="35">
                  <c:v>7.5</c:v>
                </c:pt>
                <c:pt idx="36" formatCode="0.00">
                  <c:v>8</c:v>
                </c:pt>
                <c:pt idx="37">
                  <c:v>8.5</c:v>
                </c:pt>
                <c:pt idx="38" formatCode="0.00">
                  <c:v>9</c:v>
                </c:pt>
                <c:pt idx="39">
                  <c:v>9.5</c:v>
                </c:pt>
                <c:pt idx="40" formatCode="0.00">
                  <c:v>10</c:v>
                </c:pt>
              </c:numCache>
            </c:numRef>
          </c:xVal>
          <c:yVal>
            <c:numRef>
              <c:f>Student!$U$4:$U$44</c:f>
              <c:numCache>
                <c:formatCode>General</c:formatCode>
                <c:ptCount val="41"/>
                <c:pt idx="0">
                  <c:v>0</c:v>
                </c:pt>
                <c:pt idx="1">
                  <c:v>5.0389676971500049E-21</c:v>
                </c:pt>
                <c:pt idx="2">
                  <c:v>5.1902764628059584E-19</c:v>
                </c:pt>
                <c:pt idx="3">
                  <c:v>4.1350205804628345E-17</c:v>
                </c:pt>
                <c:pt idx="4">
                  <c:v>2.5674857475730748E-15</c:v>
                </c:pt>
                <c:pt idx="5">
                  <c:v>1.2428351239902357E-13</c:v>
                </c:pt>
                <c:pt idx="6">
                  <c:v>4.6916437165813202E-12</c:v>
                </c:pt>
                <c:pt idx="7">
                  <c:v>1.3816947445472392E-10</c:v>
                </c:pt>
                <c:pt idx="8">
                  <c:v>3.1761108993663668E-9</c:v>
                </c:pt>
                <c:pt idx="9">
                  <c:v>5.7024911112082746E-8</c:v>
                </c:pt>
                <c:pt idx="10">
                  <c:v>8.0038466847923162E-7</c:v>
                </c:pt>
                <c:pt idx="11">
                  <c:v>8.7922552219319689E-6</c:v>
                </c:pt>
                <c:pt idx="12">
                  <c:v>7.5707368104374658E-5</c:v>
                </c:pt>
                <c:pt idx="13">
                  <c:v>5.1204871562725469E-4</c:v>
                </c:pt>
                <c:pt idx="14">
                  <c:v>2.7279729215962585E-3</c:v>
                </c:pt>
                <c:pt idx="15">
                  <c:v>1.1492123168380528E-2</c:v>
                </c:pt>
                <c:pt idx="16">
                  <c:v>3.8487606424974563E-2</c:v>
                </c:pt>
                <c:pt idx="17">
                  <c:v>0.10324640425792043</c:v>
                </c:pt>
                <c:pt idx="18">
                  <c:v>0.2242317665174921</c:v>
                </c:pt>
                <c:pt idx="19">
                  <c:v>0.40026442989964184</c:v>
                </c:pt>
                <c:pt idx="20">
                  <c:v>0.59973557010035816</c:v>
                </c:pt>
                <c:pt idx="21">
                  <c:v>0.7757682334825079</c:v>
                </c:pt>
                <c:pt idx="22">
                  <c:v>0.89675359574207958</c:v>
                </c:pt>
                <c:pt idx="23">
                  <c:v>0.96151239357502549</c:v>
                </c:pt>
                <c:pt idx="24">
                  <c:v>0.98850787683161956</c:v>
                </c:pt>
                <c:pt idx="25">
                  <c:v>0.99727202707840379</c:v>
                </c:pt>
                <c:pt idx="26">
                  <c:v>0.99948795128437284</c:v>
                </c:pt>
                <c:pt idx="27">
                  <c:v>0.99992429263189575</c:v>
                </c:pt>
                <c:pt idx="28">
                  <c:v>0.99999120774477823</c:v>
                </c:pt>
                <c:pt idx="29">
                  <c:v>0.99999919961533168</c:v>
                </c:pt>
                <c:pt idx="30">
                  <c:v>0.9999999429750891</c:v>
                </c:pt>
                <c:pt idx="31">
                  <c:v>0.99999999682388929</c:v>
                </c:pt>
                <c:pt idx="32">
                  <c:v>0.99999999986183075</c:v>
                </c:pt>
                <c:pt idx="33">
                  <c:v>0.99999999999530853</c:v>
                </c:pt>
                <c:pt idx="34">
                  <c:v>0.99999999999987588</c:v>
                </c:pt>
                <c:pt idx="35">
                  <c:v>0.99999999999999756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594-4037-A4D5-8C705B9EB353}"/>
            </c:ext>
          </c:extLst>
        </c:ser>
        <c:ser>
          <c:idx val="1"/>
          <c:order val="1"/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Student!$P$4:$P$44</c:f>
              <c:numCache>
                <c:formatCode>General</c:formatCode>
                <c:ptCount val="41"/>
                <c:pt idx="0" formatCode="0.00">
                  <c:v>-10</c:v>
                </c:pt>
                <c:pt idx="1">
                  <c:v>-9.5</c:v>
                </c:pt>
                <c:pt idx="2" formatCode="0.00">
                  <c:v>-9</c:v>
                </c:pt>
                <c:pt idx="3">
                  <c:v>-8.5</c:v>
                </c:pt>
                <c:pt idx="4" formatCode="0.00">
                  <c:v>-8</c:v>
                </c:pt>
                <c:pt idx="5">
                  <c:v>-7.5</c:v>
                </c:pt>
                <c:pt idx="6" formatCode="0.00">
                  <c:v>-7</c:v>
                </c:pt>
                <c:pt idx="7">
                  <c:v>-6.5</c:v>
                </c:pt>
                <c:pt idx="8" formatCode="0.00">
                  <c:v>-6</c:v>
                </c:pt>
                <c:pt idx="9">
                  <c:v>-5.5</c:v>
                </c:pt>
                <c:pt idx="10" formatCode="0.00">
                  <c:v>-5</c:v>
                </c:pt>
                <c:pt idx="11">
                  <c:v>-4.5</c:v>
                </c:pt>
                <c:pt idx="12" formatCode="0.00">
                  <c:v>-4</c:v>
                </c:pt>
                <c:pt idx="13">
                  <c:v>-3.5</c:v>
                </c:pt>
                <c:pt idx="14" formatCode="0.00">
                  <c:v>-3</c:v>
                </c:pt>
                <c:pt idx="15">
                  <c:v>-2.5</c:v>
                </c:pt>
                <c:pt idx="16" formatCode="0.00">
                  <c:v>-2</c:v>
                </c:pt>
                <c:pt idx="17">
                  <c:v>-1.5</c:v>
                </c:pt>
                <c:pt idx="18" formatCode="0.00">
                  <c:v>-1</c:v>
                </c:pt>
                <c:pt idx="19">
                  <c:v>-0.5</c:v>
                </c:pt>
                <c:pt idx="20" formatCode="0.00">
                  <c:v>0</c:v>
                </c:pt>
                <c:pt idx="21">
                  <c:v>0.5</c:v>
                </c:pt>
                <c:pt idx="22" formatCode="0.00">
                  <c:v>1</c:v>
                </c:pt>
                <c:pt idx="23">
                  <c:v>1.5</c:v>
                </c:pt>
                <c:pt idx="24" formatCode="0.00">
                  <c:v>2</c:v>
                </c:pt>
                <c:pt idx="25">
                  <c:v>2.5</c:v>
                </c:pt>
                <c:pt idx="26" formatCode="0.00">
                  <c:v>3</c:v>
                </c:pt>
                <c:pt idx="27">
                  <c:v>3.5</c:v>
                </c:pt>
                <c:pt idx="28" formatCode="0.00">
                  <c:v>4</c:v>
                </c:pt>
                <c:pt idx="29">
                  <c:v>4.5</c:v>
                </c:pt>
                <c:pt idx="30" formatCode="0.00">
                  <c:v>5</c:v>
                </c:pt>
                <c:pt idx="31">
                  <c:v>5.5</c:v>
                </c:pt>
                <c:pt idx="32" formatCode="0.00">
                  <c:v>6</c:v>
                </c:pt>
                <c:pt idx="33">
                  <c:v>6.5</c:v>
                </c:pt>
                <c:pt idx="34" formatCode="0.00">
                  <c:v>7</c:v>
                </c:pt>
                <c:pt idx="35">
                  <c:v>7.5</c:v>
                </c:pt>
                <c:pt idx="36" formatCode="0.00">
                  <c:v>8</c:v>
                </c:pt>
                <c:pt idx="37">
                  <c:v>8.5</c:v>
                </c:pt>
                <c:pt idx="38" formatCode="0.00">
                  <c:v>9</c:v>
                </c:pt>
                <c:pt idx="39">
                  <c:v>9.5</c:v>
                </c:pt>
                <c:pt idx="40" formatCode="0.00">
                  <c:v>10</c:v>
                </c:pt>
              </c:numCache>
            </c:numRef>
          </c:xVal>
          <c:yVal>
            <c:numRef>
              <c:f>Student!$V$4:$V$44</c:f>
              <c:numCache>
                <c:formatCode>General</c:formatCode>
                <c:ptCount val="41"/>
                <c:pt idx="0">
                  <c:v>0</c:v>
                </c:pt>
                <c:pt idx="1">
                  <c:v>1.7441637599111821E-3</c:v>
                </c:pt>
                <c:pt idx="2">
                  <c:v>3.6850777000562475E-3</c:v>
                </c:pt>
                <c:pt idx="3">
                  <c:v>5.8578414282732492E-3</c:v>
                </c:pt>
                <c:pt idx="4">
                  <c:v>8.3063790143024091E-3</c:v>
                </c:pt>
                <c:pt idx="5">
                  <c:v>1.108637802027438E-2</c:v>
                </c:pt>
                <c:pt idx="6">
                  <c:v>1.4269476882112287E-2</c:v>
                </c:pt>
                <c:pt idx="7">
                  <c:v>1.7949359959381544E-2</c:v>
                </c:pt>
                <c:pt idx="8">
                  <c:v>2.2250844907811151E-2</c:v>
                </c:pt>
                <c:pt idx="9">
                  <c:v>2.7343803086751804E-2</c:v>
                </c:pt>
                <c:pt idx="10">
                  <c:v>3.3465147051824705E-2</c:v>
                </c:pt>
                <c:pt idx="11">
                  <c:v>4.0954791432619778E-2</c:v>
                </c:pt>
                <c:pt idx="12">
                  <c:v>5.0316846908613627E-2</c:v>
                </c:pt>
                <c:pt idx="13">
                  <c:v>6.2328540726869885E-2</c:v>
                </c:pt>
                <c:pt idx="14">
                  <c:v>7.8244035036059423E-2</c:v>
                </c:pt>
                <c:pt idx="15">
                  <c:v>0.10019644097976912</c:v>
                </c:pt>
                <c:pt idx="16">
                  <c:v>0.1320274295981482</c:v>
                </c:pt>
                <c:pt idx="17">
                  <c:v>0.18099818131873141</c:v>
                </c:pt>
                <c:pt idx="18">
                  <c:v>0.2605756528646791</c:v>
                </c:pt>
                <c:pt idx="19">
                  <c:v>0.3878996073381954</c:v>
                </c:pt>
                <c:pt idx="20">
                  <c:v>0.54705455043009077</c:v>
                </c:pt>
                <c:pt idx="21">
                  <c:v>0.67437850490360707</c:v>
                </c:pt>
                <c:pt idx="22">
                  <c:v>0.7539559764495547</c:v>
                </c:pt>
                <c:pt idx="23">
                  <c:v>0.80292672817013788</c:v>
                </c:pt>
                <c:pt idx="24">
                  <c:v>0.83475771678851696</c:v>
                </c:pt>
                <c:pt idx="25">
                  <c:v>0.85671012273222669</c:v>
                </c:pt>
                <c:pt idx="26">
                  <c:v>0.87262561704141617</c:v>
                </c:pt>
                <c:pt idx="27">
                  <c:v>0.88463731085967245</c:v>
                </c:pt>
                <c:pt idx="28">
                  <c:v>0.89399936633566635</c:v>
                </c:pt>
                <c:pt idx="29">
                  <c:v>0.90148901071646137</c:v>
                </c:pt>
                <c:pt idx="30">
                  <c:v>0.90761035468153428</c:v>
                </c:pt>
                <c:pt idx="31">
                  <c:v>0.9127033128604749</c:v>
                </c:pt>
                <c:pt idx="32">
                  <c:v>0.91700479780890454</c:v>
                </c:pt>
                <c:pt idx="33">
                  <c:v>0.92068468088617383</c:v>
                </c:pt>
                <c:pt idx="34">
                  <c:v>0.92386777974801171</c:v>
                </c:pt>
                <c:pt idx="35">
                  <c:v>0.92664777875398363</c:v>
                </c:pt>
                <c:pt idx="36">
                  <c:v>0.92909631634001277</c:v>
                </c:pt>
                <c:pt idx="37">
                  <c:v>0.93126908006822973</c:v>
                </c:pt>
                <c:pt idx="38">
                  <c:v>0.93320999400837479</c:v>
                </c:pt>
                <c:pt idx="39">
                  <c:v>0.93495415776828594</c:v>
                </c:pt>
                <c:pt idx="40">
                  <c:v>0.93652994928404731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594-4037-A4D5-8C705B9EB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587520"/>
        <c:axId val="159793536"/>
      </c:scatterChart>
      <c:valAx>
        <c:axId val="158587520"/>
        <c:scaling>
          <c:orientation val="minMax"/>
          <c:max val="10"/>
          <c:min val="-10"/>
        </c:scaling>
        <c:delete val="0"/>
        <c:axPos val="b"/>
        <c:numFmt formatCode="0" sourceLinked="0"/>
        <c:majorTickMark val="out"/>
        <c:minorTickMark val="none"/>
        <c:tickLblPos val="nextTo"/>
        <c:crossAx val="159793536"/>
        <c:crosses val="autoZero"/>
        <c:crossBetween val="midCat"/>
      </c:valAx>
      <c:valAx>
        <c:axId val="159793536"/>
        <c:scaling>
          <c:orientation val="minMax"/>
          <c:max val="1.05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158587520"/>
        <c:crosses val="autoZero"/>
        <c:crossBetween val="midCat"/>
      </c:valAx>
      <c:spPr>
        <a:solidFill>
          <a:schemeClr val="accent5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81110770801429299"/>
          <c:y val="0.25872542248008473"/>
          <c:w val="0.12355283307810112"/>
          <c:h val="0.12377676474651221"/>
        </c:manualLayout>
      </c:layout>
      <c:overlay val="0"/>
    </c:legend>
    <c:plotVisOnly val="0"/>
    <c:dispBlanksAs val="gap"/>
    <c:showDLblsOverMax val="0"/>
  </c:chart>
  <c:spPr>
    <a:solidFill>
      <a:schemeClr val="accent3">
        <a:lumMod val="60000"/>
        <a:lumOff val="40000"/>
      </a:schemeClr>
    </a:solidFill>
    <a:ln w="9525">
      <a:solidFill>
        <a:schemeClr val="tx1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Density Function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8830955854867304E-2"/>
          <c:y val="0.15059953032186801"/>
          <c:w val="0.90546213116928409"/>
          <c:h val="0.65945388405396699"/>
        </c:manualLayout>
      </c:layout>
      <c:scatterChart>
        <c:scatterStyle val="smoothMarker"/>
        <c:varyColors val="0"/>
        <c:ser>
          <c:idx val="0"/>
          <c:order val="0"/>
          <c:tx>
            <c:v>N(0;1)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'Chi-square'!$P$4:$P$111</c:f>
              <c:numCache>
                <c:formatCode>General</c:formatCode>
                <c:ptCount val="108"/>
                <c:pt idx="0" formatCode="0.00">
                  <c:v>0.01</c:v>
                </c:pt>
                <c:pt idx="1">
                  <c:v>0.05</c:v>
                </c:pt>
                <c:pt idx="2" formatCode="0.00">
                  <c:v>1</c:v>
                </c:pt>
                <c:pt idx="3">
                  <c:v>1.95</c:v>
                </c:pt>
                <c:pt idx="4" formatCode="0.00">
                  <c:v>2.9</c:v>
                </c:pt>
                <c:pt idx="5">
                  <c:v>3.85</c:v>
                </c:pt>
                <c:pt idx="6" formatCode="0.00">
                  <c:v>4.8</c:v>
                </c:pt>
                <c:pt idx="7">
                  <c:v>5.75</c:v>
                </c:pt>
                <c:pt idx="8" formatCode="0.00">
                  <c:v>6.7</c:v>
                </c:pt>
                <c:pt idx="9">
                  <c:v>7.65</c:v>
                </c:pt>
                <c:pt idx="10" formatCode="0.00">
                  <c:v>8.6</c:v>
                </c:pt>
                <c:pt idx="11">
                  <c:v>9.5500000000000007</c:v>
                </c:pt>
                <c:pt idx="12" formatCode="0.00">
                  <c:v>10.5</c:v>
                </c:pt>
                <c:pt idx="13">
                  <c:v>11.45</c:v>
                </c:pt>
                <c:pt idx="14" formatCode="0.00">
                  <c:v>12.4</c:v>
                </c:pt>
                <c:pt idx="15">
                  <c:v>13.35</c:v>
                </c:pt>
                <c:pt idx="16" formatCode="0.00">
                  <c:v>14.3</c:v>
                </c:pt>
                <c:pt idx="17">
                  <c:v>15.25</c:v>
                </c:pt>
                <c:pt idx="18" formatCode="0.00">
                  <c:v>16.2</c:v>
                </c:pt>
                <c:pt idx="19">
                  <c:v>17.149999999999999</c:v>
                </c:pt>
                <c:pt idx="20" formatCode="0.00">
                  <c:v>18.100000000000001</c:v>
                </c:pt>
                <c:pt idx="21">
                  <c:v>19.05</c:v>
                </c:pt>
                <c:pt idx="22" formatCode="0.00">
                  <c:v>20</c:v>
                </c:pt>
                <c:pt idx="23">
                  <c:v>20.95</c:v>
                </c:pt>
                <c:pt idx="24" formatCode="0.00">
                  <c:v>21.9</c:v>
                </c:pt>
                <c:pt idx="25">
                  <c:v>22.85</c:v>
                </c:pt>
                <c:pt idx="26" formatCode="0.00">
                  <c:v>23.8</c:v>
                </c:pt>
                <c:pt idx="27">
                  <c:v>24.75</c:v>
                </c:pt>
                <c:pt idx="28" formatCode="0.00">
                  <c:v>25.7</c:v>
                </c:pt>
                <c:pt idx="29">
                  <c:v>26.65</c:v>
                </c:pt>
                <c:pt idx="30" formatCode="0.00">
                  <c:v>27.6</c:v>
                </c:pt>
                <c:pt idx="31">
                  <c:v>28.55</c:v>
                </c:pt>
                <c:pt idx="32" formatCode="0.00">
                  <c:v>29.5</c:v>
                </c:pt>
                <c:pt idx="33">
                  <c:v>30.45</c:v>
                </c:pt>
                <c:pt idx="34" formatCode="0.00">
                  <c:v>31.4</c:v>
                </c:pt>
                <c:pt idx="35">
                  <c:v>32.35</c:v>
                </c:pt>
                <c:pt idx="36" formatCode="0.00">
                  <c:v>33.299999999999997</c:v>
                </c:pt>
                <c:pt idx="37">
                  <c:v>34.25</c:v>
                </c:pt>
                <c:pt idx="38" formatCode="0.00">
                  <c:v>35.200000000000003</c:v>
                </c:pt>
                <c:pt idx="39">
                  <c:v>36.15</c:v>
                </c:pt>
                <c:pt idx="40" formatCode="0.00">
                  <c:v>37.1</c:v>
                </c:pt>
                <c:pt idx="41" formatCode="0.00">
                  <c:v>38.049999999999997</c:v>
                </c:pt>
                <c:pt idx="42">
                  <c:v>39</c:v>
                </c:pt>
                <c:pt idx="43" formatCode="0.00">
                  <c:v>39.950000000000003</c:v>
                </c:pt>
                <c:pt idx="44" formatCode="0.00">
                  <c:v>40.9</c:v>
                </c:pt>
                <c:pt idx="45">
                  <c:v>41.85</c:v>
                </c:pt>
                <c:pt idx="46" formatCode="0.00">
                  <c:v>42.8</c:v>
                </c:pt>
                <c:pt idx="47" formatCode="0.00">
                  <c:v>43.75</c:v>
                </c:pt>
                <c:pt idx="48">
                  <c:v>44.7</c:v>
                </c:pt>
                <c:pt idx="49" formatCode="0.00">
                  <c:v>45.65</c:v>
                </c:pt>
                <c:pt idx="50" formatCode="0.00">
                  <c:v>46.599999999999902</c:v>
                </c:pt>
                <c:pt idx="51">
                  <c:v>47.549999999999898</c:v>
                </c:pt>
                <c:pt idx="52" formatCode="0.00">
                  <c:v>48.499999999999901</c:v>
                </c:pt>
                <c:pt idx="53" formatCode="0.00">
                  <c:v>49.449999999999903</c:v>
                </c:pt>
                <c:pt idx="54">
                  <c:v>50.399999999999899</c:v>
                </c:pt>
                <c:pt idx="55" formatCode="0.00">
                  <c:v>51.349999999999902</c:v>
                </c:pt>
                <c:pt idx="56" formatCode="0.00">
                  <c:v>52.299999999999898</c:v>
                </c:pt>
                <c:pt idx="57">
                  <c:v>53.249999999999901</c:v>
                </c:pt>
                <c:pt idx="58" formatCode="0.00">
                  <c:v>54.199999999999903</c:v>
                </c:pt>
                <c:pt idx="59" formatCode="0.00">
                  <c:v>55.149999999999899</c:v>
                </c:pt>
                <c:pt idx="60">
                  <c:v>56.099999999999902</c:v>
                </c:pt>
                <c:pt idx="61" formatCode="0.00">
                  <c:v>57.049999999999898</c:v>
                </c:pt>
                <c:pt idx="62" formatCode="0.00">
                  <c:v>57.999999999999901</c:v>
                </c:pt>
                <c:pt idx="63">
                  <c:v>58.949999999999903</c:v>
                </c:pt>
                <c:pt idx="64" formatCode="0.00">
                  <c:v>59.899999999999899</c:v>
                </c:pt>
                <c:pt idx="65" formatCode="0.00">
                  <c:v>60.849999999999902</c:v>
                </c:pt>
                <c:pt idx="66">
                  <c:v>61.799999999999898</c:v>
                </c:pt>
                <c:pt idx="67" formatCode="0.00">
                  <c:v>62.749999999999901</c:v>
                </c:pt>
                <c:pt idx="68" formatCode="0.00">
                  <c:v>63.699999999999903</c:v>
                </c:pt>
                <c:pt idx="69">
                  <c:v>64.649999999999906</c:v>
                </c:pt>
                <c:pt idx="70" formatCode="0.00">
                  <c:v>65.599999999999895</c:v>
                </c:pt>
                <c:pt idx="71" formatCode="0.00">
                  <c:v>66.549999999999898</c:v>
                </c:pt>
                <c:pt idx="72">
                  <c:v>67.499999999999901</c:v>
                </c:pt>
                <c:pt idx="73" formatCode="0.00">
                  <c:v>68.449999999999903</c:v>
                </c:pt>
                <c:pt idx="74" formatCode="0.00">
                  <c:v>69.399999999999807</c:v>
                </c:pt>
                <c:pt idx="75">
                  <c:v>70.349999999999795</c:v>
                </c:pt>
                <c:pt idx="76" formatCode="0.00">
                  <c:v>71.299999999999798</c:v>
                </c:pt>
                <c:pt idx="77" formatCode="0.00">
                  <c:v>72.249999999999801</c:v>
                </c:pt>
                <c:pt idx="78">
                  <c:v>73.199999999999804</c:v>
                </c:pt>
                <c:pt idx="79" formatCode="0.00">
                  <c:v>74.149999999999807</c:v>
                </c:pt>
                <c:pt idx="80" formatCode="0.00">
                  <c:v>75.099999999999795</c:v>
                </c:pt>
                <c:pt idx="81">
                  <c:v>76.049999999999798</c:v>
                </c:pt>
                <c:pt idx="82" formatCode="0.00">
                  <c:v>76.999999999999801</c:v>
                </c:pt>
                <c:pt idx="83" formatCode="0.00">
                  <c:v>77.949999999999804</c:v>
                </c:pt>
                <c:pt idx="84">
                  <c:v>78.899999999999807</c:v>
                </c:pt>
                <c:pt idx="85" formatCode="0.00">
                  <c:v>79.849999999999795</c:v>
                </c:pt>
                <c:pt idx="86" formatCode="0.00">
                  <c:v>80.799999999999798</c:v>
                </c:pt>
                <c:pt idx="87">
                  <c:v>81.749999999999801</c:v>
                </c:pt>
                <c:pt idx="88" formatCode="0.00">
                  <c:v>82.699999999999804</c:v>
                </c:pt>
                <c:pt idx="89" formatCode="0.00">
                  <c:v>83.649999999999807</c:v>
                </c:pt>
                <c:pt idx="90">
                  <c:v>84.599999999999795</c:v>
                </c:pt>
                <c:pt idx="91" formatCode="0.00">
                  <c:v>85.549999999999798</c:v>
                </c:pt>
                <c:pt idx="92" formatCode="0.00">
                  <c:v>86.499999999999801</c:v>
                </c:pt>
                <c:pt idx="93">
                  <c:v>87.449999999999804</c:v>
                </c:pt>
                <c:pt idx="94" formatCode="0.00">
                  <c:v>88.399999999999807</c:v>
                </c:pt>
                <c:pt idx="95" formatCode="0.00">
                  <c:v>89.349999999999795</c:v>
                </c:pt>
                <c:pt idx="96">
                  <c:v>90.299999999999798</c:v>
                </c:pt>
                <c:pt idx="97" formatCode="0.00">
                  <c:v>91.249999999999702</c:v>
                </c:pt>
                <c:pt idx="98" formatCode="0.00">
                  <c:v>92.199999999999704</c:v>
                </c:pt>
                <c:pt idx="99">
                  <c:v>93.149999999999693</c:v>
                </c:pt>
                <c:pt idx="100" formatCode="0.00">
                  <c:v>94.099999999999696</c:v>
                </c:pt>
                <c:pt idx="101" formatCode="0.00">
                  <c:v>95.049999999999699</c:v>
                </c:pt>
                <c:pt idx="102">
                  <c:v>95.999999999999702</c:v>
                </c:pt>
                <c:pt idx="103" formatCode="0.00">
                  <c:v>96.949999999999704</c:v>
                </c:pt>
                <c:pt idx="104" formatCode="0.00">
                  <c:v>97.899999999999693</c:v>
                </c:pt>
                <c:pt idx="105" formatCode="0.00">
                  <c:v>98.849999999999696</c:v>
                </c:pt>
                <c:pt idx="106">
                  <c:v>99.799999999999699</c:v>
                </c:pt>
                <c:pt idx="107" formatCode="0.00">
                  <c:v>100.75</c:v>
                </c:pt>
              </c:numCache>
            </c:numRef>
          </c:xVal>
          <c:yVal>
            <c:numRef>
              <c:f>'Chi-square'!$Q$4:$Q$111</c:f>
              <c:numCache>
                <c:formatCode>General</c:formatCode>
                <c:ptCount val="108"/>
                <c:pt idx="0">
                  <c:v>1.1196273678714199E-8</c:v>
                </c:pt>
                <c:pt idx="1">
                  <c:v>1.1422339186367534E-8</c:v>
                </c:pt>
                <c:pt idx="2">
                  <c:v>1.8291102980270877E-8</c:v>
                </c:pt>
                <c:pt idx="3">
                  <c:v>2.9070900247301887E-8</c:v>
                </c:pt>
                <c:pt idx="4">
                  <c:v>4.5857546017000699E-8</c:v>
                </c:pt>
                <c:pt idx="5">
                  <c:v>7.1795443689998804E-8</c:v>
                </c:pt>
                <c:pt idx="6">
                  <c:v>1.1156210511148071E-7</c:v>
                </c:pt>
                <c:pt idx="7">
                  <c:v>1.7205617385671737E-7</c:v>
                </c:pt>
                <c:pt idx="8">
                  <c:v>2.6336470054267485E-7</c:v>
                </c:pt>
                <c:pt idx="9">
                  <c:v>4.0010926901902457E-7</c:v>
                </c:pt>
                <c:pt idx="10">
                  <c:v>6.0330010873719202E-7</c:v>
                </c:pt>
                <c:pt idx="11">
                  <c:v>9.0286317179473574E-7</c:v>
                </c:pt>
                <c:pt idx="12">
                  <c:v>1.3410476721489244E-6</c:v>
                </c:pt>
                <c:pt idx="13">
                  <c:v>1.9769707258157985E-6</c:v>
                </c:pt>
                <c:pt idx="14">
                  <c:v>2.8926108040096569E-6</c:v>
                </c:pt>
                <c:pt idx="15">
                  <c:v>4.2006211338577898E-6</c:v>
                </c:pt>
                <c:pt idx="16">
                  <c:v>6.0543951944220767E-6</c:v>
                </c:pt>
                <c:pt idx="17">
                  <c:v>8.6608748265289012E-6</c:v>
                </c:pt>
                <c:pt idx="18">
                  <c:v>1.2296641217857261E-5</c:v>
                </c:pt>
                <c:pt idx="19">
                  <c:v>1.7327862181317157E-5</c:v>
                </c:pt>
                <c:pt idx="20">
                  <c:v>2.4234675674969997E-5</c:v>
                </c:pt>
                <c:pt idx="21">
                  <c:v>3.3640557361012503E-5</c:v>
                </c:pt>
                <c:pt idx="22">
                  <c:v>4.6347135412407966E-5</c:v>
                </c:pt>
                <c:pt idx="23">
                  <c:v>6.3374763915291816E-5</c:v>
                </c:pt>
                <c:pt idx="24">
                  <c:v>8.6008932175723053E-5</c:v>
                </c:pt>
                <c:pt idx="25">
                  <c:v>1.1585225745464976E-4</c:v>
                </c:pt>
                <c:pt idx="26">
                  <c:v>1.5488137273441746E-4</c:v>
                </c:pt>
                <c:pt idx="27">
                  <c:v>2.0550747405424807E-4</c:v>
                </c:pt>
                <c:pt idx="28">
                  <c:v>2.7063863658121533E-4</c:v>
                </c:pt>
                <c:pt idx="29">
                  <c:v>3.5374125814762017E-4</c:v>
                </c:pt>
                <c:pt idx="30">
                  <c:v>4.5889716949874864E-4</c:v>
                </c:pt>
                <c:pt idx="31">
                  <c:v>5.9085210261252948E-4</c:v>
                </c:pt>
                <c:pt idx="32">
                  <c:v>7.5505038845831006E-4</c:v>
                </c:pt>
                <c:pt idx="33">
                  <c:v>9.5765003506905649E-4</c:v>
                </c:pt>
                <c:pt idx="34">
                  <c:v>1.2055118007945258E-3</c:v>
                </c:pt>
                <c:pt idx="35">
                  <c:v>1.5061556205230298E-3</c:v>
                </c:pt>
                <c:pt idx="36">
                  <c:v>1.8676778623746473E-3</c:v>
                </c:pt>
                <c:pt idx="37">
                  <c:v>2.2986234820825519E-3</c:v>
                </c:pt>
                <c:pt idx="38">
                  <c:v>2.8078082806750628E-3</c:v>
                </c:pt>
                <c:pt idx="39">
                  <c:v>3.4040882112937017E-3</c:v>
                </c:pt>
                <c:pt idx="40">
                  <c:v>4.0960750393359557E-3</c:v>
                </c:pt>
                <c:pt idx="41">
                  <c:v>4.8918006056292906E-3</c:v>
                </c:pt>
                <c:pt idx="42">
                  <c:v>5.7983353885566928E-3</c:v>
                </c:pt>
                <c:pt idx="43">
                  <c:v>6.8213708613525017E-3</c:v>
                </c:pt>
                <c:pt idx="44">
                  <c:v>7.9647790886731521E-3</c:v>
                </c:pt>
                <c:pt idx="45">
                  <c:v>9.2301668418035138E-3</c:v>
                </c:pt>
                <c:pt idx="46">
                  <c:v>1.0616444933207302E-2</c:v>
                </c:pt>
                <c:pt idx="47">
                  <c:v>1.2119436155308663E-2</c:v>
                </c:pt>
                <c:pt idx="48">
                  <c:v>1.3731546834875499E-2</c:v>
                </c:pt>
                <c:pt idx="49">
                  <c:v>1.5441527294154822E-2</c:v>
                </c:pt>
                <c:pt idx="50">
                  <c:v>1.72343452160258E-2</c:v>
                </c:pt>
                <c:pt idx="51">
                  <c:v>1.9091192907395114E-2</c:v>
                </c:pt>
                <c:pt idx="52">
                  <c:v>2.0989644723899557E-2</c:v>
                </c:pt>
                <c:pt idx="53">
                  <c:v>2.2903974574832318E-2</c:v>
                </c:pt>
                <c:pt idx="54">
                  <c:v>2.4805635726398375E-2</c:v>
                </c:pt>
                <c:pt idx="55">
                  <c:v>2.6663896456271919E-2</c:v>
                </c:pt>
                <c:pt idx="56">
                  <c:v>2.844661599261699E-2</c:v>
                </c:pt>
                <c:pt idx="57">
                  <c:v>3.0121136191646126E-2</c:v>
                </c:pt>
                <c:pt idx="58">
                  <c:v>3.1655256207859937E-2</c:v>
                </c:pt>
                <c:pt idx="59">
                  <c:v>3.3018250621243715E-2</c:v>
                </c:pt>
                <c:pt idx="60">
                  <c:v>3.418188667524024E-2</c:v>
                </c:pt>
                <c:pt idx="61">
                  <c:v>3.5121393903685419E-2</c:v>
                </c:pt>
                <c:pt idx="62">
                  <c:v>3.5816339780163894E-2</c:v>
                </c:pt>
                <c:pt idx="63">
                  <c:v>3.6251368212678811E-2</c:v>
                </c:pt>
                <c:pt idx="64">
                  <c:v>3.6416763622972796E-2</c:v>
                </c:pt>
                <c:pt idx="65">
                  <c:v>3.6308811676423774E-2</c:v>
                </c:pt>
                <c:pt idx="66">
                  <c:v>3.5929937958321854E-2</c:v>
                </c:pt>
                <c:pt idx="67">
                  <c:v>3.5288617366036348E-2</c:v>
                </c:pt>
                <c:pt idx="68">
                  <c:v>3.4399058943782757E-2</c:v>
                </c:pt>
                <c:pt idx="69">
                  <c:v>3.3280682527663551E-2</c:v>
                </c:pt>
                <c:pt idx="70">
                  <c:v>3.1957414119439032E-2</c:v>
                </c:pt>
                <c:pt idx="71">
                  <c:v>3.0456835682672118E-2</c:v>
                </c:pt>
                <c:pt idx="72">
                  <c:v>2.8809231511854848E-2</c:v>
                </c:pt>
                <c:pt idx="73">
                  <c:v>2.7046577104742335E-2</c:v>
                </c:pt>
                <c:pt idx="74">
                  <c:v>2.5201517418384643E-2</c:v>
                </c:pt>
                <c:pt idx="75">
                  <c:v>2.3306379570092819E-2</c:v>
                </c:pt>
                <c:pt idx="76">
                  <c:v>2.1392260713598236E-2</c:v>
                </c:pt>
                <c:pt idx="77">
                  <c:v>1.9488225403259233E-2</c:v>
                </c:pt>
                <c:pt idx="78">
                  <c:v>1.7620638804917436E-2</c:v>
                </c:pt>
                <c:pt idx="79">
                  <c:v>1.5812653243349486E-2</c:v>
                </c:pt>
                <c:pt idx="80">
                  <c:v>1.4083856434449515E-2</c:v>
                </c:pt>
                <c:pt idx="81">
                  <c:v>1.2450080943636237E-2</c:v>
                </c:pt>
                <c:pt idx="82">
                  <c:v>1.0923366471250764E-2</c:v>
                </c:pt>
                <c:pt idx="83">
                  <c:v>9.5120599099162151E-3</c:v>
                </c:pt>
                <c:pt idx="84">
                  <c:v>8.2210330338240156E-3</c:v>
                </c:pt>
                <c:pt idx="85">
                  <c:v>7.0519943103371681E-3</c:v>
                </c:pt>
                <c:pt idx="86">
                  <c:v>6.0038696782817504E-3</c:v>
                </c:pt>
                <c:pt idx="87">
                  <c:v>5.0732271019963285E-3</c:v>
                </c:pt>
                <c:pt idx="88">
                  <c:v>4.2547210755724384E-3</c:v>
                </c:pt>
                <c:pt idx="89">
                  <c:v>3.5415357392568785E-3</c:v>
                </c:pt>
                <c:pt idx="90">
                  <c:v>2.9258085633160481E-3</c:v>
                </c:pt>
                <c:pt idx="91">
                  <c:v>2.3990203288816944E-3</c:v>
                </c:pt>
                <c:pt idx="92">
                  <c:v>1.9523410827069199E-3</c:v>
                </c:pt>
                <c:pt idx="93">
                  <c:v>1.576925593227011E-3</c:v>
                </c:pt>
                <c:pt idx="94">
                  <c:v>1.2641553703101182E-3</c:v>
                </c:pt>
                <c:pt idx="95">
                  <c:v>1.0058273711717129E-3</c:v>
                </c:pt>
                <c:pt idx="96">
                  <c:v>7.9429200122445168E-4</c:v>
                </c:pt>
                <c:pt idx="97">
                  <c:v>6.2254488907446644E-4</c:v>
                </c:pt>
                <c:pt idx="98">
                  <c:v>4.8427817662262076E-4</c:v>
                </c:pt>
                <c:pt idx="99">
                  <c:v>3.7389776460275626E-4</c:v>
                </c:pt>
                <c:pt idx="100">
                  <c:v>2.8651316513424429E-4</c:v>
                </c:pt>
                <c:pt idx="101">
                  <c:v>2.1790642700111643E-4</c:v>
                </c:pt>
                <c:pt idx="102">
                  <c:v>1.6448611401646699E-4</c:v>
                </c:pt>
                <c:pt idx="103">
                  <c:v>1.2323162772525542E-4</c:v>
                </c:pt>
                <c:pt idx="104">
                  <c:v>9.1632360210728168E-5</c:v>
                </c:pt>
                <c:pt idx="105">
                  <c:v>6.7625315552648549E-5</c:v>
                </c:pt>
                <c:pt idx="106">
                  <c:v>4.9534009125492744E-5</c:v>
                </c:pt>
                <c:pt idx="107">
                  <c:v>3.6010686322611328E-5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A0D-44F3-B2DD-C980D6A015D9}"/>
            </c:ext>
          </c:extLst>
        </c:ser>
        <c:ser>
          <c:idx val="1"/>
          <c:order val="1"/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'Chi-square'!$P$4:$P$111</c:f>
              <c:numCache>
                <c:formatCode>General</c:formatCode>
                <c:ptCount val="108"/>
                <c:pt idx="0" formatCode="0.00">
                  <c:v>0.01</c:v>
                </c:pt>
                <c:pt idx="1">
                  <c:v>0.05</c:v>
                </c:pt>
                <c:pt idx="2" formatCode="0.00">
                  <c:v>1</c:v>
                </c:pt>
                <c:pt idx="3">
                  <c:v>1.95</c:v>
                </c:pt>
                <c:pt idx="4" formatCode="0.00">
                  <c:v>2.9</c:v>
                </c:pt>
                <c:pt idx="5">
                  <c:v>3.85</c:v>
                </c:pt>
                <c:pt idx="6" formatCode="0.00">
                  <c:v>4.8</c:v>
                </c:pt>
                <c:pt idx="7">
                  <c:v>5.75</c:v>
                </c:pt>
                <c:pt idx="8" formatCode="0.00">
                  <c:v>6.7</c:v>
                </c:pt>
                <c:pt idx="9">
                  <c:v>7.65</c:v>
                </c:pt>
                <c:pt idx="10" formatCode="0.00">
                  <c:v>8.6</c:v>
                </c:pt>
                <c:pt idx="11">
                  <c:v>9.5500000000000007</c:v>
                </c:pt>
                <c:pt idx="12" formatCode="0.00">
                  <c:v>10.5</c:v>
                </c:pt>
                <c:pt idx="13">
                  <c:v>11.45</c:v>
                </c:pt>
                <c:pt idx="14" formatCode="0.00">
                  <c:v>12.4</c:v>
                </c:pt>
                <c:pt idx="15">
                  <c:v>13.35</c:v>
                </c:pt>
                <c:pt idx="16" formatCode="0.00">
                  <c:v>14.3</c:v>
                </c:pt>
                <c:pt idx="17">
                  <c:v>15.25</c:v>
                </c:pt>
                <c:pt idx="18" formatCode="0.00">
                  <c:v>16.2</c:v>
                </c:pt>
                <c:pt idx="19">
                  <c:v>17.149999999999999</c:v>
                </c:pt>
                <c:pt idx="20" formatCode="0.00">
                  <c:v>18.100000000000001</c:v>
                </c:pt>
                <c:pt idx="21">
                  <c:v>19.05</c:v>
                </c:pt>
                <c:pt idx="22" formatCode="0.00">
                  <c:v>20</c:v>
                </c:pt>
                <c:pt idx="23">
                  <c:v>20.95</c:v>
                </c:pt>
                <c:pt idx="24" formatCode="0.00">
                  <c:v>21.9</c:v>
                </c:pt>
                <c:pt idx="25">
                  <c:v>22.85</c:v>
                </c:pt>
                <c:pt idx="26" formatCode="0.00">
                  <c:v>23.8</c:v>
                </c:pt>
                <c:pt idx="27">
                  <c:v>24.75</c:v>
                </c:pt>
                <c:pt idx="28" formatCode="0.00">
                  <c:v>25.7</c:v>
                </c:pt>
                <c:pt idx="29">
                  <c:v>26.65</c:v>
                </c:pt>
                <c:pt idx="30" formatCode="0.00">
                  <c:v>27.6</c:v>
                </c:pt>
                <c:pt idx="31">
                  <c:v>28.55</c:v>
                </c:pt>
                <c:pt idx="32" formatCode="0.00">
                  <c:v>29.5</c:v>
                </c:pt>
                <c:pt idx="33">
                  <c:v>30.45</c:v>
                </c:pt>
                <c:pt idx="34" formatCode="0.00">
                  <c:v>31.4</c:v>
                </c:pt>
                <c:pt idx="35">
                  <c:v>32.35</c:v>
                </c:pt>
                <c:pt idx="36" formatCode="0.00">
                  <c:v>33.299999999999997</c:v>
                </c:pt>
                <c:pt idx="37">
                  <c:v>34.25</c:v>
                </c:pt>
                <c:pt idx="38" formatCode="0.00">
                  <c:v>35.200000000000003</c:v>
                </c:pt>
                <c:pt idx="39">
                  <c:v>36.15</c:v>
                </c:pt>
                <c:pt idx="40" formatCode="0.00">
                  <c:v>37.1</c:v>
                </c:pt>
                <c:pt idx="41" formatCode="0.00">
                  <c:v>38.049999999999997</c:v>
                </c:pt>
                <c:pt idx="42">
                  <c:v>39</c:v>
                </c:pt>
                <c:pt idx="43" formatCode="0.00">
                  <c:v>39.950000000000003</c:v>
                </c:pt>
                <c:pt idx="44" formatCode="0.00">
                  <c:v>40.9</c:v>
                </c:pt>
                <c:pt idx="45">
                  <c:v>41.85</c:v>
                </c:pt>
                <c:pt idx="46" formatCode="0.00">
                  <c:v>42.8</c:v>
                </c:pt>
                <c:pt idx="47" formatCode="0.00">
                  <c:v>43.75</c:v>
                </c:pt>
                <c:pt idx="48">
                  <c:v>44.7</c:v>
                </c:pt>
                <c:pt idx="49" formatCode="0.00">
                  <c:v>45.65</c:v>
                </c:pt>
                <c:pt idx="50" formatCode="0.00">
                  <c:v>46.599999999999902</c:v>
                </c:pt>
                <c:pt idx="51">
                  <c:v>47.549999999999898</c:v>
                </c:pt>
                <c:pt idx="52" formatCode="0.00">
                  <c:v>48.499999999999901</c:v>
                </c:pt>
                <c:pt idx="53" formatCode="0.00">
                  <c:v>49.449999999999903</c:v>
                </c:pt>
                <c:pt idx="54">
                  <c:v>50.399999999999899</c:v>
                </c:pt>
                <c:pt idx="55" formatCode="0.00">
                  <c:v>51.349999999999902</c:v>
                </c:pt>
                <c:pt idx="56" formatCode="0.00">
                  <c:v>52.299999999999898</c:v>
                </c:pt>
                <c:pt idx="57">
                  <c:v>53.249999999999901</c:v>
                </c:pt>
                <c:pt idx="58" formatCode="0.00">
                  <c:v>54.199999999999903</c:v>
                </c:pt>
                <c:pt idx="59" formatCode="0.00">
                  <c:v>55.149999999999899</c:v>
                </c:pt>
                <c:pt idx="60">
                  <c:v>56.099999999999902</c:v>
                </c:pt>
                <c:pt idx="61" formatCode="0.00">
                  <c:v>57.049999999999898</c:v>
                </c:pt>
                <c:pt idx="62" formatCode="0.00">
                  <c:v>57.999999999999901</c:v>
                </c:pt>
                <c:pt idx="63">
                  <c:v>58.949999999999903</c:v>
                </c:pt>
                <c:pt idx="64" formatCode="0.00">
                  <c:v>59.899999999999899</c:v>
                </c:pt>
                <c:pt idx="65" formatCode="0.00">
                  <c:v>60.849999999999902</c:v>
                </c:pt>
                <c:pt idx="66">
                  <c:v>61.799999999999898</c:v>
                </c:pt>
                <c:pt idx="67" formatCode="0.00">
                  <c:v>62.749999999999901</c:v>
                </c:pt>
                <c:pt idx="68" formatCode="0.00">
                  <c:v>63.699999999999903</c:v>
                </c:pt>
                <c:pt idx="69">
                  <c:v>64.649999999999906</c:v>
                </c:pt>
                <c:pt idx="70" formatCode="0.00">
                  <c:v>65.599999999999895</c:v>
                </c:pt>
                <c:pt idx="71" formatCode="0.00">
                  <c:v>66.549999999999898</c:v>
                </c:pt>
                <c:pt idx="72">
                  <c:v>67.499999999999901</c:v>
                </c:pt>
                <c:pt idx="73" formatCode="0.00">
                  <c:v>68.449999999999903</c:v>
                </c:pt>
                <c:pt idx="74" formatCode="0.00">
                  <c:v>69.399999999999807</c:v>
                </c:pt>
                <c:pt idx="75">
                  <c:v>70.349999999999795</c:v>
                </c:pt>
                <c:pt idx="76" formatCode="0.00">
                  <c:v>71.299999999999798</c:v>
                </c:pt>
                <c:pt idx="77" formatCode="0.00">
                  <c:v>72.249999999999801</c:v>
                </c:pt>
                <c:pt idx="78">
                  <c:v>73.199999999999804</c:v>
                </c:pt>
                <c:pt idx="79" formatCode="0.00">
                  <c:v>74.149999999999807</c:v>
                </c:pt>
                <c:pt idx="80" formatCode="0.00">
                  <c:v>75.099999999999795</c:v>
                </c:pt>
                <c:pt idx="81">
                  <c:v>76.049999999999798</c:v>
                </c:pt>
                <c:pt idx="82" formatCode="0.00">
                  <c:v>76.999999999999801</c:v>
                </c:pt>
                <c:pt idx="83" formatCode="0.00">
                  <c:v>77.949999999999804</c:v>
                </c:pt>
                <c:pt idx="84">
                  <c:v>78.899999999999807</c:v>
                </c:pt>
                <c:pt idx="85" formatCode="0.00">
                  <c:v>79.849999999999795</c:v>
                </c:pt>
                <c:pt idx="86" formatCode="0.00">
                  <c:v>80.799999999999798</c:v>
                </c:pt>
                <c:pt idx="87">
                  <c:v>81.749999999999801</c:v>
                </c:pt>
                <c:pt idx="88" formatCode="0.00">
                  <c:v>82.699999999999804</c:v>
                </c:pt>
                <c:pt idx="89" formatCode="0.00">
                  <c:v>83.649999999999807</c:v>
                </c:pt>
                <c:pt idx="90">
                  <c:v>84.599999999999795</c:v>
                </c:pt>
                <c:pt idx="91" formatCode="0.00">
                  <c:v>85.549999999999798</c:v>
                </c:pt>
                <c:pt idx="92" formatCode="0.00">
                  <c:v>86.499999999999801</c:v>
                </c:pt>
                <c:pt idx="93">
                  <c:v>87.449999999999804</c:v>
                </c:pt>
                <c:pt idx="94" formatCode="0.00">
                  <c:v>88.399999999999807</c:v>
                </c:pt>
                <c:pt idx="95" formatCode="0.00">
                  <c:v>89.349999999999795</c:v>
                </c:pt>
                <c:pt idx="96">
                  <c:v>90.299999999999798</c:v>
                </c:pt>
                <c:pt idx="97" formatCode="0.00">
                  <c:v>91.249999999999702</c:v>
                </c:pt>
                <c:pt idx="98" formatCode="0.00">
                  <c:v>92.199999999999704</c:v>
                </c:pt>
                <c:pt idx="99">
                  <c:v>93.149999999999693</c:v>
                </c:pt>
                <c:pt idx="100" formatCode="0.00">
                  <c:v>94.099999999999696</c:v>
                </c:pt>
                <c:pt idx="101" formatCode="0.00">
                  <c:v>95.049999999999699</c:v>
                </c:pt>
                <c:pt idx="102">
                  <c:v>95.999999999999702</c:v>
                </c:pt>
                <c:pt idx="103" formatCode="0.00">
                  <c:v>96.949999999999704</c:v>
                </c:pt>
                <c:pt idx="104" formatCode="0.00">
                  <c:v>97.899999999999693</c:v>
                </c:pt>
                <c:pt idx="105" formatCode="0.00">
                  <c:v>98.849999999999696</c:v>
                </c:pt>
                <c:pt idx="106">
                  <c:v>99.799999999999699</c:v>
                </c:pt>
                <c:pt idx="107" formatCode="0.00">
                  <c:v>100.75</c:v>
                </c:pt>
              </c:numCache>
            </c:numRef>
          </c:xVal>
          <c:yVal>
            <c:numRef>
              <c:f>'Chi-square'!$T$4:$T$111</c:f>
              <c:numCache>
                <c:formatCode>General</c:formatCode>
                <c:ptCount val="108"/>
                <c:pt idx="0">
                  <c:v>1.0480689081569735E-98</c:v>
                </c:pt>
                <c:pt idx="1">
                  <c:v>1.9135247046305387E-78</c:v>
                </c:pt>
                <c:pt idx="2">
                  <c:v>6.3887231525429844E-41</c:v>
                </c:pt>
                <c:pt idx="3">
                  <c:v>1.0235944431298003E-32</c:v>
                </c:pt>
                <c:pt idx="4">
                  <c:v>6.3441910100244815E-28</c:v>
                </c:pt>
                <c:pt idx="5">
                  <c:v>1.4618593437322642E-24</c:v>
                </c:pt>
                <c:pt idx="6">
                  <c:v>5.4481673245796638E-22</c:v>
                </c:pt>
                <c:pt idx="7">
                  <c:v>6.3728276066331083E-20</c:v>
                </c:pt>
                <c:pt idx="8">
                  <c:v>3.3407507441792451E-18</c:v>
                </c:pt>
                <c:pt idx="9">
                  <c:v>9.717768211589843E-17</c:v>
                </c:pt>
                <c:pt idx="10">
                  <c:v>1.8011510008639028E-15</c:v>
                </c:pt>
                <c:pt idx="11">
                  <c:v>2.3383145644265461E-14</c:v>
                </c:pt>
                <c:pt idx="12">
                  <c:v>2.2751233772645876E-13</c:v>
                </c:pt>
                <c:pt idx="13">
                  <c:v>1.7441527400737795E-12</c:v>
                </c:pt>
                <c:pt idx="14">
                  <c:v>1.0943705356473594E-11</c:v>
                </c:pt>
                <c:pt idx="15">
                  <c:v>5.788983990037633E-11</c:v>
                </c:pt>
                <c:pt idx="16">
                  <c:v>2.643022441971939E-10</c:v>
                </c:pt>
                <c:pt idx="17">
                  <c:v>1.0614299850983426E-9</c:v>
                </c:pt>
                <c:pt idx="18">
                  <c:v>3.8081270406651916E-9</c:v>
                </c:pt>
                <c:pt idx="19">
                  <c:v>1.2363622451943051E-8</c:v>
                </c:pt>
                <c:pt idx="20">
                  <c:v>3.6717653560829233E-8</c:v>
                </c:pt>
                <c:pt idx="21">
                  <c:v>1.0066089560020483E-7</c:v>
                </c:pt>
                <c:pt idx="22">
                  <c:v>2.5673576033051843E-7</c:v>
                </c:pt>
                <c:pt idx="23">
                  <c:v>6.1328649836405938E-7</c:v>
                </c:pt>
                <c:pt idx="24">
                  <c:v>1.3801175019005298E-6</c:v>
                </c:pt>
                <c:pt idx="25">
                  <c:v>2.9406733239008665E-6</c:v>
                </c:pt>
                <c:pt idx="26">
                  <c:v>5.9592105463834988E-6</c:v>
                </c:pt>
                <c:pt idx="27">
                  <c:v>1.1530496044451425E-5</c:v>
                </c:pt>
                <c:pt idx="28">
                  <c:v>2.1376558813944706E-5</c:v>
                </c:pt>
                <c:pt idx="29">
                  <c:v>3.8089610008052684E-5</c:v>
                </c:pt>
                <c:pt idx="30">
                  <c:v>6.5412513819674596E-5</c:v>
                </c:pt>
                <c:pt idx="31">
                  <c:v>1.0853875747605571E-4</c:v>
                </c:pt>
                <c:pt idx="32">
                  <c:v>1.744038890849654E-4</c:v>
                </c:pt>
                <c:pt idx="33">
                  <c:v>2.7193144783675905E-4</c:v>
                </c:pt>
                <c:pt idx="34">
                  <c:v>4.1219027221686948E-4</c:v>
                </c:pt>
                <c:pt idx="35">
                  <c:v>6.0841838677873383E-4</c:v>
                </c:pt>
                <c:pt idx="36">
                  <c:v>8.758726350642761E-4</c:v>
                </c:pt>
                <c:pt idx="37">
                  <c:v>1.2314733173491446E-3</c:v>
                </c:pt>
                <c:pt idx="38">
                  <c:v>1.6932288877091859E-3</c:v>
                </c:pt>
                <c:pt idx="39">
                  <c:v>2.2794459397520034E-3</c:v>
                </c:pt>
                <c:pt idx="40">
                  <c:v>3.007752174220747E-3</c:v>
                </c:pt>
                <c:pt idx="41">
                  <c:v>3.8939822160994268E-3</c:v>
                </c:pt>
                <c:pt idx="42">
                  <c:v>4.9509953282199353E-3</c:v>
                </c:pt>
                <c:pt idx="43">
                  <c:v>6.1875078041575228E-3</c:v>
                </c:pt>
                <c:pt idx="44">
                  <c:v>7.6070292673386403E-3</c:v>
                </c:pt>
                <c:pt idx="45">
                  <c:v>9.2069902575178005E-3</c:v>
                </c:pt>
                <c:pt idx="46">
                  <c:v>1.0978138322934278E-2</c:v>
                </c:pt>
                <c:pt idx="47">
                  <c:v>1.2904262282890936E-2</c:v>
                </c:pt>
                <c:pt idx="48">
                  <c:v>1.4962281116652577E-2</c:v>
                </c:pt>
                <c:pt idx="49">
                  <c:v>1.7122707373808499E-2</c:v>
                </c:pt>
                <c:pt idx="50">
                  <c:v>1.9350467663347096E-2</c:v>
                </c:pt>
                <c:pt idx="51">
                  <c:v>2.160603720278859E-2</c:v>
                </c:pt>
                <c:pt idx="52">
                  <c:v>2.3846823821789688E-2</c:v>
                </c:pt>
                <c:pt idx="53">
                  <c:v>2.6028720917284521E-2</c:v>
                </c:pt>
                <c:pt idx="54">
                  <c:v>2.8107739690998532E-2</c:v>
                </c:pt>
                <c:pt idx="55">
                  <c:v>3.0041628902549182E-2</c:v>
                </c:pt>
                <c:pt idx="56">
                  <c:v>3.1791395012317716E-2</c:v>
                </c:pt>
                <c:pt idx="57">
                  <c:v>3.3322646073371959E-2</c:v>
                </c:pt>
                <c:pt idx="58">
                  <c:v>3.4606697750638016E-2</c:v>
                </c:pt>
                <c:pt idx="59">
                  <c:v>3.5621397843142943E-2</c:v>
                </c:pt>
                <c:pt idx="60">
                  <c:v>3.6351645033466544E-2</c:v>
                </c:pt>
                <c:pt idx="61">
                  <c:v>3.6789596740896061E-2</c:v>
                </c:pt>
                <c:pt idx="62">
                  <c:v>3.6934578569667489E-2</c:v>
                </c:pt>
                <c:pt idx="63">
                  <c:v>3.6792722870421686E-2</c:v>
                </c:pt>
                <c:pt idx="64">
                  <c:v>3.6376375657392525E-2</c:v>
                </c:pt>
                <c:pt idx="65">
                  <c:v>3.5703319176246549E-2</c:v>
                </c:pt>
                <c:pt idx="66">
                  <c:v>3.4795861749370653E-2</c:v>
                </c:pt>
                <c:pt idx="67">
                  <c:v>3.3679847362132954E-2</c:v>
                </c:pt>
                <c:pt idx="68">
                  <c:v>3.2383635232440901E-2</c:v>
                </c:pt>
                <c:pt idx="69">
                  <c:v>3.0937094907181575E-2</c:v>
                </c:pt>
                <c:pt idx="70">
                  <c:v>2.9370655908634483E-2</c:v>
                </c:pt>
                <c:pt idx="71">
                  <c:v>2.7714443281540824E-2</c:v>
                </c:pt>
                <c:pt idx="72">
                  <c:v>2.5997522200303321E-2</c:v>
                </c:pt>
                <c:pt idx="73">
                  <c:v>2.4247266643898042E-2</c:v>
                </c:pt>
                <c:pt idx="74">
                  <c:v>2.2488859491628186E-2</c:v>
                </c:pt>
                <c:pt idx="75">
                  <c:v>2.0744924581326558E-2</c:v>
                </c:pt>
                <c:pt idx="76">
                  <c:v>1.9035285534157568E-2</c:v>
                </c:pt>
                <c:pt idx="77">
                  <c:v>1.7376841610398614E-2</c:v>
                </c:pt>
                <c:pt idx="78">
                  <c:v>1.5783547547805157E-2</c:v>
                </c:pt>
                <c:pt idx="79">
                  <c:v>1.4266482200293536E-2</c:v>
                </c:pt>
                <c:pt idx="80">
                  <c:v>1.283398973306144E-2</c:v>
                </c:pt>
                <c:pt idx="81">
                  <c:v>1.1491876994341269E-2</c:v>
                </c:pt>
                <c:pt idx="82">
                  <c:v>1.0243651304634435E-2</c:v>
                </c:pt>
                <c:pt idx="83">
                  <c:v>9.0907841048215032E-3</c:v>
                </c:pt>
                <c:pt idx="84">
                  <c:v>8.0329875129292686E-3</c:v>
                </c:pt>
                <c:pt idx="85">
                  <c:v>7.0684926972569987E-3</c:v>
                </c:pt>
                <c:pt idx="86">
                  <c:v>6.1943209426772684E-3</c:v>
                </c:pt>
                <c:pt idx="87">
                  <c:v>5.4065402523850127E-3</c:v>
                </c:pt>
                <c:pt idx="88">
                  <c:v>4.7005021990779794E-3</c:v>
                </c:pt>
                <c:pt idx="89">
                  <c:v>4.0710554516604509E-3</c:v>
                </c:pt>
                <c:pt idx="90">
                  <c:v>3.5127339125714482E-3</c:v>
                </c:pt>
                <c:pt idx="91">
                  <c:v>3.0199186828742215E-3</c:v>
                </c:pt>
                <c:pt idx="92">
                  <c:v>2.586974119804956E-3</c:v>
                </c:pt>
                <c:pt idx="93">
                  <c:v>2.2083590700301119E-3</c:v>
                </c:pt>
                <c:pt idx="94">
                  <c:v>1.8787149665146681E-3</c:v>
                </c:pt>
                <c:pt idx="95">
                  <c:v>1.5929328893520629E-3</c:v>
                </c:pt>
                <c:pt idx="96">
                  <c:v>1.3462019367612697E-3</c:v>
                </c:pt>
                <c:pt idx="97">
                  <c:v>1.1340413590107308E-3</c:v>
                </c:pt>
                <c:pt idx="98">
                  <c:v>9.5231890249681899E-4</c:v>
                </c:pt>
                <c:pt idx="99">
                  <c:v>7.9725771940102746E-4</c:v>
                </c:pt>
                <c:pt idx="100">
                  <c:v>6.6543404377439558E-4</c:v>
                </c:pt>
                <c:pt idx="101">
                  <c:v>5.5376763818044614E-4</c:v>
                </c:pt>
                <c:pt idx="102">
                  <c:v>4.5950679365179385E-4</c:v>
                </c:pt>
                <c:pt idx="103">
                  <c:v>3.8020943398724914E-4</c:v>
                </c:pt>
                <c:pt idx="104">
                  <c:v>3.1372164459073895E-4</c:v>
                </c:pt>
                <c:pt idx="105">
                  <c:v>2.5815472458951824E-4</c:v>
                </c:pt>
                <c:pt idx="106">
                  <c:v>2.118616548522849E-4</c:v>
                </c:pt>
                <c:pt idx="107">
                  <c:v>1.7341368763137212E-4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A0D-44F3-B2DD-C980D6A01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599040"/>
        <c:axId val="158600576"/>
      </c:scatterChart>
      <c:valAx>
        <c:axId val="158599040"/>
        <c:scaling>
          <c:orientation val="minMax"/>
          <c:max val="100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crossAx val="158600576"/>
        <c:crosses val="autoZero"/>
        <c:crossBetween val="midCat"/>
      </c:valAx>
      <c:valAx>
        <c:axId val="158600576"/>
        <c:scaling>
          <c:orientation val="minMax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158599040"/>
        <c:crosses val="autoZero"/>
        <c:crossBetween val="midCat"/>
      </c:valAx>
      <c:spPr>
        <a:solidFill>
          <a:schemeClr val="accent5">
            <a:lumMod val="20000"/>
            <a:lumOff val="80000"/>
          </a:schemeClr>
        </a:solidFill>
      </c:spPr>
    </c:plotArea>
    <c:plotVisOnly val="0"/>
    <c:dispBlanksAs val="gap"/>
    <c:showDLblsOverMax val="0"/>
  </c:chart>
  <c:spPr>
    <a:solidFill>
      <a:schemeClr val="accent3">
        <a:lumMod val="60000"/>
        <a:lumOff val="40000"/>
      </a:schemeClr>
    </a:solidFill>
    <a:ln w="9525">
      <a:solidFill>
        <a:schemeClr val="tx1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Distribution Function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8830955854867304E-2"/>
          <c:y val="0.15059953032186807"/>
          <c:w val="0.90546213116928387"/>
          <c:h val="0.65945388405396699"/>
        </c:manualLayout>
      </c:layout>
      <c:scatterChart>
        <c:scatterStyle val="smoothMarker"/>
        <c:varyColors val="0"/>
        <c:ser>
          <c:idx val="0"/>
          <c:order val="0"/>
          <c:tx>
            <c:v>N(0;1)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'Chi-square'!$P$4:$P$111</c:f>
              <c:numCache>
                <c:formatCode>General</c:formatCode>
                <c:ptCount val="108"/>
                <c:pt idx="0" formatCode="0.00">
                  <c:v>0.01</c:v>
                </c:pt>
                <c:pt idx="1">
                  <c:v>0.05</c:v>
                </c:pt>
                <c:pt idx="2" formatCode="0.00">
                  <c:v>1</c:v>
                </c:pt>
                <c:pt idx="3">
                  <c:v>1.95</c:v>
                </c:pt>
                <c:pt idx="4" formatCode="0.00">
                  <c:v>2.9</c:v>
                </c:pt>
                <c:pt idx="5">
                  <c:v>3.85</c:v>
                </c:pt>
                <c:pt idx="6" formatCode="0.00">
                  <c:v>4.8</c:v>
                </c:pt>
                <c:pt idx="7">
                  <c:v>5.75</c:v>
                </c:pt>
                <c:pt idx="8" formatCode="0.00">
                  <c:v>6.7</c:v>
                </c:pt>
                <c:pt idx="9">
                  <c:v>7.65</c:v>
                </c:pt>
                <c:pt idx="10" formatCode="0.00">
                  <c:v>8.6</c:v>
                </c:pt>
                <c:pt idx="11">
                  <c:v>9.5500000000000007</c:v>
                </c:pt>
                <c:pt idx="12" formatCode="0.00">
                  <c:v>10.5</c:v>
                </c:pt>
                <c:pt idx="13">
                  <c:v>11.45</c:v>
                </c:pt>
                <c:pt idx="14" formatCode="0.00">
                  <c:v>12.4</c:v>
                </c:pt>
                <c:pt idx="15">
                  <c:v>13.35</c:v>
                </c:pt>
                <c:pt idx="16" formatCode="0.00">
                  <c:v>14.3</c:v>
                </c:pt>
                <c:pt idx="17">
                  <c:v>15.25</c:v>
                </c:pt>
                <c:pt idx="18" formatCode="0.00">
                  <c:v>16.2</c:v>
                </c:pt>
                <c:pt idx="19">
                  <c:v>17.149999999999999</c:v>
                </c:pt>
                <c:pt idx="20" formatCode="0.00">
                  <c:v>18.100000000000001</c:v>
                </c:pt>
                <c:pt idx="21">
                  <c:v>19.05</c:v>
                </c:pt>
                <c:pt idx="22" formatCode="0.00">
                  <c:v>20</c:v>
                </c:pt>
                <c:pt idx="23">
                  <c:v>20.95</c:v>
                </c:pt>
                <c:pt idx="24" formatCode="0.00">
                  <c:v>21.9</c:v>
                </c:pt>
                <c:pt idx="25">
                  <c:v>22.85</c:v>
                </c:pt>
                <c:pt idx="26" formatCode="0.00">
                  <c:v>23.8</c:v>
                </c:pt>
                <c:pt idx="27">
                  <c:v>24.75</c:v>
                </c:pt>
                <c:pt idx="28" formatCode="0.00">
                  <c:v>25.7</c:v>
                </c:pt>
                <c:pt idx="29">
                  <c:v>26.65</c:v>
                </c:pt>
                <c:pt idx="30" formatCode="0.00">
                  <c:v>27.6</c:v>
                </c:pt>
                <c:pt idx="31">
                  <c:v>28.55</c:v>
                </c:pt>
                <c:pt idx="32" formatCode="0.00">
                  <c:v>29.5</c:v>
                </c:pt>
                <c:pt idx="33">
                  <c:v>30.45</c:v>
                </c:pt>
                <c:pt idx="34" formatCode="0.00">
                  <c:v>31.4</c:v>
                </c:pt>
                <c:pt idx="35">
                  <c:v>32.35</c:v>
                </c:pt>
                <c:pt idx="36" formatCode="0.00">
                  <c:v>33.299999999999997</c:v>
                </c:pt>
                <c:pt idx="37">
                  <c:v>34.25</c:v>
                </c:pt>
                <c:pt idx="38" formatCode="0.00">
                  <c:v>35.200000000000003</c:v>
                </c:pt>
                <c:pt idx="39">
                  <c:v>36.15</c:v>
                </c:pt>
                <c:pt idx="40" formatCode="0.00">
                  <c:v>37.1</c:v>
                </c:pt>
                <c:pt idx="41" formatCode="0.00">
                  <c:v>38.049999999999997</c:v>
                </c:pt>
                <c:pt idx="42">
                  <c:v>39</c:v>
                </c:pt>
                <c:pt idx="43" formatCode="0.00">
                  <c:v>39.950000000000003</c:v>
                </c:pt>
                <c:pt idx="44" formatCode="0.00">
                  <c:v>40.9</c:v>
                </c:pt>
                <c:pt idx="45">
                  <c:v>41.85</c:v>
                </c:pt>
                <c:pt idx="46" formatCode="0.00">
                  <c:v>42.8</c:v>
                </c:pt>
                <c:pt idx="47" formatCode="0.00">
                  <c:v>43.75</c:v>
                </c:pt>
                <c:pt idx="48">
                  <c:v>44.7</c:v>
                </c:pt>
                <c:pt idx="49" formatCode="0.00">
                  <c:v>45.65</c:v>
                </c:pt>
                <c:pt idx="50" formatCode="0.00">
                  <c:v>46.599999999999902</c:v>
                </c:pt>
                <c:pt idx="51">
                  <c:v>47.549999999999898</c:v>
                </c:pt>
                <c:pt idx="52" formatCode="0.00">
                  <c:v>48.499999999999901</c:v>
                </c:pt>
                <c:pt idx="53" formatCode="0.00">
                  <c:v>49.449999999999903</c:v>
                </c:pt>
                <c:pt idx="54">
                  <c:v>50.399999999999899</c:v>
                </c:pt>
                <c:pt idx="55" formatCode="0.00">
                  <c:v>51.349999999999902</c:v>
                </c:pt>
                <c:pt idx="56" formatCode="0.00">
                  <c:v>52.299999999999898</c:v>
                </c:pt>
                <c:pt idx="57">
                  <c:v>53.249999999999901</c:v>
                </c:pt>
                <c:pt idx="58" formatCode="0.00">
                  <c:v>54.199999999999903</c:v>
                </c:pt>
                <c:pt idx="59" formatCode="0.00">
                  <c:v>55.149999999999899</c:v>
                </c:pt>
                <c:pt idx="60">
                  <c:v>56.099999999999902</c:v>
                </c:pt>
                <c:pt idx="61" formatCode="0.00">
                  <c:v>57.049999999999898</c:v>
                </c:pt>
                <c:pt idx="62" formatCode="0.00">
                  <c:v>57.999999999999901</c:v>
                </c:pt>
                <c:pt idx="63">
                  <c:v>58.949999999999903</c:v>
                </c:pt>
                <c:pt idx="64" formatCode="0.00">
                  <c:v>59.899999999999899</c:v>
                </c:pt>
                <c:pt idx="65" formatCode="0.00">
                  <c:v>60.849999999999902</c:v>
                </c:pt>
                <c:pt idx="66">
                  <c:v>61.799999999999898</c:v>
                </c:pt>
                <c:pt idx="67" formatCode="0.00">
                  <c:v>62.749999999999901</c:v>
                </c:pt>
                <c:pt idx="68" formatCode="0.00">
                  <c:v>63.699999999999903</c:v>
                </c:pt>
                <c:pt idx="69">
                  <c:v>64.649999999999906</c:v>
                </c:pt>
                <c:pt idx="70" formatCode="0.00">
                  <c:v>65.599999999999895</c:v>
                </c:pt>
                <c:pt idx="71" formatCode="0.00">
                  <c:v>66.549999999999898</c:v>
                </c:pt>
                <c:pt idx="72">
                  <c:v>67.499999999999901</c:v>
                </c:pt>
                <c:pt idx="73" formatCode="0.00">
                  <c:v>68.449999999999903</c:v>
                </c:pt>
                <c:pt idx="74" formatCode="0.00">
                  <c:v>69.399999999999807</c:v>
                </c:pt>
                <c:pt idx="75">
                  <c:v>70.349999999999795</c:v>
                </c:pt>
                <c:pt idx="76" formatCode="0.00">
                  <c:v>71.299999999999798</c:v>
                </c:pt>
                <c:pt idx="77" formatCode="0.00">
                  <c:v>72.249999999999801</c:v>
                </c:pt>
                <c:pt idx="78">
                  <c:v>73.199999999999804</c:v>
                </c:pt>
                <c:pt idx="79" formatCode="0.00">
                  <c:v>74.149999999999807</c:v>
                </c:pt>
                <c:pt idx="80" formatCode="0.00">
                  <c:v>75.099999999999795</c:v>
                </c:pt>
                <c:pt idx="81">
                  <c:v>76.049999999999798</c:v>
                </c:pt>
                <c:pt idx="82" formatCode="0.00">
                  <c:v>76.999999999999801</c:v>
                </c:pt>
                <c:pt idx="83" formatCode="0.00">
                  <c:v>77.949999999999804</c:v>
                </c:pt>
                <c:pt idx="84">
                  <c:v>78.899999999999807</c:v>
                </c:pt>
                <c:pt idx="85" formatCode="0.00">
                  <c:v>79.849999999999795</c:v>
                </c:pt>
                <c:pt idx="86" formatCode="0.00">
                  <c:v>80.799999999999798</c:v>
                </c:pt>
                <c:pt idx="87">
                  <c:v>81.749999999999801</c:v>
                </c:pt>
                <c:pt idx="88" formatCode="0.00">
                  <c:v>82.699999999999804</c:v>
                </c:pt>
                <c:pt idx="89" formatCode="0.00">
                  <c:v>83.649999999999807</c:v>
                </c:pt>
                <c:pt idx="90">
                  <c:v>84.599999999999795</c:v>
                </c:pt>
                <c:pt idx="91" formatCode="0.00">
                  <c:v>85.549999999999798</c:v>
                </c:pt>
                <c:pt idx="92" formatCode="0.00">
                  <c:v>86.499999999999801</c:v>
                </c:pt>
                <c:pt idx="93">
                  <c:v>87.449999999999804</c:v>
                </c:pt>
                <c:pt idx="94" formatCode="0.00">
                  <c:v>88.399999999999807</c:v>
                </c:pt>
                <c:pt idx="95" formatCode="0.00">
                  <c:v>89.349999999999795</c:v>
                </c:pt>
                <c:pt idx="96">
                  <c:v>90.299999999999798</c:v>
                </c:pt>
                <c:pt idx="97" formatCode="0.00">
                  <c:v>91.249999999999702</c:v>
                </c:pt>
                <c:pt idx="98" formatCode="0.00">
                  <c:v>92.199999999999704</c:v>
                </c:pt>
                <c:pt idx="99">
                  <c:v>93.149999999999693</c:v>
                </c:pt>
                <c:pt idx="100" formatCode="0.00">
                  <c:v>94.099999999999696</c:v>
                </c:pt>
                <c:pt idx="101" formatCode="0.00">
                  <c:v>95.049999999999699</c:v>
                </c:pt>
                <c:pt idx="102">
                  <c:v>95.999999999999702</c:v>
                </c:pt>
                <c:pt idx="103" formatCode="0.00">
                  <c:v>96.949999999999704</c:v>
                </c:pt>
                <c:pt idx="104" formatCode="0.00">
                  <c:v>97.899999999999693</c:v>
                </c:pt>
                <c:pt idx="105" formatCode="0.00">
                  <c:v>98.849999999999696</c:v>
                </c:pt>
                <c:pt idx="106">
                  <c:v>99.799999999999699</c:v>
                </c:pt>
                <c:pt idx="107" formatCode="0.00">
                  <c:v>100.75</c:v>
                </c:pt>
              </c:numCache>
            </c:numRef>
          </c:xVal>
          <c:yVal>
            <c:numRef>
              <c:f>'Chi-square'!$U$4:$U$111</c:f>
              <c:numCache>
                <c:formatCode>General</c:formatCode>
                <c:ptCount val="108"/>
                <c:pt idx="0">
                  <c:v>2.171399861601522E-8</c:v>
                </c:pt>
                <c:pt idx="1">
                  <c:v>2.2166356312534977E-8</c:v>
                </c:pt>
                <c:pt idx="2">
                  <c:v>3.6033805461173048E-8</c:v>
                </c:pt>
                <c:pt idx="3">
                  <c:v>5.8150572998852279E-8</c:v>
                </c:pt>
                <c:pt idx="4">
                  <c:v>9.3159797672068922E-8</c:v>
                </c:pt>
                <c:pt idx="5">
                  <c:v>1.481618761641269E-7</c:v>
                </c:pt>
                <c:pt idx="6">
                  <c:v>2.3392715026588143E-7</c:v>
                </c:pt>
                <c:pt idx="7">
                  <c:v>3.6666036985376341E-7</c:v>
                </c:pt>
                <c:pt idx="8">
                  <c:v>5.7054455920692384E-7</c:v>
                </c:pt>
                <c:pt idx="9">
                  <c:v>8.8137478254518899E-7</c:v>
                </c:pt>
                <c:pt idx="10">
                  <c:v>1.3517004760747635E-6</c:v>
                </c:pt>
                <c:pt idx="11">
                  <c:v>2.0580341992289811E-6</c:v>
                </c:pt>
                <c:pt idx="12">
                  <c:v>3.1108610499431765E-6</c:v>
                </c:pt>
                <c:pt idx="13">
                  <c:v>4.6684029456316842E-6</c:v>
                </c:pt>
                <c:pt idx="14">
                  <c:v>6.9553615162385153E-6</c:v>
                </c:pt>
                <c:pt idx="15">
                  <c:v>1.0288187453504725E-5</c:v>
                </c:pt>
                <c:pt idx="16">
                  <c:v>1.5108805737836313E-5</c:v>
                </c:pt>
                <c:pt idx="17">
                  <c:v>2.2029164849442506E-5</c:v>
                </c:pt>
                <c:pt idx="18">
                  <c:v>3.1889468659102289E-5</c:v>
                </c:pt>
                <c:pt idx="19">
                  <c:v>4.5833480371823421E-5</c:v>
                </c:pt>
                <c:pt idx="20">
                  <c:v>6.5404838302907288E-5</c:v>
                </c:pt>
                <c:pt idx="21">
                  <c:v>9.2668862530759531E-5</c:v>
                </c:pt>
                <c:pt idx="22">
                  <c:v>1.3036481642765806E-4</c:v>
                </c:pt>
                <c:pt idx="23">
                  <c:v>1.8209396090778615E-4</c:v>
                </c:pt>
                <c:pt idx="24">
                  <c:v>2.5254893091817453E-4</c:v>
                </c:pt>
                <c:pt idx="25">
                  <c:v>3.4778988854582669E-4</c:v>
                </c:pt>
                <c:pt idx="26">
                  <c:v>4.7557246889585433E-4</c:v>
                </c:pt>
                <c:pt idx="27">
                  <c:v>6.4573162988147952E-4</c:v>
                </c:pt>
                <c:pt idx="28">
                  <c:v>8.7062404029525603E-4</c:v>
                </c:pt>
                <c:pt idx="29">
                  <c:v>1.1656294944794741E-3</c:v>
                </c:pt>
                <c:pt idx="30">
                  <c:v>1.5497089475319612E-3</c:v>
                </c:pt>
                <c:pt idx="31">
                  <c:v>2.0460130747702388E-3</c:v>
                </c:pt>
                <c:pt idx="32">
                  <c:v>2.6825307716445094E-3</c:v>
                </c:pt>
                <c:pt idx="33">
                  <c:v>3.4927617847853162E-3</c:v>
                </c:pt>
                <c:pt idx="34">
                  <c:v>4.5163918353555692E-3</c:v>
                </c:pt>
                <c:pt idx="35">
                  <c:v>5.7999423819291912E-3</c:v>
                </c:pt>
                <c:pt idx="36">
                  <c:v>7.397360883227927E-3</c:v>
                </c:pt>
                <c:pt idx="37">
                  <c:v>9.3705114641787664E-3</c:v>
                </c:pt>
                <c:pt idx="38">
                  <c:v>1.1789520747353507E-2</c:v>
                </c:pt>
                <c:pt idx="39">
                  <c:v>1.4732929834885238E-2</c:v>
                </c:pt>
                <c:pt idx="40">
                  <c:v>1.8287601596253936E-2</c:v>
                </c:pt>
                <c:pt idx="41">
                  <c:v>2.2548333111519471E-2</c:v>
                </c:pt>
                <c:pt idx="42">
                  <c:v>2.7617126859031921E-2</c:v>
                </c:pt>
                <c:pt idx="43">
                  <c:v>3.3602081432212397E-2</c:v>
                </c:pt>
                <c:pt idx="44">
                  <c:v>4.061587346456131E-2</c:v>
                </c:pt>
                <c:pt idx="45">
                  <c:v>4.8773817056061618E-2</c:v>
                </c:pt>
                <c:pt idx="46">
                  <c:v>5.8191505080086872E-2</c:v>
                </c:pt>
                <c:pt idx="47">
                  <c:v>6.8982057761868831E-2</c:v>
                </c:pt>
                <c:pt idx="48">
                  <c:v>8.1253027003650904E-2</c:v>
                </c:pt>
                <c:pt idx="49">
                  <c:v>9.5103028942074938E-2</c:v>
                </c:pt>
                <c:pt idx="50">
                  <c:v>0.110618200766814</c:v>
                </c:pt>
                <c:pt idx="51">
                  <c:v>0.12786859933833847</c:v>
                </c:pt>
                <c:pt idx="52">
                  <c:v>0.14690467697416867</c:v>
                </c:pt>
                <c:pt idx="53">
                  <c:v>0.16775398232906041</c:v>
                </c:pt>
                <c:pt idx="54">
                  <c:v>0.19041824015335354</c:v>
                </c:pt>
                <c:pt idx="55">
                  <c:v>0.21487096176268841</c:v>
                </c:pt>
                <c:pt idx="56">
                  <c:v>0.24105572760908517</c:v>
                </c:pt>
                <c:pt idx="57">
                  <c:v>0.26888526425369075</c:v>
                </c:pt>
                <c:pt idx="58">
                  <c:v>0.29824141074073623</c:v>
                </c:pt>
                <c:pt idx="59">
                  <c:v>0.32897603490305388</c:v>
                </c:pt>
                <c:pt idx="60">
                  <c:v>0.36091292010884968</c:v>
                </c:pt>
                <c:pt idx="61">
                  <c:v>0.39385059949505385</c:v>
                </c:pt>
                <c:pt idx="62">
                  <c:v>0.42756607029234939</c:v>
                </c:pt>
                <c:pt idx="63">
                  <c:v>0.46181927809049572</c:v>
                </c:pt>
                <c:pt idx="64">
                  <c:v>0.49635822247833633</c:v>
                </c:pt>
                <c:pt idx="65">
                  <c:v>0.530924503877092</c:v>
                </c:pt>
                <c:pt idx="66">
                  <c:v>0.56525910863091555</c:v>
                </c:pt>
                <c:pt idx="67">
                  <c:v>0.59910821703030281</c:v>
                </c:pt>
                <c:pt idx="68">
                  <c:v>0.63222881774792783</c:v>
                </c:pt>
                <c:pt idx="69">
                  <c:v>0.66439392224282645</c:v>
                </c:pt>
                <c:pt idx="70">
                  <c:v>0.69539719336491246</c:v>
                </c:pt>
                <c:pt idx="71">
                  <c:v>0.72505683229701878</c:v>
                </c:pt>
                <c:pt idx="72">
                  <c:v>0.75321860514830252</c:v>
                </c:pt>
                <c:pt idx="73">
                  <c:v>0.77975793257233439</c:v>
                </c:pt>
                <c:pt idx="74">
                  <c:v>0.80458101009291261</c:v>
                </c:pt>
                <c:pt idx="75">
                  <c:v>0.82762497070473684</c:v>
                </c:pt>
                <c:pt idx="76">
                  <c:v>0.84885714225114417</c:v>
                </c:pt>
                <c:pt idx="77">
                  <c:v>0.86827348787153524</c:v>
                </c:pt>
                <c:pt idx="78">
                  <c:v>0.88589634672768158</c:v>
                </c:pt>
                <c:pt idx="79">
                  <c:v>0.90177161309309384</c:v>
                </c:pt>
                <c:pt idx="80">
                  <c:v>0.91596550415942635</c:v>
                </c:pt>
                <c:pt idx="81">
                  <c:v>0.92856107061251725</c:v>
                </c:pt>
                <c:pt idx="82">
                  <c:v>0.93965459973627508</c:v>
                </c:pt>
                <c:pt idx="83">
                  <c:v>0.94935204954678754</c:v>
                </c:pt>
                <c:pt idx="84">
                  <c:v>0.95776563560923444</c:v>
                </c:pt>
                <c:pt idx="85">
                  <c:v>0.96501067131858265</c:v>
                </c:pt>
                <c:pt idx="86">
                  <c:v>0.97120273917547195</c:v>
                </c:pt>
                <c:pt idx="87">
                  <c:v>0.97645524655366378</c:v>
                </c:pt>
                <c:pt idx="88">
                  <c:v>0.980877396071966</c:v>
                </c:pt>
                <c:pt idx="89">
                  <c:v>0.98457257915418084</c:v>
                </c:pt>
                <c:pt idx="90">
                  <c:v>0.98763718260298494</c:v>
                </c:pt>
                <c:pt idx="91">
                  <c:v>0.99015978263845528</c:v>
                </c:pt>
                <c:pt idx="92">
                  <c:v>0.99222068916767181</c:v>
                </c:pt>
                <c:pt idx="93">
                  <c:v>0.99389179509102799</c:v>
                </c:pt>
                <c:pt idx="94">
                  <c:v>0.99523668101319374</c:v>
                </c:pt>
                <c:pt idx="95">
                  <c:v>0.99631092443186431</c:v>
                </c:pt>
                <c:pt idx="96">
                  <c:v>0.99716256382263524</c:v>
                </c:pt>
                <c:pt idx="97">
                  <c:v>0.99783267145425658</c:v>
                </c:pt>
                <c:pt idx="98">
                  <c:v>0.99835599366994343</c:v>
                </c:pt>
                <c:pt idx="99">
                  <c:v>0.9987616231984332</c:v>
                </c:pt>
                <c:pt idx="100">
                  <c:v>0.99907367431235161</c:v>
                </c:pt>
                <c:pt idx="101">
                  <c:v>0.99931193790975459</c:v>
                </c:pt>
                <c:pt idx="102">
                  <c:v>0.99949249952644337</c:v>
                </c:pt>
                <c:pt idx="103">
                  <c:v>0.99962830865317565</c:v>
                </c:pt>
                <c:pt idx="104">
                  <c:v>0.99972969238202869</c:v>
                </c:pt>
                <c:pt idx="105">
                  <c:v>0.99980481026594126</c:v>
                </c:pt>
                <c:pt idx="106">
                  <c:v>0.99986005033475334</c:v>
                </c:pt>
                <c:pt idx="107">
                  <c:v>0.99990036850894182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6A5-47BB-8B41-A97E207B1BF7}"/>
            </c:ext>
          </c:extLst>
        </c:ser>
        <c:ser>
          <c:idx val="1"/>
          <c:order val="1"/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'Chi-square'!$P$4:$P$111</c:f>
              <c:numCache>
                <c:formatCode>General</c:formatCode>
                <c:ptCount val="108"/>
                <c:pt idx="0" formatCode="0.00">
                  <c:v>0.01</c:v>
                </c:pt>
                <c:pt idx="1">
                  <c:v>0.05</c:v>
                </c:pt>
                <c:pt idx="2" formatCode="0.00">
                  <c:v>1</c:v>
                </c:pt>
                <c:pt idx="3">
                  <c:v>1.95</c:v>
                </c:pt>
                <c:pt idx="4" formatCode="0.00">
                  <c:v>2.9</c:v>
                </c:pt>
                <c:pt idx="5">
                  <c:v>3.85</c:v>
                </c:pt>
                <c:pt idx="6" formatCode="0.00">
                  <c:v>4.8</c:v>
                </c:pt>
                <c:pt idx="7">
                  <c:v>5.75</c:v>
                </c:pt>
                <c:pt idx="8" formatCode="0.00">
                  <c:v>6.7</c:v>
                </c:pt>
                <c:pt idx="9">
                  <c:v>7.65</c:v>
                </c:pt>
                <c:pt idx="10" formatCode="0.00">
                  <c:v>8.6</c:v>
                </c:pt>
                <c:pt idx="11">
                  <c:v>9.5500000000000007</c:v>
                </c:pt>
                <c:pt idx="12" formatCode="0.00">
                  <c:v>10.5</c:v>
                </c:pt>
                <c:pt idx="13">
                  <c:v>11.45</c:v>
                </c:pt>
                <c:pt idx="14" formatCode="0.00">
                  <c:v>12.4</c:v>
                </c:pt>
                <c:pt idx="15">
                  <c:v>13.35</c:v>
                </c:pt>
                <c:pt idx="16" formatCode="0.00">
                  <c:v>14.3</c:v>
                </c:pt>
                <c:pt idx="17">
                  <c:v>15.25</c:v>
                </c:pt>
                <c:pt idx="18" formatCode="0.00">
                  <c:v>16.2</c:v>
                </c:pt>
                <c:pt idx="19">
                  <c:v>17.149999999999999</c:v>
                </c:pt>
                <c:pt idx="20" formatCode="0.00">
                  <c:v>18.100000000000001</c:v>
                </c:pt>
                <c:pt idx="21">
                  <c:v>19.05</c:v>
                </c:pt>
                <c:pt idx="22" formatCode="0.00">
                  <c:v>20</c:v>
                </c:pt>
                <c:pt idx="23">
                  <c:v>20.95</c:v>
                </c:pt>
                <c:pt idx="24" formatCode="0.00">
                  <c:v>21.9</c:v>
                </c:pt>
                <c:pt idx="25">
                  <c:v>22.85</c:v>
                </c:pt>
                <c:pt idx="26" formatCode="0.00">
                  <c:v>23.8</c:v>
                </c:pt>
                <c:pt idx="27">
                  <c:v>24.75</c:v>
                </c:pt>
                <c:pt idx="28" formatCode="0.00">
                  <c:v>25.7</c:v>
                </c:pt>
                <c:pt idx="29">
                  <c:v>26.65</c:v>
                </c:pt>
                <c:pt idx="30" formatCode="0.00">
                  <c:v>27.6</c:v>
                </c:pt>
                <c:pt idx="31">
                  <c:v>28.55</c:v>
                </c:pt>
                <c:pt idx="32" formatCode="0.00">
                  <c:v>29.5</c:v>
                </c:pt>
                <c:pt idx="33">
                  <c:v>30.45</c:v>
                </c:pt>
                <c:pt idx="34" formatCode="0.00">
                  <c:v>31.4</c:v>
                </c:pt>
                <c:pt idx="35">
                  <c:v>32.35</c:v>
                </c:pt>
                <c:pt idx="36" formatCode="0.00">
                  <c:v>33.299999999999997</c:v>
                </c:pt>
                <c:pt idx="37">
                  <c:v>34.25</c:v>
                </c:pt>
                <c:pt idx="38" formatCode="0.00">
                  <c:v>35.200000000000003</c:v>
                </c:pt>
                <c:pt idx="39">
                  <c:v>36.15</c:v>
                </c:pt>
                <c:pt idx="40" formatCode="0.00">
                  <c:v>37.1</c:v>
                </c:pt>
                <c:pt idx="41" formatCode="0.00">
                  <c:v>38.049999999999997</c:v>
                </c:pt>
                <c:pt idx="42">
                  <c:v>39</c:v>
                </c:pt>
                <c:pt idx="43" formatCode="0.00">
                  <c:v>39.950000000000003</c:v>
                </c:pt>
                <c:pt idx="44" formatCode="0.00">
                  <c:v>40.9</c:v>
                </c:pt>
                <c:pt idx="45">
                  <c:v>41.85</c:v>
                </c:pt>
                <c:pt idx="46" formatCode="0.00">
                  <c:v>42.8</c:v>
                </c:pt>
                <c:pt idx="47" formatCode="0.00">
                  <c:v>43.75</c:v>
                </c:pt>
                <c:pt idx="48">
                  <c:v>44.7</c:v>
                </c:pt>
                <c:pt idx="49" formatCode="0.00">
                  <c:v>45.65</c:v>
                </c:pt>
                <c:pt idx="50" formatCode="0.00">
                  <c:v>46.599999999999902</c:v>
                </c:pt>
                <c:pt idx="51">
                  <c:v>47.549999999999898</c:v>
                </c:pt>
                <c:pt idx="52" formatCode="0.00">
                  <c:v>48.499999999999901</c:v>
                </c:pt>
                <c:pt idx="53" formatCode="0.00">
                  <c:v>49.449999999999903</c:v>
                </c:pt>
                <c:pt idx="54">
                  <c:v>50.399999999999899</c:v>
                </c:pt>
                <c:pt idx="55" formatCode="0.00">
                  <c:v>51.349999999999902</c:v>
                </c:pt>
                <c:pt idx="56" formatCode="0.00">
                  <c:v>52.299999999999898</c:v>
                </c:pt>
                <c:pt idx="57">
                  <c:v>53.249999999999901</c:v>
                </c:pt>
                <c:pt idx="58" formatCode="0.00">
                  <c:v>54.199999999999903</c:v>
                </c:pt>
                <c:pt idx="59" formatCode="0.00">
                  <c:v>55.149999999999899</c:v>
                </c:pt>
                <c:pt idx="60">
                  <c:v>56.099999999999902</c:v>
                </c:pt>
                <c:pt idx="61" formatCode="0.00">
                  <c:v>57.049999999999898</c:v>
                </c:pt>
                <c:pt idx="62" formatCode="0.00">
                  <c:v>57.999999999999901</c:v>
                </c:pt>
                <c:pt idx="63">
                  <c:v>58.949999999999903</c:v>
                </c:pt>
                <c:pt idx="64" formatCode="0.00">
                  <c:v>59.899999999999899</c:v>
                </c:pt>
                <c:pt idx="65" formatCode="0.00">
                  <c:v>60.849999999999902</c:v>
                </c:pt>
                <c:pt idx="66">
                  <c:v>61.799999999999898</c:v>
                </c:pt>
                <c:pt idx="67" formatCode="0.00">
                  <c:v>62.749999999999901</c:v>
                </c:pt>
                <c:pt idx="68" formatCode="0.00">
                  <c:v>63.699999999999903</c:v>
                </c:pt>
                <c:pt idx="69">
                  <c:v>64.649999999999906</c:v>
                </c:pt>
                <c:pt idx="70" formatCode="0.00">
                  <c:v>65.599999999999895</c:v>
                </c:pt>
                <c:pt idx="71" formatCode="0.00">
                  <c:v>66.549999999999898</c:v>
                </c:pt>
                <c:pt idx="72">
                  <c:v>67.499999999999901</c:v>
                </c:pt>
                <c:pt idx="73" formatCode="0.00">
                  <c:v>68.449999999999903</c:v>
                </c:pt>
                <c:pt idx="74" formatCode="0.00">
                  <c:v>69.399999999999807</c:v>
                </c:pt>
                <c:pt idx="75">
                  <c:v>70.349999999999795</c:v>
                </c:pt>
                <c:pt idx="76" formatCode="0.00">
                  <c:v>71.299999999999798</c:v>
                </c:pt>
                <c:pt idx="77" formatCode="0.00">
                  <c:v>72.249999999999801</c:v>
                </c:pt>
                <c:pt idx="78">
                  <c:v>73.199999999999804</c:v>
                </c:pt>
                <c:pt idx="79" formatCode="0.00">
                  <c:v>74.149999999999807</c:v>
                </c:pt>
                <c:pt idx="80" formatCode="0.00">
                  <c:v>75.099999999999795</c:v>
                </c:pt>
                <c:pt idx="81">
                  <c:v>76.049999999999798</c:v>
                </c:pt>
                <c:pt idx="82" formatCode="0.00">
                  <c:v>76.999999999999801</c:v>
                </c:pt>
                <c:pt idx="83" formatCode="0.00">
                  <c:v>77.949999999999804</c:v>
                </c:pt>
                <c:pt idx="84">
                  <c:v>78.899999999999807</c:v>
                </c:pt>
                <c:pt idx="85" formatCode="0.00">
                  <c:v>79.849999999999795</c:v>
                </c:pt>
                <c:pt idx="86" formatCode="0.00">
                  <c:v>80.799999999999798</c:v>
                </c:pt>
                <c:pt idx="87">
                  <c:v>81.749999999999801</c:v>
                </c:pt>
                <c:pt idx="88" formatCode="0.00">
                  <c:v>82.699999999999804</c:v>
                </c:pt>
                <c:pt idx="89" formatCode="0.00">
                  <c:v>83.649999999999807</c:v>
                </c:pt>
                <c:pt idx="90">
                  <c:v>84.599999999999795</c:v>
                </c:pt>
                <c:pt idx="91" formatCode="0.00">
                  <c:v>85.549999999999798</c:v>
                </c:pt>
                <c:pt idx="92" formatCode="0.00">
                  <c:v>86.499999999999801</c:v>
                </c:pt>
                <c:pt idx="93">
                  <c:v>87.449999999999804</c:v>
                </c:pt>
                <c:pt idx="94" formatCode="0.00">
                  <c:v>88.399999999999807</c:v>
                </c:pt>
                <c:pt idx="95" formatCode="0.00">
                  <c:v>89.349999999999795</c:v>
                </c:pt>
                <c:pt idx="96">
                  <c:v>90.299999999999798</c:v>
                </c:pt>
                <c:pt idx="97" formatCode="0.00">
                  <c:v>91.249999999999702</c:v>
                </c:pt>
                <c:pt idx="98" formatCode="0.00">
                  <c:v>92.199999999999704</c:v>
                </c:pt>
                <c:pt idx="99">
                  <c:v>93.149999999999693</c:v>
                </c:pt>
                <c:pt idx="100" formatCode="0.00">
                  <c:v>94.099999999999696</c:v>
                </c:pt>
                <c:pt idx="101" formatCode="0.00">
                  <c:v>95.049999999999699</c:v>
                </c:pt>
                <c:pt idx="102">
                  <c:v>95.999999999999702</c:v>
                </c:pt>
                <c:pt idx="103" formatCode="0.00">
                  <c:v>96.949999999999704</c:v>
                </c:pt>
                <c:pt idx="104" formatCode="0.00">
                  <c:v>97.899999999999693</c:v>
                </c:pt>
                <c:pt idx="105" formatCode="0.00">
                  <c:v>98.849999999999696</c:v>
                </c:pt>
                <c:pt idx="106">
                  <c:v>99.799999999999699</c:v>
                </c:pt>
                <c:pt idx="107" formatCode="0.00">
                  <c:v>100.75</c:v>
                </c:pt>
              </c:numCache>
            </c:numRef>
          </c:xVal>
          <c:yVal>
            <c:numRef>
              <c:f>'Chi-square'!$V$4:$V$111</c:f>
              <c:numCache>
                <c:formatCode>0.00</c:formatCode>
                <c:ptCount val="1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8.7707618945387367E-15</c:v>
                </c:pt>
                <c:pt idx="12">
                  <c:v>9.5701224722688494E-14</c:v>
                </c:pt>
                <c:pt idx="13">
                  <c:v>8.1512574467978993E-13</c:v>
                </c:pt>
                <c:pt idx="14">
                  <c:v>5.6435967010770582E-12</c:v>
                </c:pt>
                <c:pt idx="15">
                  <c:v>3.2755687051633231E-11</c:v>
                </c:pt>
                <c:pt idx="16">
                  <c:v>1.6331203056552113E-10</c:v>
                </c:pt>
                <c:pt idx="17">
                  <c:v>7.1329564477196072E-10</c:v>
                </c:pt>
                <c:pt idx="18">
                  <c:v>2.7734173846383214E-9</c:v>
                </c:pt>
                <c:pt idx="19">
                  <c:v>9.7283123778879599E-9</c:v>
                </c:pt>
                <c:pt idx="20">
                  <c:v>3.1130330757633828E-8</c:v>
                </c:pt>
                <c:pt idx="21">
                  <c:v>9.1739812191349301E-8</c:v>
                </c:pt>
                <c:pt idx="22">
                  <c:v>2.5099512013238012E-7</c:v>
                </c:pt>
                <c:pt idx="23">
                  <c:v>6.4198401306114761E-7</c:v>
                </c:pt>
                <c:pt idx="24">
                  <c:v>1.5443728137443102E-6</c:v>
                </c:pt>
                <c:pt idx="25">
                  <c:v>3.5126433386434286E-6</c:v>
                </c:pt>
                <c:pt idx="26">
                  <c:v>7.5888621371422715E-6</c:v>
                </c:pt>
                <c:pt idx="27">
                  <c:v>1.5636952089836953E-5</c:v>
                </c:pt>
                <c:pt idx="28">
                  <c:v>3.084134787889603E-5</c:v>
                </c:pt>
                <c:pt idx="29">
                  <c:v>5.8414840868659113E-5</c:v>
                </c:pt>
                <c:pt idx="30">
                  <c:v>1.0655607248721832E-4</c:v>
                </c:pt>
                <c:pt idx="31">
                  <c:v>1.8768456371098807E-4</c:v>
                </c:pt>
                <c:pt idx="32">
                  <c:v>3.1995926419592369E-4</c:v>
                </c:pt>
                <c:pt idx="33">
                  <c:v>5.2905557500171341E-4</c:v>
                </c:pt>
                <c:pt idx="34">
                  <c:v>8.5013746464257522E-4</c:v>
                </c:pt>
                <c:pt idx="35">
                  <c:v>1.3299191303268731E-3</c:v>
                </c:pt>
                <c:pt idx="36">
                  <c:v>2.0286695028187696E-3</c:v>
                </c:pt>
                <c:pt idx="37">
                  <c:v>3.0219784140881334E-3</c:v>
                </c:pt>
                <c:pt idx="38">
                  <c:v>4.4020811339360311E-3</c:v>
                </c:pt>
                <c:pt idx="39">
                  <c:v>6.2785330932352279E-3</c:v>
                </c:pt>
                <c:pt idx="40">
                  <c:v>8.7780421658540941E-3</c:v>
                </c:pt>
                <c:pt idx="41">
                  <c:v>1.2043302853705473E-2</c:v>
                </c:pt>
                <c:pt idx="42">
                  <c:v>1.6230733544286502E-2</c:v>
                </c:pt>
                <c:pt idx="43">
                  <c:v>2.1507090644192428E-2</c:v>
                </c:pt>
                <c:pt idx="44">
                  <c:v>2.8045015727101386E-2</c:v>
                </c:pt>
                <c:pt idx="45">
                  <c:v>3.6017656395307629E-2</c:v>
                </c:pt>
                <c:pt idx="46">
                  <c:v>4.559258037352687E-2</c:v>
                </c:pt>
                <c:pt idx="47">
                  <c:v>5.6925267899781473E-2</c:v>
                </c:pt>
                <c:pt idx="48">
                  <c:v>7.0152513498196067E-2</c:v>
                </c:pt>
                <c:pt idx="49">
                  <c:v>8.5386090400405013E-2</c:v>
                </c:pt>
                <c:pt idx="50">
                  <c:v>0.1027070272554943</c:v>
                </c:pt>
                <c:pt idx="51">
                  <c:v>0.12216081781529897</c:v>
                </c:pt>
                <c:pt idx="52">
                  <c:v>0.14375383276835163</c:v>
                </c:pt>
                <c:pt idx="53">
                  <c:v>0.16745113346748108</c:v>
                </c:pt>
                <c:pt idx="54">
                  <c:v>0.19317580590783612</c:v>
                </c:pt>
                <c:pt idx="55">
                  <c:v>0.22080984657442559</c:v>
                </c:pt>
                <c:pt idx="56">
                  <c:v>0.25019654629897725</c:v>
                </c:pt>
                <c:pt idx="57">
                  <c:v>0.28114424006120886</c:v>
                </c:pt>
                <c:pt idx="58">
                  <c:v>0.31343122469523954</c:v>
                </c:pt>
                <c:pt idx="59">
                  <c:v>0.34681159629881431</c:v>
                </c:pt>
                <c:pt idx="60">
                  <c:v>0.38102172684695623</c:v>
                </c:pt>
                <c:pt idx="61">
                  <c:v>0.41578708561930511</c:v>
                </c:pt>
                <c:pt idx="62">
                  <c:v>0.45082911471812026</c:v>
                </c:pt>
                <c:pt idx="63">
                  <c:v>0.48587188719664742</c:v>
                </c:pt>
                <c:pt idx="64">
                  <c:v>0.5206483083098532</c:v>
                </c:pt>
                <c:pt idx="65">
                  <c:v>0.55490566180179512</c:v>
                </c:pt>
                <c:pt idx="66">
                  <c:v>0.58841035042089507</c:v>
                </c:pt>
                <c:pt idx="67">
                  <c:v>0.62095172955926503</c:v>
                </c:pt>
                <c:pt idx="68">
                  <c:v>0.65234498191819035</c:v>
                </c:pt>
                <c:pt idx="69">
                  <c:v>0.68243302677099626</c:v>
                </c:pt>
                <c:pt idx="70">
                  <c:v>0.7110874976811894</c:v>
                </c:pt>
                <c:pt idx="71">
                  <c:v>0.73820885602660691</c:v>
                </c:pt>
                <c:pt idx="72">
                  <c:v>0.76372573359027762</c:v>
                </c:pt>
                <c:pt idx="73">
                  <c:v>0.78759361558525653</c:v>
                </c:pt>
                <c:pt idx="74">
                  <c:v>0.8097929860472679</c:v>
                </c:pt>
                <c:pt idx="75">
                  <c:v>0.83032706120151278</c:v>
                </c:pt>
                <c:pt idx="76">
                  <c:v>0.849219234107774</c:v>
                </c:pt>
                <c:pt idx="77">
                  <c:v>0.86651034669835036</c:v>
                </c:pt>
                <c:pt idx="78">
                  <c:v>0.88225589440464813</c:v>
                </c:pt>
                <c:pt idx="79">
                  <c:v>0.89652325506891506</c:v>
                </c:pt>
                <c:pt idx="80">
                  <c:v>0.9093890188306365</c:v>
                </c:pt>
                <c:pt idx="81">
                  <c:v>0.92093648011406581</c:v>
                </c:pt>
                <c:pt idx="82">
                  <c:v>0.93125333752443817</c:v>
                </c:pt>
                <c:pt idx="83">
                  <c:v>0.94042963302053373</c:v>
                </c:pt>
                <c:pt idx="84">
                  <c:v>0.94855594863879089</c:v>
                </c:pt>
                <c:pt idx="85">
                  <c:v>0.95572186761002142</c:v>
                </c:pt>
                <c:pt idx="86">
                  <c:v>0.96201469710352594</c:v>
                </c:pt>
                <c:pt idx="87">
                  <c:v>0.96751844210418658</c:v>
                </c:pt>
                <c:pt idx="88">
                  <c:v>0.97231301402771309</c:v>
                </c:pt>
                <c:pt idx="89">
                  <c:v>0.97647365348541126</c:v>
                </c:pt>
                <c:pt idx="90">
                  <c:v>0.98007054394869586</c:v>
                </c:pt>
                <c:pt idx="91">
                  <c:v>0.98316859172936788</c:v>
                </c:pt>
                <c:pt idx="92">
                  <c:v>0.98582734746404854</c:v>
                </c:pt>
                <c:pt idx="93">
                  <c:v>0.98810104494909334</c:v>
                </c:pt>
                <c:pt idx="94">
                  <c:v>0.99003873450475155</c:v>
                </c:pt>
                <c:pt idx="95">
                  <c:v>0.991684489861001</c:v>
                </c:pt>
                <c:pt idx="96">
                  <c:v>0.99307766968171984</c:v>
                </c:pt>
                <c:pt idx="97">
                  <c:v>0.99425321713330495</c:v>
                </c:pt>
                <c:pt idx="98">
                  <c:v>0.99524198323916169</c:v>
                </c:pt>
                <c:pt idx="99">
                  <c:v>0.99607106204861451</c:v>
                </c:pt>
                <c:pt idx="100">
                  <c:v>0.99676412781712187</c:v>
                </c:pt>
                <c:pt idx="101">
                  <c:v>0.99734176639464511</c:v>
                </c:pt>
                <c:pt idx="102">
                  <c:v>0.99782179481912936</c:v>
                </c:pt>
                <c:pt idx="103">
                  <c:v>0.99821956469593554</c:v>
                </c:pt>
                <c:pt idx="104">
                  <c:v>0.99854824630744732</c:v>
                </c:pt>
                <c:pt idx="105">
                  <c:v>0.9988190915450661</c:v>
                </c:pt>
                <c:pt idx="106">
                  <c:v>0.99904167470030114</c:v>
                </c:pt>
                <c:pt idx="107">
                  <c:v>0.99922411090925045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6A5-47BB-8B41-A97E207B1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634752"/>
        <c:axId val="158636288"/>
      </c:scatterChart>
      <c:valAx>
        <c:axId val="158634752"/>
        <c:scaling>
          <c:orientation val="minMax"/>
          <c:max val="100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crossAx val="158636288"/>
        <c:crosses val="autoZero"/>
        <c:crossBetween val="midCat"/>
      </c:valAx>
      <c:valAx>
        <c:axId val="158636288"/>
        <c:scaling>
          <c:orientation val="minMax"/>
          <c:max val="1.05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158634752"/>
        <c:crosses val="autoZero"/>
        <c:crossBetween val="midCat"/>
      </c:valAx>
      <c:spPr>
        <a:solidFill>
          <a:schemeClr val="accent5">
            <a:lumMod val="20000"/>
            <a:lumOff val="80000"/>
          </a:schemeClr>
        </a:solidFill>
      </c:spPr>
    </c:plotArea>
    <c:plotVisOnly val="0"/>
    <c:dispBlanksAs val="gap"/>
    <c:showDLblsOverMax val="0"/>
  </c:chart>
  <c:spPr>
    <a:solidFill>
      <a:schemeClr val="accent3">
        <a:lumMod val="60000"/>
        <a:lumOff val="40000"/>
      </a:schemeClr>
    </a:solidFill>
    <a:ln w="9525">
      <a:solidFill>
        <a:schemeClr val="tx1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Density Function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8830955854867304E-2"/>
          <c:y val="0.15059953032186787"/>
          <c:w val="0.90546213116928465"/>
          <c:h val="0.6594538840539669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'Fisher-Snedecor'!$P$9</c:f>
              <c:strCache>
                <c:ptCount val="1"/>
                <c:pt idx="0">
                  <c:v>f(x)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'Fisher-Snedecor'!$L$10:$L$409</c:f>
              <c:numCache>
                <c:formatCode>General</c:formatCode>
                <c:ptCount val="400"/>
                <c:pt idx="0" formatCode="0.00">
                  <c:v>0.01</c:v>
                </c:pt>
                <c:pt idx="1">
                  <c:v>0.03</c:v>
                </c:pt>
                <c:pt idx="2" formatCode="0.00">
                  <c:v>0.05</c:v>
                </c:pt>
                <c:pt idx="3">
                  <c:v>7.0000000000000007E-2</c:v>
                </c:pt>
                <c:pt idx="4" formatCode="0.00">
                  <c:v>0.09</c:v>
                </c:pt>
                <c:pt idx="5">
                  <c:v>0.11</c:v>
                </c:pt>
                <c:pt idx="6" formatCode="0.00">
                  <c:v>0.13</c:v>
                </c:pt>
                <c:pt idx="7">
                  <c:v>0.15</c:v>
                </c:pt>
                <c:pt idx="8" formatCode="0.00">
                  <c:v>0.17</c:v>
                </c:pt>
                <c:pt idx="9">
                  <c:v>0.19</c:v>
                </c:pt>
                <c:pt idx="10" formatCode="0.00">
                  <c:v>0.21</c:v>
                </c:pt>
                <c:pt idx="11">
                  <c:v>0.23</c:v>
                </c:pt>
                <c:pt idx="12" formatCode="0.00">
                  <c:v>0.25</c:v>
                </c:pt>
                <c:pt idx="13">
                  <c:v>0.27</c:v>
                </c:pt>
                <c:pt idx="14" formatCode="0.00">
                  <c:v>0.28999999999999998</c:v>
                </c:pt>
                <c:pt idx="15">
                  <c:v>0.31</c:v>
                </c:pt>
                <c:pt idx="16" formatCode="0.00">
                  <c:v>0.33</c:v>
                </c:pt>
                <c:pt idx="17">
                  <c:v>0.35</c:v>
                </c:pt>
                <c:pt idx="18" formatCode="0.00">
                  <c:v>0.37</c:v>
                </c:pt>
                <c:pt idx="19">
                  <c:v>0.39</c:v>
                </c:pt>
                <c:pt idx="20" formatCode="0.00">
                  <c:v>0.41</c:v>
                </c:pt>
                <c:pt idx="21">
                  <c:v>0.43</c:v>
                </c:pt>
                <c:pt idx="22" formatCode="0.00">
                  <c:v>0.45</c:v>
                </c:pt>
                <c:pt idx="23">
                  <c:v>0.47</c:v>
                </c:pt>
                <c:pt idx="24" formatCode="0.00">
                  <c:v>0.49</c:v>
                </c:pt>
                <c:pt idx="25">
                  <c:v>0.51</c:v>
                </c:pt>
                <c:pt idx="26" formatCode="0.00">
                  <c:v>0.53</c:v>
                </c:pt>
                <c:pt idx="27">
                  <c:v>0.55000000000000004</c:v>
                </c:pt>
                <c:pt idx="28" formatCode="0.00">
                  <c:v>0.56999999999999995</c:v>
                </c:pt>
                <c:pt idx="29">
                  <c:v>0.59</c:v>
                </c:pt>
                <c:pt idx="30" formatCode="0.00">
                  <c:v>0.61</c:v>
                </c:pt>
                <c:pt idx="31">
                  <c:v>0.63</c:v>
                </c:pt>
                <c:pt idx="32" formatCode="0.00">
                  <c:v>0.65</c:v>
                </c:pt>
                <c:pt idx="33">
                  <c:v>0.67</c:v>
                </c:pt>
                <c:pt idx="34" formatCode="0.00">
                  <c:v>0.69</c:v>
                </c:pt>
                <c:pt idx="35">
                  <c:v>0.71</c:v>
                </c:pt>
                <c:pt idx="36" formatCode="0.00">
                  <c:v>0.73</c:v>
                </c:pt>
                <c:pt idx="37">
                  <c:v>0.75</c:v>
                </c:pt>
                <c:pt idx="38" formatCode="0.00">
                  <c:v>0.77</c:v>
                </c:pt>
                <c:pt idx="39">
                  <c:v>0.79</c:v>
                </c:pt>
                <c:pt idx="40" formatCode="0.00">
                  <c:v>0.81</c:v>
                </c:pt>
                <c:pt idx="41">
                  <c:v>0.83</c:v>
                </c:pt>
                <c:pt idx="42" formatCode="0.00">
                  <c:v>0.85</c:v>
                </c:pt>
                <c:pt idx="43">
                  <c:v>0.87</c:v>
                </c:pt>
                <c:pt idx="44" formatCode="0.00">
                  <c:v>0.89</c:v>
                </c:pt>
                <c:pt idx="45">
                  <c:v>0.91</c:v>
                </c:pt>
                <c:pt idx="46" formatCode="0.00">
                  <c:v>0.93</c:v>
                </c:pt>
                <c:pt idx="47">
                  <c:v>0.95</c:v>
                </c:pt>
                <c:pt idx="48" formatCode="0.00">
                  <c:v>0.97</c:v>
                </c:pt>
                <c:pt idx="49">
                  <c:v>0.99</c:v>
                </c:pt>
                <c:pt idx="50" formatCode="0.00">
                  <c:v>1.01</c:v>
                </c:pt>
                <c:pt idx="51">
                  <c:v>1.03</c:v>
                </c:pt>
                <c:pt idx="52" formatCode="0.00">
                  <c:v>1.05</c:v>
                </c:pt>
                <c:pt idx="53">
                  <c:v>1.07</c:v>
                </c:pt>
                <c:pt idx="54" formatCode="0.00">
                  <c:v>1.0900000000000001</c:v>
                </c:pt>
                <c:pt idx="55">
                  <c:v>1.1100000000000001</c:v>
                </c:pt>
                <c:pt idx="56" formatCode="0.00">
                  <c:v>1.1299999999999999</c:v>
                </c:pt>
                <c:pt idx="57">
                  <c:v>1.1499999999999999</c:v>
                </c:pt>
                <c:pt idx="58" formatCode="0.00">
                  <c:v>1.17</c:v>
                </c:pt>
                <c:pt idx="59">
                  <c:v>1.19</c:v>
                </c:pt>
                <c:pt idx="60" formatCode="0.00">
                  <c:v>1.21</c:v>
                </c:pt>
                <c:pt idx="61">
                  <c:v>1.23</c:v>
                </c:pt>
                <c:pt idx="62" formatCode="0.00">
                  <c:v>1.25</c:v>
                </c:pt>
                <c:pt idx="63">
                  <c:v>1.27</c:v>
                </c:pt>
                <c:pt idx="64" formatCode="0.00">
                  <c:v>1.29</c:v>
                </c:pt>
                <c:pt idx="65">
                  <c:v>1.31</c:v>
                </c:pt>
                <c:pt idx="66" formatCode="0.00">
                  <c:v>1.33</c:v>
                </c:pt>
                <c:pt idx="67">
                  <c:v>1.35</c:v>
                </c:pt>
                <c:pt idx="68" formatCode="0.00">
                  <c:v>1.37</c:v>
                </c:pt>
                <c:pt idx="69">
                  <c:v>1.39</c:v>
                </c:pt>
                <c:pt idx="70" formatCode="0.00">
                  <c:v>1.41</c:v>
                </c:pt>
                <c:pt idx="71">
                  <c:v>1.43</c:v>
                </c:pt>
                <c:pt idx="72" formatCode="0.00">
                  <c:v>1.45</c:v>
                </c:pt>
                <c:pt idx="73">
                  <c:v>1.47</c:v>
                </c:pt>
                <c:pt idx="74" formatCode="0.00">
                  <c:v>1.49</c:v>
                </c:pt>
                <c:pt idx="75">
                  <c:v>1.51</c:v>
                </c:pt>
                <c:pt idx="76" formatCode="0.00">
                  <c:v>1.53</c:v>
                </c:pt>
                <c:pt idx="77">
                  <c:v>1.55</c:v>
                </c:pt>
                <c:pt idx="78" formatCode="0.00">
                  <c:v>1.57</c:v>
                </c:pt>
                <c:pt idx="79">
                  <c:v>1.59</c:v>
                </c:pt>
                <c:pt idx="80" formatCode="0.00">
                  <c:v>1.61</c:v>
                </c:pt>
                <c:pt idx="81">
                  <c:v>1.63</c:v>
                </c:pt>
                <c:pt idx="82" formatCode="0.00">
                  <c:v>1.65</c:v>
                </c:pt>
                <c:pt idx="83">
                  <c:v>1.67</c:v>
                </c:pt>
                <c:pt idx="84" formatCode="0.00">
                  <c:v>1.69</c:v>
                </c:pt>
                <c:pt idx="85">
                  <c:v>1.71</c:v>
                </c:pt>
                <c:pt idx="86" formatCode="0.00">
                  <c:v>1.73</c:v>
                </c:pt>
                <c:pt idx="87">
                  <c:v>1.75</c:v>
                </c:pt>
                <c:pt idx="88" formatCode="0.00">
                  <c:v>1.77</c:v>
                </c:pt>
                <c:pt idx="89">
                  <c:v>1.79</c:v>
                </c:pt>
                <c:pt idx="90" formatCode="0.00">
                  <c:v>1.81</c:v>
                </c:pt>
                <c:pt idx="91">
                  <c:v>1.83</c:v>
                </c:pt>
                <c:pt idx="92" formatCode="0.00">
                  <c:v>1.85</c:v>
                </c:pt>
                <c:pt idx="93">
                  <c:v>1.87</c:v>
                </c:pt>
                <c:pt idx="94" formatCode="0.00">
                  <c:v>1.89</c:v>
                </c:pt>
                <c:pt idx="95">
                  <c:v>1.91</c:v>
                </c:pt>
                <c:pt idx="96" formatCode="0.00">
                  <c:v>1.93</c:v>
                </c:pt>
                <c:pt idx="97">
                  <c:v>1.95</c:v>
                </c:pt>
                <c:pt idx="98" formatCode="0.00">
                  <c:v>1.97</c:v>
                </c:pt>
                <c:pt idx="99">
                  <c:v>1.99</c:v>
                </c:pt>
                <c:pt idx="100" formatCode="0.00">
                  <c:v>2.0099999999999998</c:v>
                </c:pt>
                <c:pt idx="101">
                  <c:v>2.0299999999999998</c:v>
                </c:pt>
                <c:pt idx="102" formatCode="0.00">
                  <c:v>2.0499999999999998</c:v>
                </c:pt>
                <c:pt idx="103">
                  <c:v>2.0699999999999998</c:v>
                </c:pt>
                <c:pt idx="104" formatCode="0.00">
                  <c:v>2.09</c:v>
                </c:pt>
                <c:pt idx="105">
                  <c:v>2.11</c:v>
                </c:pt>
                <c:pt idx="106" formatCode="0.00">
                  <c:v>2.13</c:v>
                </c:pt>
                <c:pt idx="107">
                  <c:v>2.15</c:v>
                </c:pt>
                <c:pt idx="108" formatCode="0.00">
                  <c:v>2.17</c:v>
                </c:pt>
                <c:pt idx="109">
                  <c:v>2.19</c:v>
                </c:pt>
                <c:pt idx="110" formatCode="0.00">
                  <c:v>2.21</c:v>
                </c:pt>
                <c:pt idx="111">
                  <c:v>2.23</c:v>
                </c:pt>
                <c:pt idx="112" formatCode="0.00">
                  <c:v>2.25</c:v>
                </c:pt>
                <c:pt idx="113">
                  <c:v>2.27</c:v>
                </c:pt>
                <c:pt idx="114" formatCode="0.00">
                  <c:v>2.29</c:v>
                </c:pt>
                <c:pt idx="115">
                  <c:v>2.31</c:v>
                </c:pt>
                <c:pt idx="116" formatCode="0.00">
                  <c:v>2.33</c:v>
                </c:pt>
                <c:pt idx="117">
                  <c:v>2.35</c:v>
                </c:pt>
                <c:pt idx="118" formatCode="0.00">
                  <c:v>2.37</c:v>
                </c:pt>
                <c:pt idx="119">
                  <c:v>2.39</c:v>
                </c:pt>
                <c:pt idx="120" formatCode="0.00">
                  <c:v>2.41</c:v>
                </c:pt>
                <c:pt idx="121">
                  <c:v>2.4300000000000002</c:v>
                </c:pt>
                <c:pt idx="122" formatCode="0.00">
                  <c:v>2.4500000000000002</c:v>
                </c:pt>
                <c:pt idx="123">
                  <c:v>2.4700000000000002</c:v>
                </c:pt>
                <c:pt idx="124" formatCode="0.00">
                  <c:v>2.4900000000000002</c:v>
                </c:pt>
                <c:pt idx="125">
                  <c:v>2.5099999999999998</c:v>
                </c:pt>
                <c:pt idx="126" formatCode="0.00">
                  <c:v>2.5299999999999998</c:v>
                </c:pt>
                <c:pt idx="127">
                  <c:v>2.5499999999999998</c:v>
                </c:pt>
                <c:pt idx="128" formatCode="0.00">
                  <c:v>2.57</c:v>
                </c:pt>
                <c:pt idx="129">
                  <c:v>2.59</c:v>
                </c:pt>
                <c:pt idx="130" formatCode="0.00">
                  <c:v>2.61</c:v>
                </c:pt>
                <c:pt idx="131">
                  <c:v>2.63</c:v>
                </c:pt>
                <c:pt idx="132" formatCode="0.00">
                  <c:v>2.65</c:v>
                </c:pt>
                <c:pt idx="133">
                  <c:v>2.67</c:v>
                </c:pt>
                <c:pt idx="134" formatCode="0.00">
                  <c:v>2.69</c:v>
                </c:pt>
                <c:pt idx="135">
                  <c:v>2.71</c:v>
                </c:pt>
                <c:pt idx="136" formatCode="0.00">
                  <c:v>2.73</c:v>
                </c:pt>
                <c:pt idx="137">
                  <c:v>2.75</c:v>
                </c:pt>
                <c:pt idx="138" formatCode="0.00">
                  <c:v>2.77</c:v>
                </c:pt>
                <c:pt idx="139">
                  <c:v>2.79</c:v>
                </c:pt>
                <c:pt idx="140" formatCode="0.00">
                  <c:v>2.81</c:v>
                </c:pt>
                <c:pt idx="141">
                  <c:v>2.83</c:v>
                </c:pt>
                <c:pt idx="142" formatCode="0.00">
                  <c:v>2.85</c:v>
                </c:pt>
                <c:pt idx="143">
                  <c:v>2.87</c:v>
                </c:pt>
                <c:pt idx="144" formatCode="0.00">
                  <c:v>2.89</c:v>
                </c:pt>
                <c:pt idx="145">
                  <c:v>2.91</c:v>
                </c:pt>
                <c:pt idx="146" formatCode="0.00">
                  <c:v>2.93</c:v>
                </c:pt>
                <c:pt idx="147">
                  <c:v>2.95</c:v>
                </c:pt>
                <c:pt idx="148" formatCode="0.00">
                  <c:v>2.97</c:v>
                </c:pt>
                <c:pt idx="149">
                  <c:v>2.99</c:v>
                </c:pt>
                <c:pt idx="150" formatCode="0.00">
                  <c:v>3.01</c:v>
                </c:pt>
                <c:pt idx="151">
                  <c:v>3.03</c:v>
                </c:pt>
                <c:pt idx="152" formatCode="0.00">
                  <c:v>3.05</c:v>
                </c:pt>
                <c:pt idx="153">
                  <c:v>3.07</c:v>
                </c:pt>
                <c:pt idx="154" formatCode="0.00">
                  <c:v>3.09</c:v>
                </c:pt>
                <c:pt idx="155">
                  <c:v>3.11</c:v>
                </c:pt>
                <c:pt idx="156" formatCode="0.00">
                  <c:v>3.13</c:v>
                </c:pt>
                <c:pt idx="157">
                  <c:v>3.15</c:v>
                </c:pt>
                <c:pt idx="158" formatCode="0.00">
                  <c:v>3.17</c:v>
                </c:pt>
                <c:pt idx="159">
                  <c:v>3.19</c:v>
                </c:pt>
                <c:pt idx="160" formatCode="0.00">
                  <c:v>3.21</c:v>
                </c:pt>
                <c:pt idx="161">
                  <c:v>3.23</c:v>
                </c:pt>
                <c:pt idx="162" formatCode="0.00">
                  <c:v>3.25</c:v>
                </c:pt>
                <c:pt idx="163">
                  <c:v>3.27</c:v>
                </c:pt>
                <c:pt idx="164" formatCode="0.00">
                  <c:v>3.29</c:v>
                </c:pt>
                <c:pt idx="165">
                  <c:v>3.31</c:v>
                </c:pt>
                <c:pt idx="166" formatCode="0.00">
                  <c:v>3.33</c:v>
                </c:pt>
                <c:pt idx="167">
                  <c:v>3.35</c:v>
                </c:pt>
                <c:pt idx="168" formatCode="0.00">
                  <c:v>3.37</c:v>
                </c:pt>
                <c:pt idx="169">
                  <c:v>3.39</c:v>
                </c:pt>
                <c:pt idx="170" formatCode="0.00">
                  <c:v>3.41</c:v>
                </c:pt>
                <c:pt idx="171">
                  <c:v>3.43</c:v>
                </c:pt>
                <c:pt idx="172" formatCode="0.00">
                  <c:v>3.45</c:v>
                </c:pt>
                <c:pt idx="173">
                  <c:v>3.47</c:v>
                </c:pt>
                <c:pt idx="174" formatCode="0.00">
                  <c:v>3.49</c:v>
                </c:pt>
                <c:pt idx="175">
                  <c:v>3.51</c:v>
                </c:pt>
                <c:pt idx="176" formatCode="0.00">
                  <c:v>3.53</c:v>
                </c:pt>
                <c:pt idx="177">
                  <c:v>3.55</c:v>
                </c:pt>
                <c:pt idx="178" formatCode="0.00">
                  <c:v>3.57</c:v>
                </c:pt>
                <c:pt idx="179">
                  <c:v>3.59</c:v>
                </c:pt>
                <c:pt idx="180" formatCode="0.00">
                  <c:v>3.61</c:v>
                </c:pt>
                <c:pt idx="181">
                  <c:v>3.63</c:v>
                </c:pt>
                <c:pt idx="182" formatCode="0.00">
                  <c:v>3.65</c:v>
                </c:pt>
                <c:pt idx="183">
                  <c:v>3.67</c:v>
                </c:pt>
                <c:pt idx="184" formatCode="0.00">
                  <c:v>3.69</c:v>
                </c:pt>
                <c:pt idx="185">
                  <c:v>3.71</c:v>
                </c:pt>
                <c:pt idx="186" formatCode="0.00">
                  <c:v>3.73</c:v>
                </c:pt>
                <c:pt idx="187">
                  <c:v>3.75</c:v>
                </c:pt>
                <c:pt idx="188" formatCode="0.00">
                  <c:v>3.77</c:v>
                </c:pt>
                <c:pt idx="189">
                  <c:v>3.79</c:v>
                </c:pt>
                <c:pt idx="190" formatCode="0.00">
                  <c:v>3.81</c:v>
                </c:pt>
                <c:pt idx="191">
                  <c:v>3.83</c:v>
                </c:pt>
                <c:pt idx="192" formatCode="0.00">
                  <c:v>3.85</c:v>
                </c:pt>
                <c:pt idx="193">
                  <c:v>3.87</c:v>
                </c:pt>
                <c:pt idx="194" formatCode="0.00">
                  <c:v>3.89</c:v>
                </c:pt>
                <c:pt idx="195">
                  <c:v>3.91</c:v>
                </c:pt>
                <c:pt idx="196" formatCode="0.00">
                  <c:v>3.93</c:v>
                </c:pt>
                <c:pt idx="197">
                  <c:v>3.95</c:v>
                </c:pt>
                <c:pt idx="198" formatCode="0.00">
                  <c:v>3.97</c:v>
                </c:pt>
                <c:pt idx="199">
                  <c:v>3.99</c:v>
                </c:pt>
                <c:pt idx="200" formatCode="0.00">
                  <c:v>4.01</c:v>
                </c:pt>
                <c:pt idx="201">
                  <c:v>4.03</c:v>
                </c:pt>
                <c:pt idx="202" formatCode="0.00">
                  <c:v>4.05</c:v>
                </c:pt>
                <c:pt idx="203">
                  <c:v>4.07</c:v>
                </c:pt>
                <c:pt idx="204" formatCode="0.00">
                  <c:v>4.09</c:v>
                </c:pt>
                <c:pt idx="205">
                  <c:v>4.1100000000000003</c:v>
                </c:pt>
                <c:pt idx="206" formatCode="0.00">
                  <c:v>4.13</c:v>
                </c:pt>
                <c:pt idx="207">
                  <c:v>4.1500000000000004</c:v>
                </c:pt>
                <c:pt idx="208" formatCode="0.00">
                  <c:v>4.17</c:v>
                </c:pt>
                <c:pt idx="209">
                  <c:v>4.1900000000000004</c:v>
                </c:pt>
                <c:pt idx="210" formatCode="0.00">
                  <c:v>4.21</c:v>
                </c:pt>
                <c:pt idx="211">
                  <c:v>4.2300000000000004</c:v>
                </c:pt>
                <c:pt idx="212" formatCode="0.00">
                  <c:v>4.25</c:v>
                </c:pt>
                <c:pt idx="213">
                  <c:v>4.2699999999999996</c:v>
                </c:pt>
                <c:pt idx="214" formatCode="0.00">
                  <c:v>4.29</c:v>
                </c:pt>
                <c:pt idx="215">
                  <c:v>4.3099999999999996</c:v>
                </c:pt>
                <c:pt idx="216" formatCode="0.00">
                  <c:v>4.33</c:v>
                </c:pt>
                <c:pt idx="217">
                  <c:v>4.3499999999999996</c:v>
                </c:pt>
                <c:pt idx="218" formatCode="0.00">
                  <c:v>4.37</c:v>
                </c:pt>
                <c:pt idx="219">
                  <c:v>4.3899999999999997</c:v>
                </c:pt>
                <c:pt idx="220" formatCode="0.00">
                  <c:v>4.41</c:v>
                </c:pt>
                <c:pt idx="221">
                  <c:v>4.43</c:v>
                </c:pt>
                <c:pt idx="222" formatCode="0.00">
                  <c:v>4.45</c:v>
                </c:pt>
                <c:pt idx="223">
                  <c:v>4.47</c:v>
                </c:pt>
                <c:pt idx="224" formatCode="0.00">
                  <c:v>4.49</c:v>
                </c:pt>
                <c:pt idx="225">
                  <c:v>4.51</c:v>
                </c:pt>
                <c:pt idx="226" formatCode="0.00">
                  <c:v>4.53</c:v>
                </c:pt>
                <c:pt idx="227">
                  <c:v>4.55</c:v>
                </c:pt>
                <c:pt idx="228" formatCode="0.00">
                  <c:v>4.57</c:v>
                </c:pt>
                <c:pt idx="229">
                  <c:v>4.59</c:v>
                </c:pt>
                <c:pt idx="230" formatCode="0.00">
                  <c:v>4.6100000000000003</c:v>
                </c:pt>
                <c:pt idx="231">
                  <c:v>4.63</c:v>
                </c:pt>
                <c:pt idx="232" formatCode="0.00">
                  <c:v>4.6500000000000004</c:v>
                </c:pt>
                <c:pt idx="233">
                  <c:v>4.67</c:v>
                </c:pt>
                <c:pt idx="234" formatCode="0.00">
                  <c:v>4.6900000000000004</c:v>
                </c:pt>
                <c:pt idx="235">
                  <c:v>4.71</c:v>
                </c:pt>
                <c:pt idx="236" formatCode="0.00">
                  <c:v>4.7300000000000004</c:v>
                </c:pt>
                <c:pt idx="237">
                  <c:v>4.75</c:v>
                </c:pt>
                <c:pt idx="238" formatCode="0.00">
                  <c:v>4.7699999999999996</c:v>
                </c:pt>
                <c:pt idx="239">
                  <c:v>4.79</c:v>
                </c:pt>
                <c:pt idx="240" formatCode="0.00">
                  <c:v>4.8099999999999996</c:v>
                </c:pt>
                <c:pt idx="241">
                  <c:v>4.83</c:v>
                </c:pt>
                <c:pt idx="242" formatCode="0.00">
                  <c:v>4.8499999999999996</c:v>
                </c:pt>
                <c:pt idx="243">
                  <c:v>4.87</c:v>
                </c:pt>
                <c:pt idx="244" formatCode="0.00">
                  <c:v>4.8899999999999997</c:v>
                </c:pt>
                <c:pt idx="245">
                  <c:v>4.91</c:v>
                </c:pt>
                <c:pt idx="246" formatCode="0.00">
                  <c:v>4.93</c:v>
                </c:pt>
                <c:pt idx="247">
                  <c:v>4.95</c:v>
                </c:pt>
                <c:pt idx="248" formatCode="0.00">
                  <c:v>4.97</c:v>
                </c:pt>
                <c:pt idx="249">
                  <c:v>4.99</c:v>
                </c:pt>
                <c:pt idx="250" formatCode="0.00">
                  <c:v>5.01</c:v>
                </c:pt>
                <c:pt idx="251">
                  <c:v>5.03</c:v>
                </c:pt>
                <c:pt idx="252" formatCode="0.00">
                  <c:v>5.05</c:v>
                </c:pt>
                <c:pt idx="253">
                  <c:v>5.07</c:v>
                </c:pt>
                <c:pt idx="254" formatCode="0.00">
                  <c:v>5.09</c:v>
                </c:pt>
                <c:pt idx="255">
                  <c:v>5.1100000000000003</c:v>
                </c:pt>
                <c:pt idx="256" formatCode="0.00">
                  <c:v>5.13</c:v>
                </c:pt>
                <c:pt idx="257">
                  <c:v>5.15</c:v>
                </c:pt>
                <c:pt idx="258" formatCode="0.00">
                  <c:v>5.17</c:v>
                </c:pt>
                <c:pt idx="259">
                  <c:v>5.19</c:v>
                </c:pt>
                <c:pt idx="260" formatCode="0.00">
                  <c:v>5.21</c:v>
                </c:pt>
                <c:pt idx="261">
                  <c:v>5.23</c:v>
                </c:pt>
                <c:pt idx="262" formatCode="0.00">
                  <c:v>5.25</c:v>
                </c:pt>
                <c:pt idx="263">
                  <c:v>5.27</c:v>
                </c:pt>
                <c:pt idx="264" formatCode="0.00">
                  <c:v>5.29</c:v>
                </c:pt>
                <c:pt idx="265">
                  <c:v>5.31</c:v>
                </c:pt>
                <c:pt idx="266" formatCode="0.00">
                  <c:v>5.33</c:v>
                </c:pt>
                <c:pt idx="267">
                  <c:v>5.35</c:v>
                </c:pt>
                <c:pt idx="268" formatCode="0.00">
                  <c:v>5.37</c:v>
                </c:pt>
                <c:pt idx="269">
                  <c:v>5.39</c:v>
                </c:pt>
                <c:pt idx="270" formatCode="0.00">
                  <c:v>5.41</c:v>
                </c:pt>
                <c:pt idx="271">
                  <c:v>5.43</c:v>
                </c:pt>
                <c:pt idx="272" formatCode="0.00">
                  <c:v>5.45</c:v>
                </c:pt>
                <c:pt idx="273">
                  <c:v>5.47</c:v>
                </c:pt>
                <c:pt idx="274" formatCode="0.00">
                  <c:v>5.49</c:v>
                </c:pt>
                <c:pt idx="275">
                  <c:v>5.51</c:v>
                </c:pt>
                <c:pt idx="276" formatCode="0.00">
                  <c:v>5.53</c:v>
                </c:pt>
                <c:pt idx="277">
                  <c:v>5.55</c:v>
                </c:pt>
                <c:pt idx="278" formatCode="0.00">
                  <c:v>5.57</c:v>
                </c:pt>
                <c:pt idx="279">
                  <c:v>5.59</c:v>
                </c:pt>
                <c:pt idx="280" formatCode="0.00">
                  <c:v>5.61</c:v>
                </c:pt>
                <c:pt idx="281">
                  <c:v>5.63</c:v>
                </c:pt>
                <c:pt idx="282" formatCode="0.00">
                  <c:v>5.65</c:v>
                </c:pt>
                <c:pt idx="283">
                  <c:v>5.67</c:v>
                </c:pt>
                <c:pt idx="284" formatCode="0.00">
                  <c:v>5.69</c:v>
                </c:pt>
                <c:pt idx="285">
                  <c:v>5.71</c:v>
                </c:pt>
                <c:pt idx="286" formatCode="0.00">
                  <c:v>5.73</c:v>
                </c:pt>
                <c:pt idx="287">
                  <c:v>5.75</c:v>
                </c:pt>
                <c:pt idx="288" formatCode="0.00">
                  <c:v>5.77</c:v>
                </c:pt>
                <c:pt idx="289">
                  <c:v>5.79</c:v>
                </c:pt>
                <c:pt idx="290" formatCode="0.00">
                  <c:v>5.81</c:v>
                </c:pt>
                <c:pt idx="291">
                  <c:v>5.83</c:v>
                </c:pt>
                <c:pt idx="292" formatCode="0.00">
                  <c:v>5.85</c:v>
                </c:pt>
                <c:pt idx="293">
                  <c:v>5.87</c:v>
                </c:pt>
                <c:pt idx="294" formatCode="0.00">
                  <c:v>5.89</c:v>
                </c:pt>
                <c:pt idx="295">
                  <c:v>5.91</c:v>
                </c:pt>
                <c:pt idx="296" formatCode="0.00">
                  <c:v>5.93</c:v>
                </c:pt>
                <c:pt idx="297">
                  <c:v>5.95</c:v>
                </c:pt>
                <c:pt idx="298" formatCode="0.00">
                  <c:v>5.97</c:v>
                </c:pt>
                <c:pt idx="299">
                  <c:v>5.99</c:v>
                </c:pt>
                <c:pt idx="300" formatCode="0.00">
                  <c:v>6.01</c:v>
                </c:pt>
                <c:pt idx="301">
                  <c:v>6.03</c:v>
                </c:pt>
                <c:pt idx="302" formatCode="0.00">
                  <c:v>6.05</c:v>
                </c:pt>
                <c:pt idx="303">
                  <c:v>6.07</c:v>
                </c:pt>
                <c:pt idx="304" formatCode="0.00">
                  <c:v>6.09</c:v>
                </c:pt>
                <c:pt idx="305">
                  <c:v>6.11</c:v>
                </c:pt>
                <c:pt idx="306" formatCode="0.00">
                  <c:v>6.13</c:v>
                </c:pt>
                <c:pt idx="307">
                  <c:v>6.15</c:v>
                </c:pt>
                <c:pt idx="308" formatCode="0.00">
                  <c:v>6.17</c:v>
                </c:pt>
                <c:pt idx="309">
                  <c:v>6.19</c:v>
                </c:pt>
                <c:pt idx="310" formatCode="0.00">
                  <c:v>6.21</c:v>
                </c:pt>
                <c:pt idx="311">
                  <c:v>6.23</c:v>
                </c:pt>
                <c:pt idx="312" formatCode="0.00">
                  <c:v>6.25</c:v>
                </c:pt>
                <c:pt idx="313">
                  <c:v>6.27</c:v>
                </c:pt>
                <c:pt idx="314" formatCode="0.00">
                  <c:v>6.29</c:v>
                </c:pt>
                <c:pt idx="315">
                  <c:v>6.31</c:v>
                </c:pt>
                <c:pt idx="316" formatCode="0.00">
                  <c:v>6.33</c:v>
                </c:pt>
                <c:pt idx="317">
                  <c:v>6.35</c:v>
                </c:pt>
                <c:pt idx="318" formatCode="0.00">
                  <c:v>6.37</c:v>
                </c:pt>
                <c:pt idx="319">
                  <c:v>6.39</c:v>
                </c:pt>
                <c:pt idx="320" formatCode="0.00">
                  <c:v>6.41</c:v>
                </c:pt>
                <c:pt idx="321">
                  <c:v>6.43</c:v>
                </c:pt>
                <c:pt idx="322" formatCode="0.00">
                  <c:v>6.45</c:v>
                </c:pt>
                <c:pt idx="323">
                  <c:v>6.47</c:v>
                </c:pt>
                <c:pt idx="324" formatCode="0.00">
                  <c:v>6.49</c:v>
                </c:pt>
                <c:pt idx="325">
                  <c:v>6.51</c:v>
                </c:pt>
                <c:pt idx="326" formatCode="0.00">
                  <c:v>6.53</c:v>
                </c:pt>
                <c:pt idx="327">
                  <c:v>6.55</c:v>
                </c:pt>
                <c:pt idx="328" formatCode="0.00">
                  <c:v>6.57</c:v>
                </c:pt>
                <c:pt idx="329">
                  <c:v>6.59</c:v>
                </c:pt>
                <c:pt idx="330" formatCode="0.00">
                  <c:v>6.61</c:v>
                </c:pt>
                <c:pt idx="331">
                  <c:v>6.63</c:v>
                </c:pt>
                <c:pt idx="332" formatCode="0.00">
                  <c:v>6.65</c:v>
                </c:pt>
                <c:pt idx="333">
                  <c:v>6.67</c:v>
                </c:pt>
                <c:pt idx="334" formatCode="0.00">
                  <c:v>6.69</c:v>
                </c:pt>
                <c:pt idx="335">
                  <c:v>6.71</c:v>
                </c:pt>
                <c:pt idx="336" formatCode="0.00">
                  <c:v>6.73</c:v>
                </c:pt>
                <c:pt idx="337">
                  <c:v>6.75</c:v>
                </c:pt>
                <c:pt idx="338" formatCode="0.00">
                  <c:v>6.77</c:v>
                </c:pt>
                <c:pt idx="339">
                  <c:v>6.79</c:v>
                </c:pt>
                <c:pt idx="340" formatCode="0.00">
                  <c:v>6.81</c:v>
                </c:pt>
                <c:pt idx="341">
                  <c:v>6.83</c:v>
                </c:pt>
                <c:pt idx="342" formatCode="0.00">
                  <c:v>6.85</c:v>
                </c:pt>
                <c:pt idx="343">
                  <c:v>6.87</c:v>
                </c:pt>
                <c:pt idx="344" formatCode="0.00">
                  <c:v>6.89</c:v>
                </c:pt>
                <c:pt idx="345">
                  <c:v>6.91</c:v>
                </c:pt>
                <c:pt idx="346" formatCode="0.00">
                  <c:v>6.93</c:v>
                </c:pt>
                <c:pt idx="347">
                  <c:v>6.95</c:v>
                </c:pt>
                <c:pt idx="348" formatCode="0.00">
                  <c:v>6.97</c:v>
                </c:pt>
                <c:pt idx="349">
                  <c:v>6.99</c:v>
                </c:pt>
                <c:pt idx="350" formatCode="0.00">
                  <c:v>7.01</c:v>
                </c:pt>
                <c:pt idx="351">
                  <c:v>7.03</c:v>
                </c:pt>
                <c:pt idx="352" formatCode="0.00">
                  <c:v>7.05</c:v>
                </c:pt>
                <c:pt idx="353">
                  <c:v>7.07</c:v>
                </c:pt>
                <c:pt idx="354" formatCode="0.00">
                  <c:v>7.09</c:v>
                </c:pt>
                <c:pt idx="355">
                  <c:v>7.11</c:v>
                </c:pt>
                <c:pt idx="356" formatCode="0.00">
                  <c:v>7.13</c:v>
                </c:pt>
                <c:pt idx="357">
                  <c:v>7.15</c:v>
                </c:pt>
                <c:pt idx="358" formatCode="0.00">
                  <c:v>7.17</c:v>
                </c:pt>
                <c:pt idx="359">
                  <c:v>7.19</c:v>
                </c:pt>
                <c:pt idx="360" formatCode="0.00">
                  <c:v>7.21</c:v>
                </c:pt>
                <c:pt idx="361">
                  <c:v>7.23</c:v>
                </c:pt>
                <c:pt idx="362" formatCode="0.00">
                  <c:v>7.25</c:v>
                </c:pt>
                <c:pt idx="363">
                  <c:v>7.27</c:v>
                </c:pt>
                <c:pt idx="364" formatCode="0.00">
                  <c:v>7.29</c:v>
                </c:pt>
                <c:pt idx="365">
                  <c:v>7.31</c:v>
                </c:pt>
                <c:pt idx="366" formatCode="0.00">
                  <c:v>7.33</c:v>
                </c:pt>
                <c:pt idx="367">
                  <c:v>7.35</c:v>
                </c:pt>
                <c:pt idx="368" formatCode="0.00">
                  <c:v>7.37</c:v>
                </c:pt>
                <c:pt idx="369">
                  <c:v>7.39</c:v>
                </c:pt>
                <c:pt idx="370" formatCode="0.00">
                  <c:v>7.41</c:v>
                </c:pt>
                <c:pt idx="371">
                  <c:v>7.43</c:v>
                </c:pt>
                <c:pt idx="372" formatCode="0.00">
                  <c:v>7.45</c:v>
                </c:pt>
                <c:pt idx="373">
                  <c:v>7.47</c:v>
                </c:pt>
                <c:pt idx="374" formatCode="0.00">
                  <c:v>7.49</c:v>
                </c:pt>
                <c:pt idx="375">
                  <c:v>7.51</c:v>
                </c:pt>
                <c:pt idx="376" formatCode="0.00">
                  <c:v>7.53</c:v>
                </c:pt>
                <c:pt idx="377">
                  <c:v>7.55</c:v>
                </c:pt>
                <c:pt idx="378" formatCode="0.00">
                  <c:v>7.57</c:v>
                </c:pt>
                <c:pt idx="379">
                  <c:v>7.59</c:v>
                </c:pt>
                <c:pt idx="380" formatCode="0.00">
                  <c:v>7.61</c:v>
                </c:pt>
                <c:pt idx="381">
                  <c:v>7.63</c:v>
                </c:pt>
                <c:pt idx="382" formatCode="0.00">
                  <c:v>7.65</c:v>
                </c:pt>
                <c:pt idx="383">
                  <c:v>7.67</c:v>
                </c:pt>
                <c:pt idx="384" formatCode="0.00">
                  <c:v>7.69</c:v>
                </c:pt>
                <c:pt idx="385">
                  <c:v>7.71</c:v>
                </c:pt>
                <c:pt idx="386" formatCode="0.00">
                  <c:v>7.73</c:v>
                </c:pt>
                <c:pt idx="387">
                  <c:v>7.75</c:v>
                </c:pt>
                <c:pt idx="388" formatCode="0.00">
                  <c:v>7.77</c:v>
                </c:pt>
                <c:pt idx="389">
                  <c:v>7.79</c:v>
                </c:pt>
                <c:pt idx="390" formatCode="0.00">
                  <c:v>7.81</c:v>
                </c:pt>
                <c:pt idx="391">
                  <c:v>7.83</c:v>
                </c:pt>
                <c:pt idx="392" formatCode="0.00">
                  <c:v>7.85</c:v>
                </c:pt>
                <c:pt idx="393">
                  <c:v>7.87</c:v>
                </c:pt>
                <c:pt idx="394" formatCode="0.00">
                  <c:v>7.89</c:v>
                </c:pt>
                <c:pt idx="395">
                  <c:v>7.91</c:v>
                </c:pt>
                <c:pt idx="396" formatCode="0.00">
                  <c:v>7.93</c:v>
                </c:pt>
                <c:pt idx="397">
                  <c:v>7.95</c:v>
                </c:pt>
                <c:pt idx="398" formatCode="0.00">
                  <c:v>7.97</c:v>
                </c:pt>
                <c:pt idx="399">
                  <c:v>7.99</c:v>
                </c:pt>
              </c:numCache>
            </c:numRef>
          </c:xVal>
          <c:yVal>
            <c:numRef>
              <c:f>'Fisher-Snedecor'!$P$10:$P$409</c:f>
              <c:numCache>
                <c:formatCode>General</c:formatCode>
                <c:ptCount val="400"/>
                <c:pt idx="0">
                  <c:v>1.289333310801494E-18</c:v>
                </c:pt>
                <c:pt idx="1">
                  <c:v>1.2270233929354865E-12</c:v>
                </c:pt>
                <c:pt idx="2">
                  <c:v>5.6570111745664972E-10</c:v>
                </c:pt>
                <c:pt idx="3">
                  <c:v>2.7265599907490071E-8</c:v>
                </c:pt>
                <c:pt idx="4">
                  <c:v>4.3792525952744648E-7</c:v>
                </c:pt>
                <c:pt idx="5">
                  <c:v>3.6701883373567525E-6</c:v>
                </c:pt>
                <c:pt idx="6">
                  <c:v>2.002182696052641E-5</c:v>
                </c:pt>
                <c:pt idx="7">
                  <c:v>8.0593540768146115E-5</c:v>
                </c:pt>
                <c:pt idx="8">
                  <c:v>2.5878665740548541E-4</c:v>
                </c:pt>
                <c:pt idx="9">
                  <c:v>6.9810177902937282E-4</c:v>
                </c:pt>
                <c:pt idx="10">
                  <c:v>1.6402978143361391E-3</c:v>
                </c:pt>
                <c:pt idx="11">
                  <c:v>3.4461286226259271E-3</c:v>
                </c:pt>
                <c:pt idx="12">
                  <c:v>6.601655942799772E-3</c:v>
                </c:pt>
                <c:pt idx="13">
                  <c:v>1.1706078467231873E-2</c:v>
                </c:pt>
                <c:pt idx="14">
                  <c:v>1.9440938519154471E-2</c:v>
                </c:pt>
                <c:pt idx="15">
                  <c:v>3.0524227162219461E-2</c:v>
                </c:pt>
                <c:pt idx="16">
                  <c:v>4.5655437062990016E-2</c:v>
                </c:pt>
                <c:pt idx="17">
                  <c:v>6.5458659586498866E-2</c:v>
                </c:pt>
                <c:pt idx="18">
                  <c:v>9.043048382128023E-2</c:v>
                </c:pt>
                <c:pt idx="19">
                  <c:v>0.1208981004073862</c:v>
                </c:pt>
                <c:pt idx="20">
                  <c:v>0.15699110978234593</c:v>
                </c:pt>
                <c:pt idx="21">
                  <c:v>0.1986285161135497</c:v>
                </c:pt>
                <c:pt idx="22">
                  <c:v>0.24552058053548795</c:v>
                </c:pt>
                <c:pt idx="23">
                  <c:v>0.29718380587425908</c:v>
                </c:pt>
                <c:pt idx="24">
                  <c:v>0.35296640633996429</c:v>
                </c:pt>
                <c:pt idx="25">
                  <c:v>0.41208116576927367</c:v>
                </c:pt>
                <c:pt idx="26">
                  <c:v>0.47364253559990205</c:v>
                </c:pt>
                <c:pt idx="27">
                  <c:v>0.5367050699055026</c:v>
                </c:pt>
                <c:pt idx="28">
                  <c:v>0.60030073560871522</c:v>
                </c:pt>
                <c:pt idx="29">
                  <c:v>0.66347317743716749</c:v>
                </c:pt>
                <c:pt idx="30">
                  <c:v>0.72530758319002364</c:v>
                </c:pt>
                <c:pt idx="31">
                  <c:v>0.78495532990750438</c:v>
                </c:pt>
                <c:pt idx="32">
                  <c:v>0.84165305977095084</c:v>
                </c:pt>
                <c:pt idx="33">
                  <c:v>0.8947362170549934</c:v>
                </c:pt>
                <c:pt idx="34">
                  <c:v>0.94364736839621632</c:v>
                </c:pt>
                <c:pt idx="35">
                  <c:v>0.98793983157607068</c:v>
                </c:pt>
                <c:pt idx="36">
                  <c:v>1.0272772624362165</c:v>
                </c:pt>
                <c:pt idx="37">
                  <c:v>1.0614299081299448</c:v>
                </c:pt>
                <c:pt idx="38">
                  <c:v>1.0902682414251521</c:v>
                </c:pt>
                <c:pt idx="39">
                  <c:v>1.1137546586007527</c:v>
                </c:pt>
                <c:pt idx="40">
                  <c:v>1.131933864713407</c:v>
                </c:pt>
                <c:pt idx="41">
                  <c:v>1.1449224949670476</c:v>
                </c:pt>
                <c:pt idx="42">
                  <c:v>1.1528984379441936</c:v>
                </c:pt>
                <c:pt idx="43">
                  <c:v>1.1560902419826606</c:v>
                </c:pt>
                <c:pt idx="44">
                  <c:v>1.1547669046783597</c:v>
                </c:pt>
                <c:pt idx="45">
                  <c:v>1.1492282705278807</c:v>
                </c:pt>
                <c:pt idx="46">
                  <c:v>1.1397961950130775</c:v>
                </c:pt>
                <c:pt idx="47">
                  <c:v>1.1268065759168657</c:v>
                </c:pt>
                <c:pt idx="48">
                  <c:v>1.1106023045502811</c:v>
                </c:pt>
                <c:pt idx="49">
                  <c:v>1.0915271505478252</c:v>
                </c:pt>
                <c:pt idx="50">
                  <c:v>1.0699205632819848</c:v>
                </c:pt>
                <c:pt idx="51">
                  <c:v>1.0461133498818664</c:v>
                </c:pt>
                <c:pt idx="52">
                  <c:v>1.0204241733341328</c:v>
                </c:pt>
                <c:pt idx="53">
                  <c:v>0.99315680319505295</c:v>
                </c:pt>
                <c:pt idx="54">
                  <c:v>0.96459804508077129</c:v>
                </c:pt>
                <c:pt idx="55">
                  <c:v>0.93501627242873431</c:v>
                </c:pt>
                <c:pt idx="56">
                  <c:v>0.9046604842276903</c:v>
                </c:pt>
                <c:pt idx="57">
                  <c:v>0.87375981478917364</c:v>
                </c:pt>
                <c:pt idx="58">
                  <c:v>0.84252342557513527</c:v>
                </c:pt>
                <c:pt idx="59">
                  <c:v>0.81114071410096511</c:v>
                </c:pt>
                <c:pt idx="60">
                  <c:v>0.77978178058750058</c:v>
                </c:pt>
                <c:pt idx="61">
                  <c:v>0.74859809901311358</c:v>
                </c:pt>
                <c:pt idx="62">
                  <c:v>0.71772334526166504</c:v>
                </c:pt>
                <c:pt idx="63">
                  <c:v>0.68727434098247719</c:v>
                </c:pt>
                <c:pt idx="64">
                  <c:v>0.65735207743544088</c:v>
                </c:pt>
                <c:pt idx="65">
                  <c:v>0.62804278889225196</c:v>
                </c:pt>
                <c:pt idx="66">
                  <c:v>0.59941905004336837</c:v>
                </c:pt>
                <c:pt idx="67">
                  <c:v>0.57154087628706429</c:v>
                </c:pt>
                <c:pt idx="68">
                  <c:v>0.54445680974113719</c:v>
                </c:pt>
                <c:pt idx="69">
                  <c:v>0.51820497732448678</c:v>
                </c:pt>
                <c:pt idx="70">
                  <c:v>0.49281411032224531</c:v>
                </c:pt>
                <c:pt idx="71">
                  <c:v>0.46830451749917062</c:v>
                </c:pt>
                <c:pt idx="72">
                  <c:v>0.444689006092369</c:v>
                </c:pt>
                <c:pt idx="73">
                  <c:v>0.42197374692927214</c:v>
                </c:pt>
                <c:pt idx="74">
                  <c:v>0.40015908151464952</c:v>
                </c:pt>
                <c:pt idx="75">
                  <c:v>0.37924027024584905</c:v>
                </c:pt>
                <c:pt idx="76">
                  <c:v>0.35920818198170157</c:v>
                </c:pt>
                <c:pt idx="77">
                  <c:v>0.34004992603925849</c:v>
                </c:pt>
                <c:pt idx="78">
                  <c:v>0.32174942835318182</c:v>
                </c:pt>
                <c:pt idx="79">
                  <c:v>0.30428795403229025</c:v>
                </c:pt>
                <c:pt idx="80">
                  <c:v>0.28764457891083728</c:v>
                </c:pt>
                <c:pt idx="81">
                  <c:v>0.27179661294074831</c:v>
                </c:pt>
                <c:pt idx="82">
                  <c:v>0.25671997842451089</c:v>
                </c:pt>
                <c:pt idx="83">
                  <c:v>0.24238954616403605</c:v>
                </c:pt>
                <c:pt idx="84">
                  <c:v>0.22877943261342212</c:v>
                </c:pt>
                <c:pt idx="85">
                  <c:v>0.21586326108599413</c:v>
                </c:pt>
                <c:pt idx="86">
                  <c:v>0.20361438998947229</c:v>
                </c:pt>
                <c:pt idx="87">
                  <c:v>0.19200611095686876</c:v>
                </c:pt>
                <c:pt idx="88">
                  <c:v>0.1810118196126789</c:v>
                </c:pt>
                <c:pt idx="89">
                  <c:v>0.17060516157073832</c:v>
                </c:pt>
                <c:pt idx="90">
                  <c:v>0.16076015610717184</c:v>
                </c:pt>
                <c:pt idx="91">
                  <c:v>0.15145129979360053</c:v>
                </c:pt>
                <c:pt idx="92">
                  <c:v>0.14265365221580475</c:v>
                </c:pt>
                <c:pt idx="93">
                  <c:v>0.13434290574420693</c:v>
                </c:pt>
                <c:pt idx="94">
                  <c:v>0.12649544116702122</c:v>
                </c:pt>
                <c:pt idx="95">
                  <c:v>0.11908837084648699</c:v>
                </c:pt>
                <c:pt idx="96">
                  <c:v>0.11209957091437826</c:v>
                </c:pt>
                <c:pt idx="97">
                  <c:v>0.10550770388599334</c:v>
                </c:pt>
                <c:pt idx="98">
                  <c:v>9.9292232942518058E-2</c:v>
                </c:pt>
                <c:pt idx="99">
                  <c:v>9.3433429010448849E-2</c:v>
                </c:pt>
                <c:pt idx="100">
                  <c:v>8.7912371653724966E-2</c:v>
                </c:pt>
                <c:pt idx="101">
                  <c:v>8.2710944689383295E-2</c:v>
                </c:pt>
                <c:pt idx="102">
                  <c:v>7.7811827340717538E-2</c:v>
                </c:pt>
                <c:pt idx="103">
                  <c:v>7.3198481652904199E-2</c:v>
                </c:pt>
                <c:pt idx="104">
                  <c:v>6.8855136814502949E-2</c:v>
                </c:pt>
                <c:pt idx="105">
                  <c:v>6.4766770953813016E-2</c:v>
                </c:pt>
                <c:pt idx="106">
                  <c:v>6.0919090911381507E-2</c:v>
                </c:pt>
                <c:pt idx="107">
                  <c:v>5.7298510428598674E-2</c:v>
                </c:pt>
                <c:pt idx="108">
                  <c:v>5.389212713685182E-2</c:v>
                </c:pt>
                <c:pt idx="109">
                  <c:v>5.068769868176097E-2</c:v>
                </c:pt>
                <c:pt idx="110">
                  <c:v>4.7673618272124636E-2</c:v>
                </c:pt>
                <c:pt idx="111">
                  <c:v>4.4838889903016335E-2</c:v>
                </c:pt>
                <c:pt idx="112">
                  <c:v>4.2173103466562591E-2</c:v>
                </c:pt>
                <c:pt idx="113">
                  <c:v>3.9666409931965851E-2</c:v>
                </c:pt>
                <c:pt idx="114">
                  <c:v>3.7309496747948777E-2</c:v>
                </c:pt>
                <c:pt idx="115">
                  <c:v>3.509356359566404E-2</c:v>
                </c:pt>
                <c:pt idx="116">
                  <c:v>3.3010298597941717E-2</c:v>
                </c:pt>
                <c:pt idx="117">
                  <c:v>3.1051855071233255E-2</c:v>
                </c:pt>
                <c:pt idx="118">
                  <c:v>2.9210828889513121E-2</c:v>
                </c:pt>
                <c:pt idx="119">
                  <c:v>2.7480236514456958E-2</c:v>
                </c:pt>
                <c:pt idx="120">
                  <c:v>2.5853493733215455E-2</c:v>
                </c:pt>
                <c:pt idx="121">
                  <c:v>2.4324395133839667E-2</c:v>
                </c:pt>
                <c:pt idx="122">
                  <c:v>2.2887094338696574E-2</c:v>
                </c:pt>
                <c:pt idx="123">
                  <c:v>2.1536085007876189E-2</c:v>
                </c:pt>
                <c:pt idx="124">
                  <c:v>2.0266182617477854E-2</c:v>
                </c:pt>
                <c:pt idx="125">
                  <c:v>1.9072507011633755E-2</c:v>
                </c:pt>
                <c:pt idx="126">
                  <c:v>1.7950465722057388E-2</c:v>
                </c:pt>
                <c:pt idx="127">
                  <c:v>1.6895738044671812E-2</c:v>
                </c:pt>
                <c:pt idx="128">
                  <c:v>1.5904259859393245E-2</c:v>
                </c:pt>
                <c:pt idx="129">
                  <c:v>1.4972209176299977E-2</c:v>
                </c:pt>
                <c:pt idx="130">
                  <c:v>1.4095992389150753E-2</c:v>
                </c:pt>
                <c:pt idx="131">
                  <c:v>1.3272231215436825E-2</c:v>
                </c:pt>
                <c:pt idx="132">
                  <c:v>1.249775030080268E-2</c:v>
                </c:pt>
                <c:pt idx="133">
                  <c:v>1.1769565464688264E-2</c:v>
                </c:pt>
                <c:pt idx="134">
                  <c:v>1.1084872563383018E-2</c:v>
                </c:pt>
                <c:pt idx="135">
                  <c:v>1.0441036946289223E-2</c:v>
                </c:pt>
                <c:pt idx="136">
                  <c:v>9.8355834810293745E-3</c:v>
                </c:pt>
                <c:pt idx="137">
                  <c:v>9.2661871230680717E-3</c:v>
                </c:pt>
                <c:pt idx="138">
                  <c:v>8.7306640057129275E-3</c:v>
                </c:pt>
                <c:pt idx="139">
                  <c:v>8.2269630266936268E-3</c:v>
                </c:pt>
                <c:pt idx="140">
                  <c:v>7.7531579079610684E-3</c:v>
                </c:pt>
                <c:pt idx="141">
                  <c:v>7.3074397058837176E-3</c:v>
                </c:pt>
                <c:pt idx="142">
                  <c:v>6.8881097496251136E-3</c:v>
                </c:pt>
                <c:pt idx="143">
                  <c:v>6.4935729861482529E-3</c:v>
                </c:pt>
                <c:pt idx="144">
                  <c:v>6.1223317109996784E-3</c:v>
                </c:pt>
                <c:pt idx="145">
                  <c:v>5.7729796647599876E-3</c:v>
                </c:pt>
                <c:pt idx="146">
                  <c:v>5.4441964758048661E-3</c:v>
                </c:pt>
                <c:pt idx="147">
                  <c:v>5.1347424307883567E-3</c:v>
                </c:pt>
                <c:pt idx="148">
                  <c:v>4.8434535550325557E-3</c:v>
                </c:pt>
                <c:pt idx="149">
                  <c:v>4.5692369857783452E-3</c:v>
                </c:pt>
                <c:pt idx="150">
                  <c:v>4.3110666220158083E-3</c:v>
                </c:pt>
                <c:pt idx="151">
                  <c:v>4.0679790353654521E-3</c:v>
                </c:pt>
                <c:pt idx="152">
                  <c:v>3.8390696272189739E-3</c:v>
                </c:pt>
                <c:pt idx="153">
                  <c:v>3.623489018069461E-3</c:v>
                </c:pt>
                <c:pt idx="154">
                  <c:v>3.420439655660724E-3</c:v>
                </c:pt>
                <c:pt idx="155">
                  <c:v>3.2291726292655912E-3</c:v>
                </c:pt>
                <c:pt idx="156">
                  <c:v>3.0489846780591078E-3</c:v>
                </c:pt>
                <c:pt idx="157">
                  <c:v>2.8792153821856647E-3</c:v>
                </c:pt>
                <c:pt idx="158">
                  <c:v>2.7192445257278163E-3</c:v>
                </c:pt>
                <c:pt idx="159">
                  <c:v>2.5684896213687409E-3</c:v>
                </c:pt>
                <c:pt idx="160">
                  <c:v>2.4264035870998368E-3</c:v>
                </c:pt>
                <c:pt idx="161">
                  <c:v>2.2924725658598068E-3</c:v>
                </c:pt>
                <c:pt idx="162">
                  <c:v>2.1662138795023851E-3</c:v>
                </c:pt>
                <c:pt idx="163">
                  <c:v>2.047174108976685E-3</c:v>
                </c:pt>
                <c:pt idx="164">
                  <c:v>1.9349272930672921E-3</c:v>
                </c:pt>
                <c:pt idx="165">
                  <c:v>1.8290732384820558E-3</c:v>
                </c:pt>
                <c:pt idx="166">
                  <c:v>1.7292359344936576E-3</c:v>
                </c:pt>
                <c:pt idx="167">
                  <c:v>1.6350620657380498E-3</c:v>
                </c:pt>
                <c:pt idx="168">
                  <c:v>1.5462196171489345E-3</c:v>
                </c:pt>
                <c:pt idx="169">
                  <c:v>1.4623965653636944E-3</c:v>
                </c:pt>
                <c:pt idx="170">
                  <c:v>1.383299651273074E-3</c:v>
                </c:pt>
                <c:pt idx="171">
                  <c:v>1.3086532287054859E-3</c:v>
                </c:pt>
                <c:pt idx="172">
                  <c:v>1.2381981845379182E-3</c:v>
                </c:pt>
                <c:pt idx="173">
                  <c:v>1.1716909258092682E-3</c:v>
                </c:pt>
                <c:pt idx="174">
                  <c:v>1.1089024296803275E-3</c:v>
                </c:pt>
                <c:pt idx="175">
                  <c:v>1.0496173523370993E-3</c:v>
                </c:pt>
                <c:pt idx="176">
                  <c:v>9.9363319317276062E-4</c:v>
                </c:pt>
                <c:pt idx="177">
                  <c:v>9.4075951080744809E-4</c:v>
                </c:pt>
                <c:pt idx="178">
                  <c:v>8.9081718771705037E-4</c:v>
                </c:pt>
                <c:pt idx="179">
                  <c:v>8.43637740440356E-4</c:v>
                </c:pt>
                <c:pt idx="180">
                  <c:v>7.9906267252155148E-4</c:v>
                </c:pt>
                <c:pt idx="181">
                  <c:v>7.5694286752065831E-4</c:v>
                </c:pt>
                <c:pt idx="182">
                  <c:v>7.1713801959009645E-4</c:v>
                </c:pt>
                <c:pt idx="183">
                  <c:v>6.7951609927090705E-4</c:v>
                </c:pt>
                <c:pt idx="184">
                  <c:v>6.4395285230827543E-4</c:v>
                </c:pt>
                <c:pt idx="185">
                  <c:v>6.1033132942310043E-4</c:v>
                </c:pt>
                <c:pt idx="186">
                  <c:v>5.7854144510524478E-4</c:v>
                </c:pt>
                <c:pt idx="187">
                  <c:v>5.4847956361494708E-4</c:v>
                </c:pt>
                <c:pt idx="188">
                  <c:v>5.2004811049239914E-4</c:v>
                </c:pt>
                <c:pt idx="189">
                  <c:v>4.9315520798199003E-4</c:v>
                </c:pt>
                <c:pt idx="190">
                  <c:v>4.6771433287762622E-4</c:v>
                </c:pt>
                <c:pt idx="191">
                  <c:v>4.4364399538924338E-4</c:v>
                </c:pt>
                <c:pt idx="192">
                  <c:v>4.2086743771856556E-4</c:v>
                </c:pt>
                <c:pt idx="193">
                  <c:v>3.9931235111453678E-4</c:v>
                </c:pt>
                <c:pt idx="194">
                  <c:v>3.7891061025617192E-4</c:v>
                </c:pt>
                <c:pt idx="195">
                  <c:v>3.5959802388301821E-4</c:v>
                </c:pt>
                <c:pt idx="196">
                  <c:v>3.4131410066130682E-4</c:v>
                </c:pt>
                <c:pt idx="197">
                  <c:v>3.2400182933756111E-4</c:v>
                </c:pt>
                <c:pt idx="198">
                  <c:v>3.0760747229103744E-4</c:v>
                </c:pt>
                <c:pt idx="199">
                  <c:v>2.920803716523401E-4</c:v>
                </c:pt>
                <c:pt idx="200">
                  <c:v>2.7737276720784772E-4</c:v>
                </c:pt>
                <c:pt idx="201">
                  <c:v>2.6343962535876989E-4</c:v>
                </c:pt>
                <c:pt idx="202">
                  <c:v>2.502384784495235E-4</c:v>
                </c:pt>
                <c:pt idx="203">
                  <c:v>2.3772927382330241E-4</c:v>
                </c:pt>
                <c:pt idx="204">
                  <c:v>2.258742320030146E-4</c:v>
                </c:pt>
                <c:pt idx="205">
                  <c:v>2.1463771343354355E-4</c:v>
                </c:pt>
                <c:pt idx="206">
                  <c:v>2.0398609325680876E-4</c:v>
                </c:pt>
                <c:pt idx="207">
                  <c:v>1.9388764362413281E-4</c:v>
                </c:pt>
                <c:pt idx="208">
                  <c:v>1.8431242308163749E-4</c:v>
                </c:pt>
                <c:pt idx="209">
                  <c:v>1.7523217259337722E-4</c:v>
                </c:pt>
                <c:pt idx="210">
                  <c:v>1.6662021779428581E-4</c:v>
                </c:pt>
                <c:pt idx="211">
                  <c:v>1.5845137709047803E-4</c:v>
                </c:pt>
                <c:pt idx="212">
                  <c:v>1.5070187524839816E-4</c:v>
                </c:pt>
                <c:pt idx="213">
                  <c:v>1.4334926213673045E-4</c:v>
                </c:pt>
                <c:pt idx="214">
                  <c:v>1.3637233630593951E-4</c:v>
                </c:pt>
                <c:pt idx="215">
                  <c:v>1.2975107311000148E-4</c:v>
                </c:pt>
                <c:pt idx="216">
                  <c:v>1.2346655709329142E-4</c:v>
                </c:pt>
                <c:pt idx="217">
                  <c:v>1.1750091838284087E-4</c:v>
                </c:pt>
                <c:pt idx="218">
                  <c:v>1.1183727284235099E-4</c:v>
                </c:pt>
                <c:pt idx="219">
                  <c:v>1.0645966575948956E-4</c:v>
                </c:pt>
                <c:pt idx="220">
                  <c:v>1.0135301885216484E-4</c:v>
                </c:pt>
                <c:pt idx="221">
                  <c:v>9.6503080392796919E-5</c:v>
                </c:pt>
                <c:pt idx="222">
                  <c:v>9.1896378262008768E-5</c:v>
                </c:pt>
                <c:pt idx="223">
                  <c:v>8.7520175754883482E-5</c:v>
                </c:pt>
                <c:pt idx="224">
                  <c:v>8.3362429973807988E-5</c:v>
                </c:pt>
                <c:pt idx="225">
                  <c:v>7.9411752652218601E-5</c:v>
                </c:pt>
                <c:pt idx="226">
                  <c:v>7.5657373263128371E-5</c:v>
                </c:pt>
                <c:pt idx="227">
                  <c:v>7.2089104275325591E-5</c:v>
                </c:pt>
                <c:pt idx="228">
                  <c:v>6.8697308428571714E-5</c:v>
                </c:pt>
                <c:pt idx="229">
                  <c:v>6.5472867907017548E-5</c:v>
                </c:pt>
                <c:pt idx="230">
                  <c:v>6.240715529746483E-5</c:v>
                </c:pt>
                <c:pt idx="231">
                  <c:v>5.9492006226062125E-5</c:v>
                </c:pt>
                <c:pt idx="232">
                  <c:v>5.6719693573503124E-5</c:v>
                </c:pt>
                <c:pt idx="233">
                  <c:v>5.4082903174932184E-5</c:v>
                </c:pt>
                <c:pt idx="234">
                  <c:v>5.1574710916453403E-5</c:v>
                </c:pt>
                <c:pt idx="235">
                  <c:v>4.9188561145530965E-5</c:v>
                </c:pt>
                <c:pt idx="236">
                  <c:v>4.6918246317577318E-5</c:v>
                </c:pt>
                <c:pt idx="237">
                  <c:v>4.4757887805763955E-5</c:v>
                </c:pt>
                <c:pt idx="238">
                  <c:v>4.2701917805499729E-5</c:v>
                </c:pt>
                <c:pt idx="239">
                  <c:v>4.0745062269180199E-5</c:v>
                </c:pt>
                <c:pt idx="240">
                  <c:v>3.8882324810702746E-5</c:v>
                </c:pt>
                <c:pt idx="241">
                  <c:v>3.7108971522895414E-5</c:v>
                </c:pt>
                <c:pt idx="242">
                  <c:v>3.5420516654434461E-5</c:v>
                </c:pt>
                <c:pt idx="243">
                  <c:v>3.3812709096035125E-5</c:v>
                </c:pt>
                <c:pt idx="244">
                  <c:v>3.2281519628730071E-5</c:v>
                </c:pt>
                <c:pt idx="245">
                  <c:v>3.0823128889863917E-5</c:v>
                </c:pt>
                <c:pt idx="246">
                  <c:v>2.9433916015105386E-5</c:v>
                </c:pt>
                <c:pt idx="247">
                  <c:v>2.8110447917259768E-5</c:v>
                </c:pt>
                <c:pt idx="248">
                  <c:v>2.6849469165015458E-5</c:v>
                </c:pt>
                <c:pt idx="249">
                  <c:v>2.5647892426948255E-5</c:v>
                </c:pt>
                <c:pt idx="250">
                  <c:v>2.4502789448174153E-5</c:v>
                </c:pt>
                <c:pt idx="251">
                  <c:v>2.3411382528979101E-5</c:v>
                </c:pt>
                <c:pt idx="252">
                  <c:v>2.237103647656996E-5</c:v>
                </c:pt>
                <c:pt idx="253">
                  <c:v>2.137925100280395E-5</c:v>
                </c:pt>
                <c:pt idx="254">
                  <c:v>2.043365354235345E-5</c:v>
                </c:pt>
                <c:pt idx="255">
                  <c:v>1.9531992467274006E-5</c:v>
                </c:pt>
                <c:pt idx="256">
                  <c:v>1.8672130675358172E-5</c:v>
                </c:pt>
                <c:pt idx="257">
                  <c:v>1.7852039530984708E-5</c:v>
                </c:pt>
                <c:pt idx="258">
                  <c:v>1.7069793138429661E-5</c:v>
                </c:pt>
                <c:pt idx="259">
                  <c:v>1.6323562928770719E-5</c:v>
                </c:pt>
                <c:pt idx="260">
                  <c:v>1.5611612542629222E-5</c:v>
                </c:pt>
                <c:pt idx="261">
                  <c:v>1.4932292992023354E-5</c:v>
                </c:pt>
                <c:pt idx="262">
                  <c:v>1.428403808558735E-5</c:v>
                </c:pt>
                <c:pt idx="263">
                  <c:v>1.3665360102323913E-5</c:v>
                </c:pt>
                <c:pt idx="264">
                  <c:v>1.3074845699920255E-5</c:v>
                </c:pt>
                <c:pt idx="265">
                  <c:v>1.2511152044468339E-5</c:v>
                </c:pt>
                <c:pt idx="266">
                  <c:v>1.1973003149191645E-5</c:v>
                </c:pt>
                <c:pt idx="267">
                  <c:v>1.1459186410497151E-5</c:v>
                </c:pt>
                <c:pt idx="268">
                  <c:v>1.0968549330343796E-5</c:v>
                </c:pt>
                <c:pt idx="269">
                  <c:v>1.0499996414556314E-5</c:v>
                </c:pt>
                <c:pt idx="270">
                  <c:v>1.0052486237303445E-5</c:v>
                </c:pt>
                <c:pt idx="271">
                  <c:v>9.625028662527855E-6</c:v>
                </c:pt>
                <c:pt idx="272">
                  <c:v>9.2166822136355754E-6</c:v>
                </c:pt>
                <c:pt idx="273">
                  <c:v>8.8265515832558037E-6</c:v>
                </c:pt>
                <c:pt idx="274">
                  <c:v>8.4537852753449282E-6</c:v>
                </c:pt>
                <c:pt idx="275">
                  <c:v>8.0975733723508382E-6</c:v>
                </c:pt>
                <c:pt idx="276">
                  <c:v>7.7571454205672951E-6</c:v>
                </c:pt>
                <c:pt idx="277">
                  <c:v>7.4317684271976294E-6</c:v>
                </c:pt>
                <c:pt idx="278">
                  <c:v>7.1207449630148578E-6</c:v>
                </c:pt>
                <c:pt idx="279">
                  <c:v>6.8234113648501838E-6</c:v>
                </c:pt>
                <c:pt idx="280">
                  <c:v>6.5391360324680273E-6</c:v>
                </c:pt>
                <c:pt idx="281">
                  <c:v>6.2673178146922772E-6</c:v>
                </c:pt>
                <c:pt idx="282">
                  <c:v>6.0073844799363369E-6</c:v>
                </c:pt>
                <c:pt idx="283">
                  <c:v>5.7587912665633592E-6</c:v>
                </c:pt>
                <c:pt idx="284">
                  <c:v>5.5210195087572146E-6</c:v>
                </c:pt>
                <c:pt idx="285">
                  <c:v>5.2935753338283819E-6</c:v>
                </c:pt>
                <c:pt idx="286">
                  <c:v>5.0759884271044822E-6</c:v>
                </c:pt>
                <c:pt idx="287">
                  <c:v>4.867810860771532E-6</c:v>
                </c:pt>
                <c:pt idx="288">
                  <c:v>4.6686159832325797E-6</c:v>
                </c:pt>
                <c:pt idx="289">
                  <c:v>4.4779973657419083E-6</c:v>
                </c:pt>
                <c:pt idx="290">
                  <c:v>4.2955678032523254E-6</c:v>
                </c:pt>
                <c:pt idx="291">
                  <c:v>4.1209583665821259E-6</c:v>
                </c:pt>
                <c:pt idx="292">
                  <c:v>3.9538175031689312E-6</c:v>
                </c:pt>
                <c:pt idx="293">
                  <c:v>3.7938101838266302E-6</c:v>
                </c:pt>
                <c:pt idx="294">
                  <c:v>3.6406170930657183E-6</c:v>
                </c:pt>
                <c:pt idx="295">
                  <c:v>3.4939338606692963E-6</c:v>
                </c:pt>
                <c:pt idx="296">
                  <c:v>3.3534703323450657E-6</c:v>
                </c:pt>
                <c:pt idx="297">
                  <c:v>3.2189498773914815E-6</c:v>
                </c:pt>
                <c:pt idx="298">
                  <c:v>3.0901087314300406E-6</c:v>
                </c:pt>
                <c:pt idx="299">
                  <c:v>2.9666953723608031E-6</c:v>
                </c:pt>
                <c:pt idx="300">
                  <c:v>2.8484699277988611E-6</c:v>
                </c:pt>
                <c:pt idx="301">
                  <c:v>2.7352036123443003E-6</c:v>
                </c:pt>
                <c:pt idx="302">
                  <c:v>2.6266781931269268E-6</c:v>
                </c:pt>
                <c:pt idx="303">
                  <c:v>2.5226854821516711E-6</c:v>
                </c:pt>
                <c:pt idx="304">
                  <c:v>2.4230268540501157E-6</c:v>
                </c:pt>
                <c:pt idx="305">
                  <c:v>2.3275127879185472E-6</c:v>
                </c:pt>
                <c:pt idx="306">
                  <c:v>2.2359624319941262E-6</c:v>
                </c:pt>
                <c:pt idx="307">
                  <c:v>2.1482031899874808E-6</c:v>
                </c:pt>
                <c:pt idx="308">
                  <c:v>2.0640703279537509E-6</c:v>
                </c:pt>
                <c:pt idx="309">
                  <c:v>1.983406600643306E-6</c:v>
                </c:pt>
                <c:pt idx="310">
                  <c:v>1.9060618963305653E-6</c:v>
                </c:pt>
                <c:pt idx="311">
                  <c:v>1.8318928991719953E-6</c:v>
                </c:pt>
                <c:pt idx="312">
                  <c:v>1.7607627681953933E-6</c:v>
                </c:pt>
                <c:pt idx="313">
                  <c:v>1.6925408320698768E-6</c:v>
                </c:pt>
                <c:pt idx="314">
                  <c:v>1.6271022988511096E-6</c:v>
                </c:pt>
                <c:pt idx="315">
                  <c:v>1.5643279799389995E-6</c:v>
                </c:pt>
                <c:pt idx="316">
                  <c:v>1.50410402752525E-6</c:v>
                </c:pt>
                <c:pt idx="317">
                  <c:v>1.4463216848462347E-6</c:v>
                </c:pt>
                <c:pt idx="318">
                  <c:v>1.3908770485925775E-6</c:v>
                </c:pt>
                <c:pt idx="319">
                  <c:v>1.3376708428611244E-6</c:v>
                </c:pt>
                <c:pt idx="320">
                  <c:v>1.286608204066725E-6</c:v>
                </c:pt>
                <c:pt idx="321">
                  <c:v>1.2375984762621673E-6</c:v>
                </c:pt>
                <c:pt idx="322">
                  <c:v>1.1905550163430142E-6</c:v>
                </c:pt>
                <c:pt idx="323">
                  <c:v>1.1453950086416236E-6</c:v>
                </c:pt>
                <c:pt idx="324">
                  <c:v>1.1020392884401994E-6</c:v>
                </c:pt>
                <c:pt idx="325">
                  <c:v>1.0604121739572345E-6</c:v>
                </c:pt>
                <c:pt idx="326">
                  <c:v>1.0204413063847551E-6</c:v>
                </c:pt>
                <c:pt idx="327">
                  <c:v>9.8205749757558384E-7</c:v>
                </c:pt>
                <c:pt idx="328">
                  <c:v>9.451945850006229E-7</c:v>
                </c:pt>
                <c:pt idx="329">
                  <c:v>9.0978929361554464E-7</c:v>
                </c:pt>
                <c:pt idx="330">
                  <c:v>8.7578110429502486E-7</c:v>
                </c:pt>
                <c:pt idx="331">
                  <c:v>8.4311212851008057E-7</c:v>
                </c:pt>
                <c:pt idx="332">
                  <c:v>8.1172698894060061E-7</c:v>
                </c:pt>
                <c:pt idx="333">
                  <c:v>7.8157270573117943E-7</c:v>
                </c:pt>
                <c:pt idx="334">
                  <c:v>7.525985881128851E-7</c:v>
                </c:pt>
                <c:pt idx="335">
                  <c:v>7.2475613112806898E-7</c:v>
                </c:pt>
                <c:pt idx="336">
                  <c:v>6.9799891720841184E-7</c:v>
                </c:pt>
                <c:pt idx="337">
                  <c:v>6.7228252236926446E-7</c:v>
                </c:pt>
                <c:pt idx="338">
                  <c:v>6.4756442679523685E-7</c:v>
                </c:pt>
                <c:pt idx="339">
                  <c:v>6.2380392960339295E-7</c:v>
                </c:pt>
                <c:pt idx="340">
                  <c:v>6.0096206758120075E-7</c:v>
                </c:pt>
                <c:pt idx="341">
                  <c:v>5.7900153770658678E-7</c:v>
                </c:pt>
                <c:pt idx="342">
                  <c:v>5.5788662326715425E-7</c:v>
                </c:pt>
                <c:pt idx="343">
                  <c:v>5.3758312340472253E-7</c:v>
                </c:pt>
                <c:pt idx="344">
                  <c:v>5.1805828592020224E-7</c:v>
                </c:pt>
                <c:pt idx="345">
                  <c:v>4.9928074318187296E-7</c:v>
                </c:pt>
                <c:pt idx="346">
                  <c:v>4.8122045098818041E-7</c:v>
                </c:pt>
                <c:pt idx="347">
                  <c:v>4.6384863024334136E-7</c:v>
                </c:pt>
                <c:pt idx="348">
                  <c:v>4.4713771131133461E-7</c:v>
                </c:pt>
                <c:pt idx="349">
                  <c:v>4.3106128092032833E-7</c:v>
                </c:pt>
                <c:pt idx="350">
                  <c:v>4.1559403149604339E-7</c:v>
                </c:pt>
                <c:pt idx="351">
                  <c:v>4.0071171280853287E-7</c:v>
                </c:pt>
                <c:pt idx="352">
                  <c:v>3.8639108582252932E-7</c:v>
                </c:pt>
                <c:pt idx="353">
                  <c:v>3.726098786469639E-7</c:v>
                </c:pt>
                <c:pt idx="354">
                  <c:v>3.5934674448436954E-7</c:v>
                </c:pt>
                <c:pt idx="355">
                  <c:v>3.4658122148575323E-7</c:v>
                </c:pt>
                <c:pt idx="356">
                  <c:v>3.3429369442116894E-7</c:v>
                </c:pt>
                <c:pt idx="357">
                  <c:v>3.2246535808055865E-7</c:v>
                </c:pt>
                <c:pt idx="358">
                  <c:v>3.1107818232369737E-7</c:v>
                </c:pt>
                <c:pt idx="359">
                  <c:v>3.0011487870188852E-7</c:v>
                </c:pt>
                <c:pt idx="360">
                  <c:v>2.8955886857798651E-7</c:v>
                </c:pt>
                <c:pt idx="361">
                  <c:v>2.7939425267471916E-7</c:v>
                </c:pt>
                <c:pt idx="362">
                  <c:v>2.6960578198481751E-7</c:v>
                </c:pt>
                <c:pt idx="363">
                  <c:v>2.6017882997958029E-7</c:v>
                </c:pt>
                <c:pt idx="364">
                  <c:v>2.5109936605559971E-7</c:v>
                </c:pt>
                <c:pt idx="365">
                  <c:v>2.423539301622803E-7</c:v>
                </c:pt>
                <c:pt idx="366">
                  <c:v>2.3392960855553033E-7</c:v>
                </c:pt>
                <c:pt idx="367">
                  <c:v>2.2581401062563788E-7</c:v>
                </c:pt>
                <c:pt idx="368">
                  <c:v>2.1799524674981009E-7</c:v>
                </c:pt>
                <c:pt idx="369">
                  <c:v>2.1046190712227882E-7</c:v>
                </c:pt>
                <c:pt idx="370">
                  <c:v>2.0320304151704211E-7</c:v>
                </c:pt>
                <c:pt idx="371">
                  <c:v>1.9620813994054661E-7</c:v>
                </c:pt>
                <c:pt idx="372">
                  <c:v>1.8946711413355465E-7</c:v>
                </c:pt>
                <c:pt idx="373">
                  <c:v>1.8297027988345895E-7</c:v>
                </c:pt>
                <c:pt idx="374">
                  <c:v>1.7670834011007552E-7</c:v>
                </c:pt>
                <c:pt idx="375">
                  <c:v>1.7067236868974382E-7</c:v>
                </c:pt>
                <c:pt idx="376">
                  <c:v>1.6485379498419664E-7</c:v>
                </c:pt>
                <c:pt idx="377">
                  <c:v>1.5924438904225035E-7</c:v>
                </c:pt>
                <c:pt idx="378">
                  <c:v>1.5383624744388404E-7</c:v>
                </c:pt>
                <c:pt idx="379">
                  <c:v>1.4862177975767614E-7</c:v>
                </c:pt>
                <c:pt idx="380">
                  <c:v>1.4359369558395782E-7</c:v>
                </c:pt>
                <c:pt idx="381">
                  <c:v>1.3874499215732696E-7</c:v>
                </c:pt>
                <c:pt idx="382">
                  <c:v>1.3406894248337884E-7</c:v>
                </c:pt>
                <c:pt idx="383">
                  <c:v>1.295590839857246E-7</c:v>
                </c:pt>
                <c:pt idx="384">
                  <c:v>1.2520920764043034E-7</c:v>
                </c:pt>
                <c:pt idx="385">
                  <c:v>1.2101334757612639E-7</c:v>
                </c:pt>
                <c:pt idx="386">
                  <c:v>1.1696577111899411E-7</c:v>
                </c:pt>
                <c:pt idx="387">
                  <c:v>1.1306096926284671E-7</c:v>
                </c:pt>
                <c:pt idx="388">
                  <c:v>1.0929364754539958E-7</c:v>
                </c:pt>
                <c:pt idx="389">
                  <c:v>1.0565871731271822E-7</c:v>
                </c:pt>
                <c:pt idx="390">
                  <c:v>1.0215128735465591E-7</c:v>
                </c:pt>
                <c:pt idx="391">
                  <c:v>9.8766655894880945E-8</c:v>
                </c:pt>
                <c:pt idx="392">
                  <c:v>9.5500302919854698E-8</c:v>
                </c:pt>
                <c:pt idx="393">
                  <c:v>9.2347882831822204E-8</c:v>
                </c:pt>
                <c:pt idx="394">
                  <c:v>8.9305217411585125E-8</c:v>
                </c:pt>
                <c:pt idx="395">
                  <c:v>8.6368289077445704E-8</c:v>
                </c:pt>
                <c:pt idx="396">
                  <c:v>8.3533234427364107E-8</c:v>
                </c:pt>
                <c:pt idx="397">
                  <c:v>8.0796338051929366E-8</c:v>
                </c:pt>
                <c:pt idx="398">
                  <c:v>7.8154026606335421E-8</c:v>
                </c:pt>
                <c:pt idx="399">
                  <c:v>7.5602863130066658E-8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56B-4E29-9AF0-9C9BD0154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788416"/>
        <c:axId val="159908992"/>
      </c:scatterChart>
      <c:valAx>
        <c:axId val="159788416"/>
        <c:scaling>
          <c:orientation val="minMax"/>
          <c:max val="8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crossAx val="159908992"/>
        <c:crosses val="autoZero"/>
        <c:crossBetween val="midCat"/>
      </c:valAx>
      <c:valAx>
        <c:axId val="159908992"/>
        <c:scaling>
          <c:orientation val="minMax"/>
          <c:max val="1.4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159788416"/>
        <c:crosses val="autoZero"/>
        <c:crossBetween val="midCat"/>
      </c:valAx>
      <c:spPr>
        <a:solidFill>
          <a:schemeClr val="accent5">
            <a:lumMod val="20000"/>
            <a:lumOff val="80000"/>
          </a:schemeClr>
        </a:solidFill>
      </c:spPr>
    </c:plotArea>
    <c:plotVisOnly val="0"/>
    <c:dispBlanksAs val="gap"/>
    <c:showDLblsOverMax val="0"/>
  </c:chart>
  <c:spPr>
    <a:solidFill>
      <a:schemeClr val="accent3">
        <a:lumMod val="60000"/>
        <a:lumOff val="40000"/>
      </a:schemeClr>
    </a:solidFill>
    <a:ln w="9525">
      <a:solidFill>
        <a:schemeClr val="tx1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Distribution Function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8830955854867304E-2"/>
          <c:y val="0.15059953032186796"/>
          <c:w val="0.90546213116928431"/>
          <c:h val="0.6594538840539669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'Fisher-Snedecor'!$Q$9</c:f>
              <c:strCache>
                <c:ptCount val="1"/>
                <c:pt idx="0">
                  <c:v>F(x)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'Fisher-Snedecor'!$L$10:$L$409</c:f>
              <c:numCache>
                <c:formatCode>General</c:formatCode>
                <c:ptCount val="400"/>
                <c:pt idx="0" formatCode="0.00">
                  <c:v>0.01</c:v>
                </c:pt>
                <c:pt idx="1">
                  <c:v>0.03</c:v>
                </c:pt>
                <c:pt idx="2" formatCode="0.00">
                  <c:v>0.05</c:v>
                </c:pt>
                <c:pt idx="3">
                  <c:v>7.0000000000000007E-2</c:v>
                </c:pt>
                <c:pt idx="4" formatCode="0.00">
                  <c:v>0.09</c:v>
                </c:pt>
                <c:pt idx="5">
                  <c:v>0.11</c:v>
                </c:pt>
                <c:pt idx="6" formatCode="0.00">
                  <c:v>0.13</c:v>
                </c:pt>
                <c:pt idx="7">
                  <c:v>0.15</c:v>
                </c:pt>
                <c:pt idx="8" formatCode="0.00">
                  <c:v>0.17</c:v>
                </c:pt>
                <c:pt idx="9">
                  <c:v>0.19</c:v>
                </c:pt>
                <c:pt idx="10" formatCode="0.00">
                  <c:v>0.21</c:v>
                </c:pt>
                <c:pt idx="11">
                  <c:v>0.23</c:v>
                </c:pt>
                <c:pt idx="12" formatCode="0.00">
                  <c:v>0.25</c:v>
                </c:pt>
                <c:pt idx="13">
                  <c:v>0.27</c:v>
                </c:pt>
                <c:pt idx="14" formatCode="0.00">
                  <c:v>0.28999999999999998</c:v>
                </c:pt>
                <c:pt idx="15">
                  <c:v>0.31</c:v>
                </c:pt>
                <c:pt idx="16" formatCode="0.00">
                  <c:v>0.33</c:v>
                </c:pt>
                <c:pt idx="17">
                  <c:v>0.35</c:v>
                </c:pt>
                <c:pt idx="18" formatCode="0.00">
                  <c:v>0.37</c:v>
                </c:pt>
                <c:pt idx="19">
                  <c:v>0.39</c:v>
                </c:pt>
                <c:pt idx="20" formatCode="0.00">
                  <c:v>0.41</c:v>
                </c:pt>
                <c:pt idx="21">
                  <c:v>0.43</c:v>
                </c:pt>
                <c:pt idx="22" formatCode="0.00">
                  <c:v>0.45</c:v>
                </c:pt>
                <c:pt idx="23">
                  <c:v>0.47</c:v>
                </c:pt>
                <c:pt idx="24" formatCode="0.00">
                  <c:v>0.49</c:v>
                </c:pt>
                <c:pt idx="25">
                  <c:v>0.51</c:v>
                </c:pt>
                <c:pt idx="26" formatCode="0.00">
                  <c:v>0.53</c:v>
                </c:pt>
                <c:pt idx="27">
                  <c:v>0.55000000000000004</c:v>
                </c:pt>
                <c:pt idx="28" formatCode="0.00">
                  <c:v>0.56999999999999995</c:v>
                </c:pt>
                <c:pt idx="29">
                  <c:v>0.59</c:v>
                </c:pt>
                <c:pt idx="30" formatCode="0.00">
                  <c:v>0.61</c:v>
                </c:pt>
                <c:pt idx="31">
                  <c:v>0.63</c:v>
                </c:pt>
                <c:pt idx="32" formatCode="0.00">
                  <c:v>0.65</c:v>
                </c:pt>
                <c:pt idx="33">
                  <c:v>0.67</c:v>
                </c:pt>
                <c:pt idx="34" formatCode="0.00">
                  <c:v>0.69</c:v>
                </c:pt>
                <c:pt idx="35">
                  <c:v>0.71</c:v>
                </c:pt>
                <c:pt idx="36" formatCode="0.00">
                  <c:v>0.73</c:v>
                </c:pt>
                <c:pt idx="37">
                  <c:v>0.75</c:v>
                </c:pt>
                <c:pt idx="38" formatCode="0.00">
                  <c:v>0.77</c:v>
                </c:pt>
                <c:pt idx="39">
                  <c:v>0.79</c:v>
                </c:pt>
                <c:pt idx="40" formatCode="0.00">
                  <c:v>0.81</c:v>
                </c:pt>
                <c:pt idx="41">
                  <c:v>0.83</c:v>
                </c:pt>
                <c:pt idx="42" formatCode="0.00">
                  <c:v>0.85</c:v>
                </c:pt>
                <c:pt idx="43">
                  <c:v>0.87</c:v>
                </c:pt>
                <c:pt idx="44" formatCode="0.00">
                  <c:v>0.89</c:v>
                </c:pt>
                <c:pt idx="45">
                  <c:v>0.91</c:v>
                </c:pt>
                <c:pt idx="46" formatCode="0.00">
                  <c:v>0.93</c:v>
                </c:pt>
                <c:pt idx="47">
                  <c:v>0.95</c:v>
                </c:pt>
                <c:pt idx="48" formatCode="0.00">
                  <c:v>0.97</c:v>
                </c:pt>
                <c:pt idx="49">
                  <c:v>0.99</c:v>
                </c:pt>
                <c:pt idx="50" formatCode="0.00">
                  <c:v>1.01</c:v>
                </c:pt>
                <c:pt idx="51">
                  <c:v>1.03</c:v>
                </c:pt>
                <c:pt idx="52" formatCode="0.00">
                  <c:v>1.05</c:v>
                </c:pt>
                <c:pt idx="53">
                  <c:v>1.07</c:v>
                </c:pt>
                <c:pt idx="54" formatCode="0.00">
                  <c:v>1.0900000000000001</c:v>
                </c:pt>
                <c:pt idx="55">
                  <c:v>1.1100000000000001</c:v>
                </c:pt>
                <c:pt idx="56" formatCode="0.00">
                  <c:v>1.1299999999999999</c:v>
                </c:pt>
                <c:pt idx="57">
                  <c:v>1.1499999999999999</c:v>
                </c:pt>
                <c:pt idx="58" formatCode="0.00">
                  <c:v>1.17</c:v>
                </c:pt>
                <c:pt idx="59">
                  <c:v>1.19</c:v>
                </c:pt>
                <c:pt idx="60" formatCode="0.00">
                  <c:v>1.21</c:v>
                </c:pt>
                <c:pt idx="61">
                  <c:v>1.23</c:v>
                </c:pt>
                <c:pt idx="62" formatCode="0.00">
                  <c:v>1.25</c:v>
                </c:pt>
                <c:pt idx="63">
                  <c:v>1.27</c:v>
                </c:pt>
                <c:pt idx="64" formatCode="0.00">
                  <c:v>1.29</c:v>
                </c:pt>
                <c:pt idx="65">
                  <c:v>1.31</c:v>
                </c:pt>
                <c:pt idx="66" formatCode="0.00">
                  <c:v>1.33</c:v>
                </c:pt>
                <c:pt idx="67">
                  <c:v>1.35</c:v>
                </c:pt>
                <c:pt idx="68" formatCode="0.00">
                  <c:v>1.37</c:v>
                </c:pt>
                <c:pt idx="69">
                  <c:v>1.39</c:v>
                </c:pt>
                <c:pt idx="70" formatCode="0.00">
                  <c:v>1.41</c:v>
                </c:pt>
                <c:pt idx="71">
                  <c:v>1.43</c:v>
                </c:pt>
                <c:pt idx="72" formatCode="0.00">
                  <c:v>1.45</c:v>
                </c:pt>
                <c:pt idx="73">
                  <c:v>1.47</c:v>
                </c:pt>
                <c:pt idx="74" formatCode="0.00">
                  <c:v>1.49</c:v>
                </c:pt>
                <c:pt idx="75">
                  <c:v>1.51</c:v>
                </c:pt>
                <c:pt idx="76" formatCode="0.00">
                  <c:v>1.53</c:v>
                </c:pt>
                <c:pt idx="77">
                  <c:v>1.55</c:v>
                </c:pt>
                <c:pt idx="78" formatCode="0.00">
                  <c:v>1.57</c:v>
                </c:pt>
                <c:pt idx="79">
                  <c:v>1.59</c:v>
                </c:pt>
                <c:pt idx="80" formatCode="0.00">
                  <c:v>1.61</c:v>
                </c:pt>
                <c:pt idx="81">
                  <c:v>1.63</c:v>
                </c:pt>
                <c:pt idx="82" formatCode="0.00">
                  <c:v>1.65</c:v>
                </c:pt>
                <c:pt idx="83">
                  <c:v>1.67</c:v>
                </c:pt>
                <c:pt idx="84" formatCode="0.00">
                  <c:v>1.69</c:v>
                </c:pt>
                <c:pt idx="85">
                  <c:v>1.71</c:v>
                </c:pt>
                <c:pt idx="86" formatCode="0.00">
                  <c:v>1.73</c:v>
                </c:pt>
                <c:pt idx="87">
                  <c:v>1.75</c:v>
                </c:pt>
                <c:pt idx="88" formatCode="0.00">
                  <c:v>1.77</c:v>
                </c:pt>
                <c:pt idx="89">
                  <c:v>1.79</c:v>
                </c:pt>
                <c:pt idx="90" formatCode="0.00">
                  <c:v>1.81</c:v>
                </c:pt>
                <c:pt idx="91">
                  <c:v>1.83</c:v>
                </c:pt>
                <c:pt idx="92" formatCode="0.00">
                  <c:v>1.85</c:v>
                </c:pt>
                <c:pt idx="93">
                  <c:v>1.87</c:v>
                </c:pt>
                <c:pt idx="94" formatCode="0.00">
                  <c:v>1.89</c:v>
                </c:pt>
                <c:pt idx="95">
                  <c:v>1.91</c:v>
                </c:pt>
                <c:pt idx="96" formatCode="0.00">
                  <c:v>1.93</c:v>
                </c:pt>
                <c:pt idx="97">
                  <c:v>1.95</c:v>
                </c:pt>
                <c:pt idx="98" formatCode="0.00">
                  <c:v>1.97</c:v>
                </c:pt>
                <c:pt idx="99">
                  <c:v>1.99</c:v>
                </c:pt>
                <c:pt idx="100" formatCode="0.00">
                  <c:v>2.0099999999999998</c:v>
                </c:pt>
                <c:pt idx="101">
                  <c:v>2.0299999999999998</c:v>
                </c:pt>
                <c:pt idx="102" formatCode="0.00">
                  <c:v>2.0499999999999998</c:v>
                </c:pt>
                <c:pt idx="103">
                  <c:v>2.0699999999999998</c:v>
                </c:pt>
                <c:pt idx="104" formatCode="0.00">
                  <c:v>2.09</c:v>
                </c:pt>
                <c:pt idx="105">
                  <c:v>2.11</c:v>
                </c:pt>
                <c:pt idx="106" formatCode="0.00">
                  <c:v>2.13</c:v>
                </c:pt>
                <c:pt idx="107">
                  <c:v>2.15</c:v>
                </c:pt>
                <c:pt idx="108" formatCode="0.00">
                  <c:v>2.17</c:v>
                </c:pt>
                <c:pt idx="109">
                  <c:v>2.19</c:v>
                </c:pt>
                <c:pt idx="110" formatCode="0.00">
                  <c:v>2.21</c:v>
                </c:pt>
                <c:pt idx="111">
                  <c:v>2.23</c:v>
                </c:pt>
                <c:pt idx="112" formatCode="0.00">
                  <c:v>2.25</c:v>
                </c:pt>
                <c:pt idx="113">
                  <c:v>2.27</c:v>
                </c:pt>
                <c:pt idx="114" formatCode="0.00">
                  <c:v>2.29</c:v>
                </c:pt>
                <c:pt idx="115">
                  <c:v>2.31</c:v>
                </c:pt>
                <c:pt idx="116" formatCode="0.00">
                  <c:v>2.33</c:v>
                </c:pt>
                <c:pt idx="117">
                  <c:v>2.35</c:v>
                </c:pt>
                <c:pt idx="118" formatCode="0.00">
                  <c:v>2.37</c:v>
                </c:pt>
                <c:pt idx="119">
                  <c:v>2.39</c:v>
                </c:pt>
                <c:pt idx="120" formatCode="0.00">
                  <c:v>2.41</c:v>
                </c:pt>
                <c:pt idx="121">
                  <c:v>2.4300000000000002</c:v>
                </c:pt>
                <c:pt idx="122" formatCode="0.00">
                  <c:v>2.4500000000000002</c:v>
                </c:pt>
                <c:pt idx="123">
                  <c:v>2.4700000000000002</c:v>
                </c:pt>
                <c:pt idx="124" formatCode="0.00">
                  <c:v>2.4900000000000002</c:v>
                </c:pt>
                <c:pt idx="125">
                  <c:v>2.5099999999999998</c:v>
                </c:pt>
                <c:pt idx="126" formatCode="0.00">
                  <c:v>2.5299999999999998</c:v>
                </c:pt>
                <c:pt idx="127">
                  <c:v>2.5499999999999998</c:v>
                </c:pt>
                <c:pt idx="128" formatCode="0.00">
                  <c:v>2.57</c:v>
                </c:pt>
                <c:pt idx="129">
                  <c:v>2.59</c:v>
                </c:pt>
                <c:pt idx="130" formatCode="0.00">
                  <c:v>2.61</c:v>
                </c:pt>
                <c:pt idx="131">
                  <c:v>2.63</c:v>
                </c:pt>
                <c:pt idx="132" formatCode="0.00">
                  <c:v>2.65</c:v>
                </c:pt>
                <c:pt idx="133">
                  <c:v>2.67</c:v>
                </c:pt>
                <c:pt idx="134" formatCode="0.00">
                  <c:v>2.69</c:v>
                </c:pt>
                <c:pt idx="135">
                  <c:v>2.71</c:v>
                </c:pt>
                <c:pt idx="136" formatCode="0.00">
                  <c:v>2.73</c:v>
                </c:pt>
                <c:pt idx="137">
                  <c:v>2.75</c:v>
                </c:pt>
                <c:pt idx="138" formatCode="0.00">
                  <c:v>2.77</c:v>
                </c:pt>
                <c:pt idx="139">
                  <c:v>2.79</c:v>
                </c:pt>
                <c:pt idx="140" formatCode="0.00">
                  <c:v>2.81</c:v>
                </c:pt>
                <c:pt idx="141">
                  <c:v>2.83</c:v>
                </c:pt>
                <c:pt idx="142" formatCode="0.00">
                  <c:v>2.85</c:v>
                </c:pt>
                <c:pt idx="143">
                  <c:v>2.87</c:v>
                </c:pt>
                <c:pt idx="144" formatCode="0.00">
                  <c:v>2.89</c:v>
                </c:pt>
                <c:pt idx="145">
                  <c:v>2.91</c:v>
                </c:pt>
                <c:pt idx="146" formatCode="0.00">
                  <c:v>2.93</c:v>
                </c:pt>
                <c:pt idx="147">
                  <c:v>2.95</c:v>
                </c:pt>
                <c:pt idx="148" formatCode="0.00">
                  <c:v>2.97</c:v>
                </c:pt>
                <c:pt idx="149">
                  <c:v>2.99</c:v>
                </c:pt>
                <c:pt idx="150" formatCode="0.00">
                  <c:v>3.01</c:v>
                </c:pt>
                <c:pt idx="151">
                  <c:v>3.03</c:v>
                </c:pt>
                <c:pt idx="152" formatCode="0.00">
                  <c:v>3.05</c:v>
                </c:pt>
                <c:pt idx="153">
                  <c:v>3.07</c:v>
                </c:pt>
                <c:pt idx="154" formatCode="0.00">
                  <c:v>3.09</c:v>
                </c:pt>
                <c:pt idx="155">
                  <c:v>3.11</c:v>
                </c:pt>
                <c:pt idx="156" formatCode="0.00">
                  <c:v>3.13</c:v>
                </c:pt>
                <c:pt idx="157">
                  <c:v>3.15</c:v>
                </c:pt>
                <c:pt idx="158" formatCode="0.00">
                  <c:v>3.17</c:v>
                </c:pt>
                <c:pt idx="159">
                  <c:v>3.19</c:v>
                </c:pt>
                <c:pt idx="160" formatCode="0.00">
                  <c:v>3.21</c:v>
                </c:pt>
                <c:pt idx="161">
                  <c:v>3.23</c:v>
                </c:pt>
                <c:pt idx="162" formatCode="0.00">
                  <c:v>3.25</c:v>
                </c:pt>
                <c:pt idx="163">
                  <c:v>3.27</c:v>
                </c:pt>
                <c:pt idx="164" formatCode="0.00">
                  <c:v>3.29</c:v>
                </c:pt>
                <c:pt idx="165">
                  <c:v>3.31</c:v>
                </c:pt>
                <c:pt idx="166" formatCode="0.00">
                  <c:v>3.33</c:v>
                </c:pt>
                <c:pt idx="167">
                  <c:v>3.35</c:v>
                </c:pt>
                <c:pt idx="168" formatCode="0.00">
                  <c:v>3.37</c:v>
                </c:pt>
                <c:pt idx="169">
                  <c:v>3.39</c:v>
                </c:pt>
                <c:pt idx="170" formatCode="0.00">
                  <c:v>3.41</c:v>
                </c:pt>
                <c:pt idx="171">
                  <c:v>3.43</c:v>
                </c:pt>
                <c:pt idx="172" formatCode="0.00">
                  <c:v>3.45</c:v>
                </c:pt>
                <c:pt idx="173">
                  <c:v>3.47</c:v>
                </c:pt>
                <c:pt idx="174" formatCode="0.00">
                  <c:v>3.49</c:v>
                </c:pt>
                <c:pt idx="175">
                  <c:v>3.51</c:v>
                </c:pt>
                <c:pt idx="176" formatCode="0.00">
                  <c:v>3.53</c:v>
                </c:pt>
                <c:pt idx="177">
                  <c:v>3.55</c:v>
                </c:pt>
                <c:pt idx="178" formatCode="0.00">
                  <c:v>3.57</c:v>
                </c:pt>
                <c:pt idx="179">
                  <c:v>3.59</c:v>
                </c:pt>
                <c:pt idx="180" formatCode="0.00">
                  <c:v>3.61</c:v>
                </c:pt>
                <c:pt idx="181">
                  <c:v>3.63</c:v>
                </c:pt>
                <c:pt idx="182" formatCode="0.00">
                  <c:v>3.65</c:v>
                </c:pt>
                <c:pt idx="183">
                  <c:v>3.67</c:v>
                </c:pt>
                <c:pt idx="184" formatCode="0.00">
                  <c:v>3.69</c:v>
                </c:pt>
                <c:pt idx="185">
                  <c:v>3.71</c:v>
                </c:pt>
                <c:pt idx="186" formatCode="0.00">
                  <c:v>3.73</c:v>
                </c:pt>
                <c:pt idx="187">
                  <c:v>3.75</c:v>
                </c:pt>
                <c:pt idx="188" formatCode="0.00">
                  <c:v>3.77</c:v>
                </c:pt>
                <c:pt idx="189">
                  <c:v>3.79</c:v>
                </c:pt>
                <c:pt idx="190" formatCode="0.00">
                  <c:v>3.81</c:v>
                </c:pt>
                <c:pt idx="191">
                  <c:v>3.83</c:v>
                </c:pt>
                <c:pt idx="192" formatCode="0.00">
                  <c:v>3.85</c:v>
                </c:pt>
                <c:pt idx="193">
                  <c:v>3.87</c:v>
                </c:pt>
                <c:pt idx="194" formatCode="0.00">
                  <c:v>3.89</c:v>
                </c:pt>
                <c:pt idx="195">
                  <c:v>3.91</c:v>
                </c:pt>
                <c:pt idx="196" formatCode="0.00">
                  <c:v>3.93</c:v>
                </c:pt>
                <c:pt idx="197">
                  <c:v>3.95</c:v>
                </c:pt>
                <c:pt idx="198" formatCode="0.00">
                  <c:v>3.97</c:v>
                </c:pt>
                <c:pt idx="199">
                  <c:v>3.99</c:v>
                </c:pt>
                <c:pt idx="200" formatCode="0.00">
                  <c:v>4.01</c:v>
                </c:pt>
                <c:pt idx="201">
                  <c:v>4.03</c:v>
                </c:pt>
                <c:pt idx="202" formatCode="0.00">
                  <c:v>4.05</c:v>
                </c:pt>
                <c:pt idx="203">
                  <c:v>4.07</c:v>
                </c:pt>
                <c:pt idx="204" formatCode="0.00">
                  <c:v>4.09</c:v>
                </c:pt>
                <c:pt idx="205">
                  <c:v>4.1100000000000003</c:v>
                </c:pt>
                <c:pt idx="206" formatCode="0.00">
                  <c:v>4.13</c:v>
                </c:pt>
                <c:pt idx="207">
                  <c:v>4.1500000000000004</c:v>
                </c:pt>
                <c:pt idx="208" formatCode="0.00">
                  <c:v>4.17</c:v>
                </c:pt>
                <c:pt idx="209">
                  <c:v>4.1900000000000004</c:v>
                </c:pt>
                <c:pt idx="210" formatCode="0.00">
                  <c:v>4.21</c:v>
                </c:pt>
                <c:pt idx="211">
                  <c:v>4.2300000000000004</c:v>
                </c:pt>
                <c:pt idx="212" formatCode="0.00">
                  <c:v>4.25</c:v>
                </c:pt>
                <c:pt idx="213">
                  <c:v>4.2699999999999996</c:v>
                </c:pt>
                <c:pt idx="214" formatCode="0.00">
                  <c:v>4.29</c:v>
                </c:pt>
                <c:pt idx="215">
                  <c:v>4.3099999999999996</c:v>
                </c:pt>
                <c:pt idx="216" formatCode="0.00">
                  <c:v>4.33</c:v>
                </c:pt>
                <c:pt idx="217">
                  <c:v>4.3499999999999996</c:v>
                </c:pt>
                <c:pt idx="218" formatCode="0.00">
                  <c:v>4.37</c:v>
                </c:pt>
                <c:pt idx="219">
                  <c:v>4.3899999999999997</c:v>
                </c:pt>
                <c:pt idx="220" formatCode="0.00">
                  <c:v>4.41</c:v>
                </c:pt>
                <c:pt idx="221">
                  <c:v>4.43</c:v>
                </c:pt>
                <c:pt idx="222" formatCode="0.00">
                  <c:v>4.45</c:v>
                </c:pt>
                <c:pt idx="223">
                  <c:v>4.47</c:v>
                </c:pt>
                <c:pt idx="224" formatCode="0.00">
                  <c:v>4.49</c:v>
                </c:pt>
                <c:pt idx="225">
                  <c:v>4.51</c:v>
                </c:pt>
                <c:pt idx="226" formatCode="0.00">
                  <c:v>4.53</c:v>
                </c:pt>
                <c:pt idx="227">
                  <c:v>4.55</c:v>
                </c:pt>
                <c:pt idx="228" formatCode="0.00">
                  <c:v>4.57</c:v>
                </c:pt>
                <c:pt idx="229">
                  <c:v>4.59</c:v>
                </c:pt>
                <c:pt idx="230" formatCode="0.00">
                  <c:v>4.6100000000000003</c:v>
                </c:pt>
                <c:pt idx="231">
                  <c:v>4.63</c:v>
                </c:pt>
                <c:pt idx="232" formatCode="0.00">
                  <c:v>4.6500000000000004</c:v>
                </c:pt>
                <c:pt idx="233">
                  <c:v>4.67</c:v>
                </c:pt>
                <c:pt idx="234" formatCode="0.00">
                  <c:v>4.6900000000000004</c:v>
                </c:pt>
                <c:pt idx="235">
                  <c:v>4.71</c:v>
                </c:pt>
                <c:pt idx="236" formatCode="0.00">
                  <c:v>4.7300000000000004</c:v>
                </c:pt>
                <c:pt idx="237">
                  <c:v>4.75</c:v>
                </c:pt>
                <c:pt idx="238" formatCode="0.00">
                  <c:v>4.7699999999999996</c:v>
                </c:pt>
                <c:pt idx="239">
                  <c:v>4.79</c:v>
                </c:pt>
                <c:pt idx="240" formatCode="0.00">
                  <c:v>4.8099999999999996</c:v>
                </c:pt>
                <c:pt idx="241">
                  <c:v>4.83</c:v>
                </c:pt>
                <c:pt idx="242" formatCode="0.00">
                  <c:v>4.8499999999999996</c:v>
                </c:pt>
                <c:pt idx="243">
                  <c:v>4.87</c:v>
                </c:pt>
                <c:pt idx="244" formatCode="0.00">
                  <c:v>4.8899999999999997</c:v>
                </c:pt>
                <c:pt idx="245">
                  <c:v>4.91</c:v>
                </c:pt>
                <c:pt idx="246" formatCode="0.00">
                  <c:v>4.93</c:v>
                </c:pt>
                <c:pt idx="247">
                  <c:v>4.95</c:v>
                </c:pt>
                <c:pt idx="248" formatCode="0.00">
                  <c:v>4.97</c:v>
                </c:pt>
                <c:pt idx="249">
                  <c:v>4.99</c:v>
                </c:pt>
                <c:pt idx="250" formatCode="0.00">
                  <c:v>5.01</c:v>
                </c:pt>
                <c:pt idx="251">
                  <c:v>5.03</c:v>
                </c:pt>
                <c:pt idx="252" formatCode="0.00">
                  <c:v>5.05</c:v>
                </c:pt>
                <c:pt idx="253">
                  <c:v>5.07</c:v>
                </c:pt>
                <c:pt idx="254" formatCode="0.00">
                  <c:v>5.09</c:v>
                </c:pt>
                <c:pt idx="255">
                  <c:v>5.1100000000000003</c:v>
                </c:pt>
                <c:pt idx="256" formatCode="0.00">
                  <c:v>5.13</c:v>
                </c:pt>
                <c:pt idx="257">
                  <c:v>5.15</c:v>
                </c:pt>
                <c:pt idx="258" formatCode="0.00">
                  <c:v>5.17</c:v>
                </c:pt>
                <c:pt idx="259">
                  <c:v>5.19</c:v>
                </c:pt>
                <c:pt idx="260" formatCode="0.00">
                  <c:v>5.21</c:v>
                </c:pt>
                <c:pt idx="261">
                  <c:v>5.23</c:v>
                </c:pt>
                <c:pt idx="262" formatCode="0.00">
                  <c:v>5.25</c:v>
                </c:pt>
                <c:pt idx="263">
                  <c:v>5.27</c:v>
                </c:pt>
                <c:pt idx="264" formatCode="0.00">
                  <c:v>5.29</c:v>
                </c:pt>
                <c:pt idx="265">
                  <c:v>5.31</c:v>
                </c:pt>
                <c:pt idx="266" formatCode="0.00">
                  <c:v>5.33</c:v>
                </c:pt>
                <c:pt idx="267">
                  <c:v>5.35</c:v>
                </c:pt>
                <c:pt idx="268" formatCode="0.00">
                  <c:v>5.37</c:v>
                </c:pt>
                <c:pt idx="269">
                  <c:v>5.39</c:v>
                </c:pt>
                <c:pt idx="270" formatCode="0.00">
                  <c:v>5.41</c:v>
                </c:pt>
                <c:pt idx="271">
                  <c:v>5.43</c:v>
                </c:pt>
                <c:pt idx="272" formatCode="0.00">
                  <c:v>5.45</c:v>
                </c:pt>
                <c:pt idx="273">
                  <c:v>5.47</c:v>
                </c:pt>
                <c:pt idx="274" formatCode="0.00">
                  <c:v>5.49</c:v>
                </c:pt>
                <c:pt idx="275">
                  <c:v>5.51</c:v>
                </c:pt>
                <c:pt idx="276" formatCode="0.00">
                  <c:v>5.53</c:v>
                </c:pt>
                <c:pt idx="277">
                  <c:v>5.55</c:v>
                </c:pt>
                <c:pt idx="278" formatCode="0.00">
                  <c:v>5.57</c:v>
                </c:pt>
                <c:pt idx="279">
                  <c:v>5.59</c:v>
                </c:pt>
                <c:pt idx="280" formatCode="0.00">
                  <c:v>5.61</c:v>
                </c:pt>
                <c:pt idx="281">
                  <c:v>5.63</c:v>
                </c:pt>
                <c:pt idx="282" formatCode="0.00">
                  <c:v>5.65</c:v>
                </c:pt>
                <c:pt idx="283">
                  <c:v>5.67</c:v>
                </c:pt>
                <c:pt idx="284" formatCode="0.00">
                  <c:v>5.69</c:v>
                </c:pt>
                <c:pt idx="285">
                  <c:v>5.71</c:v>
                </c:pt>
                <c:pt idx="286" formatCode="0.00">
                  <c:v>5.73</c:v>
                </c:pt>
                <c:pt idx="287">
                  <c:v>5.75</c:v>
                </c:pt>
                <c:pt idx="288" formatCode="0.00">
                  <c:v>5.77</c:v>
                </c:pt>
                <c:pt idx="289">
                  <c:v>5.79</c:v>
                </c:pt>
                <c:pt idx="290" formatCode="0.00">
                  <c:v>5.81</c:v>
                </c:pt>
                <c:pt idx="291">
                  <c:v>5.83</c:v>
                </c:pt>
                <c:pt idx="292" formatCode="0.00">
                  <c:v>5.85</c:v>
                </c:pt>
                <c:pt idx="293">
                  <c:v>5.87</c:v>
                </c:pt>
                <c:pt idx="294" formatCode="0.00">
                  <c:v>5.89</c:v>
                </c:pt>
                <c:pt idx="295">
                  <c:v>5.91</c:v>
                </c:pt>
                <c:pt idx="296" formatCode="0.00">
                  <c:v>5.93</c:v>
                </c:pt>
                <c:pt idx="297">
                  <c:v>5.95</c:v>
                </c:pt>
                <c:pt idx="298" formatCode="0.00">
                  <c:v>5.97</c:v>
                </c:pt>
                <c:pt idx="299">
                  <c:v>5.99</c:v>
                </c:pt>
                <c:pt idx="300" formatCode="0.00">
                  <c:v>6.01</c:v>
                </c:pt>
                <c:pt idx="301">
                  <c:v>6.03</c:v>
                </c:pt>
                <c:pt idx="302" formatCode="0.00">
                  <c:v>6.05</c:v>
                </c:pt>
                <c:pt idx="303">
                  <c:v>6.07</c:v>
                </c:pt>
                <c:pt idx="304" formatCode="0.00">
                  <c:v>6.09</c:v>
                </c:pt>
                <c:pt idx="305">
                  <c:v>6.11</c:v>
                </c:pt>
                <c:pt idx="306" formatCode="0.00">
                  <c:v>6.13</c:v>
                </c:pt>
                <c:pt idx="307">
                  <c:v>6.15</c:v>
                </c:pt>
                <c:pt idx="308" formatCode="0.00">
                  <c:v>6.17</c:v>
                </c:pt>
                <c:pt idx="309">
                  <c:v>6.19</c:v>
                </c:pt>
                <c:pt idx="310" formatCode="0.00">
                  <c:v>6.21</c:v>
                </c:pt>
                <c:pt idx="311">
                  <c:v>6.23</c:v>
                </c:pt>
                <c:pt idx="312" formatCode="0.00">
                  <c:v>6.25</c:v>
                </c:pt>
                <c:pt idx="313">
                  <c:v>6.27</c:v>
                </c:pt>
                <c:pt idx="314" formatCode="0.00">
                  <c:v>6.29</c:v>
                </c:pt>
                <c:pt idx="315">
                  <c:v>6.31</c:v>
                </c:pt>
                <c:pt idx="316" formatCode="0.00">
                  <c:v>6.33</c:v>
                </c:pt>
                <c:pt idx="317">
                  <c:v>6.35</c:v>
                </c:pt>
                <c:pt idx="318" formatCode="0.00">
                  <c:v>6.37</c:v>
                </c:pt>
                <c:pt idx="319">
                  <c:v>6.39</c:v>
                </c:pt>
                <c:pt idx="320" formatCode="0.00">
                  <c:v>6.41</c:v>
                </c:pt>
                <c:pt idx="321">
                  <c:v>6.43</c:v>
                </c:pt>
                <c:pt idx="322" formatCode="0.00">
                  <c:v>6.45</c:v>
                </c:pt>
                <c:pt idx="323">
                  <c:v>6.47</c:v>
                </c:pt>
                <c:pt idx="324" formatCode="0.00">
                  <c:v>6.49</c:v>
                </c:pt>
                <c:pt idx="325">
                  <c:v>6.51</c:v>
                </c:pt>
                <c:pt idx="326" formatCode="0.00">
                  <c:v>6.53</c:v>
                </c:pt>
                <c:pt idx="327">
                  <c:v>6.55</c:v>
                </c:pt>
                <c:pt idx="328" formatCode="0.00">
                  <c:v>6.57</c:v>
                </c:pt>
                <c:pt idx="329">
                  <c:v>6.59</c:v>
                </c:pt>
                <c:pt idx="330" formatCode="0.00">
                  <c:v>6.61</c:v>
                </c:pt>
                <c:pt idx="331">
                  <c:v>6.63</c:v>
                </c:pt>
                <c:pt idx="332" formatCode="0.00">
                  <c:v>6.65</c:v>
                </c:pt>
                <c:pt idx="333">
                  <c:v>6.67</c:v>
                </c:pt>
                <c:pt idx="334" formatCode="0.00">
                  <c:v>6.69</c:v>
                </c:pt>
                <c:pt idx="335">
                  <c:v>6.71</c:v>
                </c:pt>
                <c:pt idx="336" formatCode="0.00">
                  <c:v>6.73</c:v>
                </c:pt>
                <c:pt idx="337">
                  <c:v>6.75</c:v>
                </c:pt>
                <c:pt idx="338" formatCode="0.00">
                  <c:v>6.77</c:v>
                </c:pt>
                <c:pt idx="339">
                  <c:v>6.79</c:v>
                </c:pt>
                <c:pt idx="340" formatCode="0.00">
                  <c:v>6.81</c:v>
                </c:pt>
                <c:pt idx="341">
                  <c:v>6.83</c:v>
                </c:pt>
                <c:pt idx="342" formatCode="0.00">
                  <c:v>6.85</c:v>
                </c:pt>
                <c:pt idx="343">
                  <c:v>6.87</c:v>
                </c:pt>
                <c:pt idx="344" formatCode="0.00">
                  <c:v>6.89</c:v>
                </c:pt>
                <c:pt idx="345">
                  <c:v>6.91</c:v>
                </c:pt>
                <c:pt idx="346" formatCode="0.00">
                  <c:v>6.93</c:v>
                </c:pt>
                <c:pt idx="347">
                  <c:v>6.95</c:v>
                </c:pt>
                <c:pt idx="348" formatCode="0.00">
                  <c:v>6.97</c:v>
                </c:pt>
                <c:pt idx="349">
                  <c:v>6.99</c:v>
                </c:pt>
                <c:pt idx="350" formatCode="0.00">
                  <c:v>7.01</c:v>
                </c:pt>
                <c:pt idx="351">
                  <c:v>7.03</c:v>
                </c:pt>
                <c:pt idx="352" formatCode="0.00">
                  <c:v>7.05</c:v>
                </c:pt>
                <c:pt idx="353">
                  <c:v>7.07</c:v>
                </c:pt>
                <c:pt idx="354" formatCode="0.00">
                  <c:v>7.09</c:v>
                </c:pt>
                <c:pt idx="355">
                  <c:v>7.11</c:v>
                </c:pt>
                <c:pt idx="356" formatCode="0.00">
                  <c:v>7.13</c:v>
                </c:pt>
                <c:pt idx="357">
                  <c:v>7.15</c:v>
                </c:pt>
                <c:pt idx="358" formatCode="0.00">
                  <c:v>7.17</c:v>
                </c:pt>
                <c:pt idx="359">
                  <c:v>7.19</c:v>
                </c:pt>
                <c:pt idx="360" formatCode="0.00">
                  <c:v>7.21</c:v>
                </c:pt>
                <c:pt idx="361">
                  <c:v>7.23</c:v>
                </c:pt>
                <c:pt idx="362" formatCode="0.00">
                  <c:v>7.25</c:v>
                </c:pt>
                <c:pt idx="363">
                  <c:v>7.27</c:v>
                </c:pt>
                <c:pt idx="364" formatCode="0.00">
                  <c:v>7.29</c:v>
                </c:pt>
                <c:pt idx="365">
                  <c:v>7.31</c:v>
                </c:pt>
                <c:pt idx="366" formatCode="0.00">
                  <c:v>7.33</c:v>
                </c:pt>
                <c:pt idx="367">
                  <c:v>7.35</c:v>
                </c:pt>
                <c:pt idx="368" formatCode="0.00">
                  <c:v>7.37</c:v>
                </c:pt>
                <c:pt idx="369">
                  <c:v>7.39</c:v>
                </c:pt>
                <c:pt idx="370" formatCode="0.00">
                  <c:v>7.41</c:v>
                </c:pt>
                <c:pt idx="371">
                  <c:v>7.43</c:v>
                </c:pt>
                <c:pt idx="372" formatCode="0.00">
                  <c:v>7.45</c:v>
                </c:pt>
                <c:pt idx="373">
                  <c:v>7.47</c:v>
                </c:pt>
                <c:pt idx="374" formatCode="0.00">
                  <c:v>7.49</c:v>
                </c:pt>
                <c:pt idx="375">
                  <c:v>7.51</c:v>
                </c:pt>
                <c:pt idx="376" formatCode="0.00">
                  <c:v>7.53</c:v>
                </c:pt>
                <c:pt idx="377">
                  <c:v>7.55</c:v>
                </c:pt>
                <c:pt idx="378" formatCode="0.00">
                  <c:v>7.57</c:v>
                </c:pt>
                <c:pt idx="379">
                  <c:v>7.59</c:v>
                </c:pt>
                <c:pt idx="380" formatCode="0.00">
                  <c:v>7.61</c:v>
                </c:pt>
                <c:pt idx="381">
                  <c:v>7.63</c:v>
                </c:pt>
                <c:pt idx="382" formatCode="0.00">
                  <c:v>7.65</c:v>
                </c:pt>
                <c:pt idx="383">
                  <c:v>7.67</c:v>
                </c:pt>
                <c:pt idx="384" formatCode="0.00">
                  <c:v>7.69</c:v>
                </c:pt>
                <c:pt idx="385">
                  <c:v>7.71</c:v>
                </c:pt>
                <c:pt idx="386" formatCode="0.00">
                  <c:v>7.73</c:v>
                </c:pt>
                <c:pt idx="387">
                  <c:v>7.75</c:v>
                </c:pt>
                <c:pt idx="388" formatCode="0.00">
                  <c:v>7.77</c:v>
                </c:pt>
                <c:pt idx="389">
                  <c:v>7.79</c:v>
                </c:pt>
                <c:pt idx="390" formatCode="0.00">
                  <c:v>7.81</c:v>
                </c:pt>
                <c:pt idx="391">
                  <c:v>7.83</c:v>
                </c:pt>
                <c:pt idx="392" formatCode="0.00">
                  <c:v>7.85</c:v>
                </c:pt>
                <c:pt idx="393">
                  <c:v>7.87</c:v>
                </c:pt>
                <c:pt idx="394" formatCode="0.00">
                  <c:v>7.89</c:v>
                </c:pt>
                <c:pt idx="395">
                  <c:v>7.91</c:v>
                </c:pt>
                <c:pt idx="396" formatCode="0.00">
                  <c:v>7.93</c:v>
                </c:pt>
                <c:pt idx="397">
                  <c:v>7.95</c:v>
                </c:pt>
                <c:pt idx="398" formatCode="0.00">
                  <c:v>7.97</c:v>
                </c:pt>
                <c:pt idx="399">
                  <c:v>7.99</c:v>
                </c:pt>
              </c:numCache>
            </c:numRef>
          </c:xVal>
          <c:yVal>
            <c:numRef>
              <c:f>'Fisher-Snedecor'!$Q$10:$Q$409</c:f>
              <c:numCache>
                <c:formatCode>0.00</c:formatCode>
                <c:ptCount val="400"/>
                <c:pt idx="0">
                  <c:v>0</c:v>
                </c:pt>
                <c:pt idx="1">
                  <c:v>2.7755575615628914E-15</c:v>
                </c:pt>
                <c:pt idx="2">
                  <c:v>2.2046808823006359E-12</c:v>
                </c:pt>
                <c:pt idx="3">
                  <c:v>1.5403767150701242E-10</c:v>
                </c:pt>
                <c:pt idx="4">
                  <c:v>3.293618489053074E-9</c:v>
                </c:pt>
                <c:pt idx="5">
                  <c:v>3.4931900594337151E-8</c:v>
                </c:pt>
                <c:pt idx="6">
                  <c:v>2.3318345410139329E-7</c:v>
                </c:pt>
                <c:pt idx="7">
                  <c:v>1.1213884714145195E-6</c:v>
                </c:pt>
                <c:pt idx="8">
                  <c:v>4.2255077136177377E-6</c:v>
                </c:pt>
                <c:pt idx="9">
                  <c:v>1.3191633014386639E-5</c:v>
                </c:pt>
                <c:pt idx="10">
                  <c:v>3.5475280543595389E-5</c:v>
                </c:pt>
                <c:pt idx="11">
                  <c:v>8.4532758715116785E-5</c:v>
                </c:pt>
                <c:pt idx="12">
                  <c:v>1.822927525225726E-4</c:v>
                </c:pt>
                <c:pt idx="13">
                  <c:v>3.6157292253502504E-4</c:v>
                </c:pt>
                <c:pt idx="14">
                  <c:v>6.6806379804174032E-4</c:v>
                </c:pt>
                <c:pt idx="15">
                  <c:v>1.1615373812491336E-3</c:v>
                </c:pt>
                <c:pt idx="16">
                  <c:v>1.9160359149704709E-3</c:v>
                </c:pt>
                <c:pt idx="17">
                  <c:v>3.0189302264288509E-3</c:v>
                </c:pt>
                <c:pt idx="18">
                  <c:v>4.5688776582413215E-3</c:v>
                </c:pt>
                <c:pt idx="19">
                  <c:v>6.6728325130953614E-3</c:v>
                </c:pt>
                <c:pt idx="20">
                  <c:v>9.4423514911381456E-3</c:v>
                </c:pt>
                <c:pt idx="21">
                  <c:v>1.2989486289210928E-2</c:v>
                </c:pt>
                <c:pt idx="22">
                  <c:v>1.7422566526171357E-2</c:v>
                </c:pt>
                <c:pt idx="23">
                  <c:v>2.2842154843150553E-2</c:v>
                </c:pt>
                <c:pt idx="24">
                  <c:v>2.9337411468715047E-2</c:v>
                </c:pt>
                <c:pt idx="25">
                  <c:v>3.6983047375001021E-2</c:v>
                </c:pt>
                <c:pt idx="26">
                  <c:v>4.5836982114012992E-2</c:v>
                </c:pt>
                <c:pt idx="27">
                  <c:v>5.5938761498633416E-2</c:v>
                </c:pt>
                <c:pt idx="28">
                  <c:v>6.7308736405893743E-2</c:v>
                </c:pt>
                <c:pt idx="29">
                  <c:v>7.9947960058705969E-2</c:v>
                </c:pt>
                <c:pt idx="30">
                  <c:v>9.3838728405239547E-2</c:v>
                </c:pt>
                <c:pt idx="31">
                  <c:v>0.10894566656388516</c:v>
                </c:pt>
                <c:pt idx="32">
                  <c:v>0.12521725272766859</c:v>
                </c:pt>
                <c:pt idx="33">
                  <c:v>0.14258766787461574</c:v>
                </c:pt>
                <c:pt idx="34">
                  <c:v>0.16097886331839517</c:v>
                </c:pt>
                <c:pt idx="35">
                  <c:v>0.18030274674827718</c:v>
                </c:pt>
                <c:pt idx="36">
                  <c:v>0.20046339927653634</c:v>
                </c:pt>
                <c:pt idx="37">
                  <c:v>0.22135924968794263</c:v>
                </c:pt>
                <c:pt idx="38">
                  <c:v>0.24288514639054859</c:v>
                </c:pt>
                <c:pt idx="39">
                  <c:v>0.2649342815934439</c:v>
                </c:pt>
                <c:pt idx="40">
                  <c:v>0.28739993533547392</c:v>
                </c:pt>
                <c:pt idx="41">
                  <c:v>0.31017701873358972</c:v>
                </c:pt>
                <c:pt idx="42">
                  <c:v>0.33316340597169669</c:v>
                </c:pt>
                <c:pt idx="43">
                  <c:v>0.35626105301940236</c:v>
                </c:pt>
                <c:pt idx="44">
                  <c:v>0.37937690787436074</c:v>
                </c:pt>
                <c:pt idx="45">
                  <c:v>0.40242362235936935</c:v>
                </c:pt>
                <c:pt idx="46">
                  <c:v>0.42532007932369686</c:v>
                </c:pt>
                <c:pt idx="47">
                  <c:v>0.44799175167338579</c:v>
                </c:pt>
                <c:pt idx="48">
                  <c:v>0.47037091117439422</c:v>
                </c:pt>
                <c:pt idx="49">
                  <c:v>0.49239670562113946</c:v>
                </c:pt>
                <c:pt idx="50">
                  <c:v>0.51401512291678897</c:v>
                </c:pt>
                <c:pt idx="51">
                  <c:v>0.53517886003015847</c:v>
                </c:pt>
                <c:pt idx="52">
                  <c:v>0.55584711381869789</c:v>
                </c:pt>
                <c:pt idx="53">
                  <c:v>0.57598530945861115</c:v>
                </c:pt>
                <c:pt idx="54">
                  <c:v>0.59556478080327713</c:v>
                </c:pt>
                <c:pt idx="55">
                  <c:v>0.61456241548229995</c:v>
                </c:pt>
                <c:pt idx="56">
                  <c:v>0.63296027602122473</c:v>
                </c:pt>
                <c:pt idx="57">
                  <c:v>0.65074520675659986</c:v>
                </c:pt>
                <c:pt idx="58">
                  <c:v>0.66790843487973783</c:v>
                </c:pt>
                <c:pt idx="59">
                  <c:v>0.68444517259154136</c:v>
                </c:pt>
                <c:pt idx="60">
                  <c:v>0.70035422610681097</c:v>
                </c:pt>
                <c:pt idx="61">
                  <c:v>0.71563761611947185</c:v>
                </c:pt>
                <c:pt idx="62">
                  <c:v>0.73030021333363515</c:v>
                </c:pt>
                <c:pt idx="63">
                  <c:v>0.7443493917789088</c:v>
                </c:pt>
                <c:pt idx="64">
                  <c:v>0.75779470185776332</c:v>
                </c:pt>
                <c:pt idx="65">
                  <c:v>0.7706475644118751</c:v>
                </c:pt>
                <c:pt idx="66">
                  <c:v>0.78292098653531084</c:v>
                </c:pt>
                <c:pt idx="67">
                  <c:v>0.79462929939642712</c:v>
                </c:pt>
                <c:pt idx="68">
                  <c:v>0.80578791794832161</c:v>
                </c:pt>
                <c:pt idx="69">
                  <c:v>0.81641312210028172</c:v>
                </c:pt>
                <c:pt idx="70">
                  <c:v>0.82652185868101491</c:v>
                </c:pt>
                <c:pt idx="71">
                  <c:v>0.83613156333988736</c:v>
                </c:pt>
                <c:pt idx="72">
                  <c:v>0.84526000139697421</c:v>
                </c:pt>
                <c:pt idx="73">
                  <c:v>0.85392512655905006</c:v>
                </c:pt>
                <c:pt idx="74">
                  <c:v>0.86214495636004806</c:v>
                </c:pt>
                <c:pt idx="75">
                  <c:v>0.86993746315498</c:v>
                </c:pt>
                <c:pt idx="76">
                  <c:v>0.87732047949055436</c:v>
                </c:pt>
                <c:pt idx="77">
                  <c:v>0.88431161668905811</c:v>
                </c:pt>
                <c:pt idx="78">
                  <c:v>0.89092819551044466</c:v>
                </c:pt>
                <c:pt idx="79">
                  <c:v>0.89718718779751738</c:v>
                </c:pt>
                <c:pt idx="80">
                  <c:v>0.90310516805762253</c:v>
                </c:pt>
                <c:pt idx="81">
                  <c:v>0.90869827398887981</c:v>
                </c:pt>
                <c:pt idx="82">
                  <c:v>0.91398217501758039</c:v>
                </c:pt>
                <c:pt idx="83">
                  <c:v>0.9189720479742477</c:v>
                </c:pt>
                <c:pt idx="84">
                  <c:v>0.92368255909758912</c:v>
                </c:pt>
                <c:pt idx="85">
                  <c:v>0.92812785161701106</c:v>
                </c:pt>
                <c:pt idx="86">
                  <c:v>0.93232153822468367</c:v>
                </c:pt>
                <c:pt idx="87">
                  <c:v>0.93627669780658551</c:v>
                </c:pt>
                <c:pt idx="88">
                  <c:v>0.94000587585807127</c:v>
                </c:pt>
                <c:pt idx="89">
                  <c:v>0.9435210880628756</c:v>
                </c:pt>
                <c:pt idx="90">
                  <c:v>0.94683382656488435</c:v>
                </c:pt>
                <c:pt idx="91">
                  <c:v>0.94995506850929345</c:v>
                </c:pt>
                <c:pt idx="92">
                  <c:v>0.95289528647387478</c:v>
                </c:pt>
                <c:pt idx="93">
                  <c:v>0.95566446045198905</c:v>
                </c:pt>
                <c:pt idx="94">
                  <c:v>0.95827209108674438</c:v>
                </c:pt>
                <c:pt idx="95">
                  <c:v>0.9607272138904015</c:v>
                </c:pt>
                <c:pt idx="96">
                  <c:v>0.96303841421488823</c:v>
                </c:pt>
                <c:pt idx="97">
                  <c:v>0.96521384276821898</c:v>
                </c:pt>
                <c:pt idx="98">
                  <c:v>0.96726123149789833</c:v>
                </c:pt>
                <c:pt idx="99">
                  <c:v>0.96918790968615931</c:v>
                </c:pt>
                <c:pt idx="100">
                  <c:v>0.97100082012331135</c:v>
                </c:pt>
                <c:pt idx="101">
                  <c:v>0.97270653524473527</c:v>
                </c:pt>
                <c:pt idx="102">
                  <c:v>0.97431127313428256</c:v>
                </c:pt>
                <c:pt idx="103">
                  <c:v>0.97582091331222676</c:v>
                </c:pt>
                <c:pt idx="104">
                  <c:v>0.97724101223957716</c:v>
                </c:pt>
                <c:pt idx="105">
                  <c:v>0.97857681848268063</c:v>
                </c:pt>
                <c:pt idx="106">
                  <c:v>0.9798332874927308</c:v>
                </c:pt>
                <c:pt idx="107">
                  <c:v>0.981015095964202</c:v>
                </c:pt>
                <c:pt idx="108">
                  <c:v>0.98212665574446345</c:v>
                </c:pt>
                <c:pt idx="109">
                  <c:v>0.98317212727400904</c:v>
                </c:pt>
                <c:pt idx="110">
                  <c:v>0.98415543254297044</c:v>
                </c:pt>
                <c:pt idx="111">
                  <c:v>0.9850802675549668</c:v>
                </c:pt>
                <c:pt idx="112">
                  <c:v>0.98595011429396429</c:v>
                </c:pt>
                <c:pt idx="113">
                  <c:v>0.98676825219376674</c:v>
                </c:pt>
                <c:pt idx="114">
                  <c:v>0.98753776911309621</c:v>
                </c:pt>
                <c:pt idx="115">
                  <c:v>0.98826157182203467</c:v>
                </c:pt>
                <c:pt idx="116">
                  <c:v>0.98894239600792644</c:v>
                </c:pt>
                <c:pt idx="117">
                  <c:v>0.98958281581076402</c:v>
                </c:pt>
                <c:pt idx="118">
                  <c:v>0.99018525289963044</c:v>
                </c:pt>
                <c:pt idx="119">
                  <c:v>0.99075198510300289</c:v>
                </c:pt>
                <c:pt idx="120">
                  <c:v>0.99128515460667632</c:v>
                </c:pt>
                <c:pt idx="121">
                  <c:v>0.99178677573377894</c:v>
                </c:pt>
                <c:pt idx="122">
                  <c:v>0.99225874232184808</c:v>
                </c:pt>
                <c:pt idx="123">
                  <c:v>0.99270283471226139</c:v>
                </c:pt>
                <c:pt idx="124">
                  <c:v>0.99312072636748217</c:v>
                </c:pt>
                <c:pt idx="125">
                  <c:v>0.99351399013161368</c:v>
                </c:pt>
                <c:pt idx="126">
                  <c:v>0.99388410414968364</c:v>
                </c:pt>
                <c:pt idx="127">
                  <c:v>0.99423245746091116</c:v>
                </c:pt>
                <c:pt idx="128">
                  <c:v>0.9945603552809632</c:v>
                </c:pt>
                <c:pt idx="129">
                  <c:v>0.994869023987901</c:v>
                </c:pt>
                <c:pt idx="130">
                  <c:v>0.99515961582615609</c:v>
                </c:pt>
                <c:pt idx="131">
                  <c:v>0.99543321334247847</c:v>
                </c:pt>
                <c:pt idx="132">
                  <c:v>0.99569083356736732</c:v>
                </c:pt>
                <c:pt idx="133">
                  <c:v>0.99593343195504158</c:v>
                </c:pt>
                <c:pt idx="134">
                  <c:v>0.99616190609453681</c:v>
                </c:pt>
                <c:pt idx="135">
                  <c:v>0.9963770992040375</c:v>
                </c:pt>
                <c:pt idx="136">
                  <c:v>0.99657980342006158</c:v>
                </c:pt>
                <c:pt idx="137">
                  <c:v>0.99677076289263433</c:v>
                </c:pt>
                <c:pt idx="138">
                  <c:v>0.99695067669709758</c:v>
                </c:pt>
                <c:pt idx="139">
                  <c:v>0.99712020157272485</c:v>
                </c:pt>
                <c:pt idx="140">
                  <c:v>0.99727995449783757</c:v>
                </c:pt>
                <c:pt idx="141">
                  <c:v>0.99743051511066005</c:v>
                </c:pt>
                <c:pt idx="142">
                  <c:v>0.99757242798469581</c:v>
                </c:pt>
                <c:pt idx="143">
                  <c:v>0.99770620476697358</c:v>
                </c:pt>
                <c:pt idx="144">
                  <c:v>0.99783232618708528</c:v>
                </c:pt>
                <c:pt idx="145">
                  <c:v>0.99795124394452883</c:v>
                </c:pt>
                <c:pt idx="146">
                  <c:v>0.99806338248147508</c:v>
                </c:pt>
                <c:pt idx="147">
                  <c:v>0.99816914064769746</c:v>
                </c:pt>
                <c:pt idx="148">
                  <c:v>0.99826889326403967</c:v>
                </c:pt>
                <c:pt idx="149">
                  <c:v>0.99836299259044647</c:v>
                </c:pt>
                <c:pt idx="150">
                  <c:v>0.99845176970425331</c:v>
                </c:pt>
                <c:pt idx="151">
                  <c:v>0.99853553579410737</c:v>
                </c:pt>
                <c:pt idx="152">
                  <c:v>0.99861458337459286</c:v>
                </c:pt>
                <c:pt idx="153">
                  <c:v>0.99868918742634438</c:v>
                </c:pt>
                <c:pt idx="154">
                  <c:v>0.99875960646615647</c:v>
                </c:pt>
                <c:pt idx="155">
                  <c:v>0.99882608355133795</c:v>
                </c:pt>
                <c:pt idx="156">
                  <c:v>0.99888884722231264</c:v>
                </c:pt>
                <c:pt idx="157">
                  <c:v>0.99894811238723258</c:v>
                </c:pt>
                <c:pt idx="158">
                  <c:v>0.99900408115214945</c:v>
                </c:pt>
                <c:pt idx="159">
                  <c:v>0.99905694360007835</c:v>
                </c:pt>
                <c:pt idx="160">
                  <c:v>0.99910687852209168</c:v>
                </c:pt>
                <c:pt idx="161">
                  <c:v>0.99915405410339053</c:v>
                </c:pt>
                <c:pt idx="162">
                  <c:v>0.99919862856712638</c:v>
                </c:pt>
                <c:pt idx="163">
                  <c:v>0.99924075077857744</c:v>
                </c:pt>
                <c:pt idx="164">
                  <c:v>0.99928056081212613</c:v>
                </c:pt>
                <c:pt idx="165">
                  <c:v>0.99931819048333759</c:v>
                </c:pt>
                <c:pt idx="166">
                  <c:v>0.99935376384829511</c:v>
                </c:pt>
                <c:pt idx="167">
                  <c:v>0.99938739767222107</c:v>
                </c:pt>
                <c:pt idx="168">
                  <c:v>0.99941920186928523</c:v>
                </c:pt>
                <c:pt idx="169">
                  <c:v>0.99944927991538457</c:v>
                </c:pt>
                <c:pt idx="170">
                  <c:v>0.99947772923557232</c:v>
                </c:pt>
                <c:pt idx="171">
                  <c:v>0.9995046415677068</c:v>
                </c:pt>
                <c:pt idx="172">
                  <c:v>0.99953010330379599</c:v>
                </c:pt>
                <c:pt idx="173">
                  <c:v>0.9995541958104216</c:v>
                </c:pt>
                <c:pt idx="174">
                  <c:v>0.99957699572954073</c:v>
                </c:pt>
                <c:pt idx="175">
                  <c:v>0.99959857526088136</c:v>
                </c:pt>
                <c:pt idx="176">
                  <c:v>0.9996190024270768</c:v>
                </c:pt>
                <c:pt idx="177">
                  <c:v>0.9996383413226051</c:v>
                </c:pt>
                <c:pt idx="178">
                  <c:v>0.99965665234754231</c:v>
                </c:pt>
                <c:pt idx="179">
                  <c:v>0.99967399242706756</c:v>
                </c:pt>
                <c:pt idx="180">
                  <c:v>0.99969041521760549</c:v>
                </c:pt>
                <c:pt idx="181">
                  <c:v>0.99970597130043093</c:v>
                </c:pt>
                <c:pt idx="182">
                  <c:v>0.99972070836351512</c:v>
                </c:pt>
                <c:pt idx="183">
                  <c:v>0.99973467137233829</c:v>
                </c:pt>
                <c:pt idx="184">
                  <c:v>0.99974790273035241</c:v>
                </c:pt>
                <c:pt idx="185">
                  <c:v>0.99976044242973328</c:v>
                </c:pt>
                <c:pt idx="186">
                  <c:v>0.99977232819302053</c:v>
                </c:pt>
                <c:pt idx="187">
                  <c:v>0.99978359560621</c:v>
                </c:pt>
                <c:pt idx="188">
                  <c:v>0.99979427824382228</c:v>
                </c:pt>
                <c:pt idx="189">
                  <c:v>0.99980440778644442</c:v>
                </c:pt>
                <c:pt idx="190">
                  <c:v>0.99981401413120619</c:v>
                </c:pt>
                <c:pt idx="191">
                  <c:v>0.99982312549562591</c:v>
                </c:pt>
                <c:pt idx="192">
                  <c:v>0.99983176851523237</c:v>
                </c:pt>
                <c:pt idx="193">
                  <c:v>0.99983996833534583</c:v>
                </c:pt>
                <c:pt idx="194">
                  <c:v>0.99984774869737469</c:v>
                </c:pt>
                <c:pt idx="195">
                  <c:v>0.99985513201996423</c:v>
                </c:pt>
                <c:pt idx="196">
                  <c:v>0.99986213947531144</c:v>
                </c:pt>
                <c:pt idx="197">
                  <c:v>0.99986879106094284</c:v>
                </c:pt>
                <c:pt idx="198">
                  <c:v>0.99987510566722937</c:v>
                </c:pt>
                <c:pt idx="199">
                  <c:v>0.99988110114090023</c:v>
                </c:pt>
                <c:pt idx="200">
                  <c:v>0.99988679434479777</c:v>
                </c:pt>
                <c:pt idx="201">
                  <c:v>0.99989220121410249</c:v>
                </c:pt>
                <c:pt idx="202">
                  <c:v>0.99989733680924198</c:v>
                </c:pt>
                <c:pt idx="203">
                  <c:v>0.99990221536568413</c:v>
                </c:pt>
                <c:pt idx="204">
                  <c:v>0.99990685034080495</c:v>
                </c:pt>
                <c:pt idx="205">
                  <c:v>0.99991125445800511</c:v>
                </c:pt>
                <c:pt idx="206">
                  <c:v>0.99991543974824348</c:v>
                </c:pt>
                <c:pt idx="207">
                  <c:v>0.99991941758914216</c:v>
                </c:pt>
                <c:pt idx="208">
                  <c:v>0.99992319874180868</c:v>
                </c:pt>
                <c:pt idx="209">
                  <c:v>0.99992679338551382</c:v>
                </c:pt>
                <c:pt idx="210">
                  <c:v>0.99993021115035219</c:v>
                </c:pt>
                <c:pt idx="211">
                  <c:v>0.99993346114800719</c:v>
                </c:pt>
                <c:pt idx="212">
                  <c:v>0.99993655200073384</c:v>
                </c:pt>
                <c:pt idx="213">
                  <c:v>0.9999394918686646</c:v>
                </c:pt>
                <c:pt idx="214">
                  <c:v>0.99994228847553979</c:v>
                </c:pt>
                <c:pt idx="215">
                  <c:v>0.99994494913295473</c:v>
                </c:pt>
                <c:pt idx="216">
                  <c:v>0.99994748076321316</c:v>
                </c:pt>
                <c:pt idx="217">
                  <c:v>0.9999498899208682</c:v>
                </c:pt>
                <c:pt idx="218">
                  <c:v>0.99995218281302978</c:v>
                </c:pt>
                <c:pt idx="219">
                  <c:v>0.99995436531851023</c:v>
                </c:pt>
                <c:pt idx="220">
                  <c:v>0.99995644300587772</c:v>
                </c:pt>
                <c:pt idx="221">
                  <c:v>0.99995842115048084</c:v>
                </c:pt>
                <c:pt idx="222">
                  <c:v>0.99996030475050557</c:v>
                </c:pt>
                <c:pt idx="223">
                  <c:v>0.99996209854212137</c:v>
                </c:pt>
                <c:pt idx="224">
                  <c:v>0.99996380701376852</c:v>
                </c:pt>
                <c:pt idx="225">
                  <c:v>0.99996543441963948</c:v>
                </c:pt>
                <c:pt idx="226">
                  <c:v>0.99996698479239798</c:v>
                </c:pt>
                <c:pt idx="227">
                  <c:v>0.99996846195518374</c:v>
                </c:pt>
                <c:pt idx="228">
                  <c:v>0.99996986953294131</c:v>
                </c:pt>
                <c:pt idx="229">
                  <c:v>0.99997121096311414</c:v>
                </c:pt>
                <c:pt idx="230">
                  <c:v>0.9999724895057408</c:v>
                </c:pt>
                <c:pt idx="231">
                  <c:v>0.99997370825298582</c:v>
                </c:pt>
                <c:pt idx="232">
                  <c:v>0.9999748701381409</c:v>
                </c:pt>
                <c:pt idx="233">
                  <c:v>0.99997597794412385</c:v>
                </c:pt>
                <c:pt idx="234">
                  <c:v>0.99997703431150697</c:v>
                </c:pt>
                <c:pt idx="235">
                  <c:v>0.99997804174609972</c:v>
                </c:pt>
                <c:pt idx="236">
                  <c:v>0.99997900262611261</c:v>
                </c:pt>
                <c:pt idx="237">
                  <c:v>0.99997991920892548</c:v>
                </c:pt>
                <c:pt idx="238">
                  <c:v>0.99998079363748305</c:v>
                </c:pt>
                <c:pt idx="239">
                  <c:v>0.99998162794633916</c:v>
                </c:pt>
                <c:pt idx="240">
                  <c:v>0.99998242406736937</c:v>
                </c:pt>
                <c:pt idx="241">
                  <c:v>0.99998318383517093</c:v>
                </c:pt>
                <c:pt idx="242">
                  <c:v>0.9999839089921676</c:v>
                </c:pt>
                <c:pt idx="243">
                  <c:v>0.99998460119343657</c:v>
                </c:pt>
                <c:pt idx="244">
                  <c:v>0.99998526201127214</c:v>
                </c:pt>
                <c:pt idx="245">
                  <c:v>0.99998589293950246</c:v>
                </c:pt>
                <c:pt idx="246">
                  <c:v>0.99998649539757178</c:v>
                </c:pt>
                <c:pt idx="247">
                  <c:v>0.99998707073440207</c:v>
                </c:pt>
                <c:pt idx="248">
                  <c:v>0.99998762023204679</c:v>
                </c:pt>
                <c:pt idx="249">
                  <c:v>0.9999881451091468</c:v>
                </c:pt>
                <c:pt idx="250">
                  <c:v>0.99998864652420216</c:v>
                </c:pt>
                <c:pt idx="251">
                  <c:v>0.99998912557866682</c:v>
                </c:pt>
                <c:pt idx="252">
                  <c:v>0.99998958331987908</c:v>
                </c:pt>
                <c:pt idx="253">
                  <c:v>0.9999900207438347</c:v>
                </c:pt>
                <c:pt idx="254">
                  <c:v>0.99999043879781246</c:v>
                </c:pt>
                <c:pt idx="255">
                  <c:v>0.99999083838286018</c:v>
                </c:pt>
                <c:pt idx="256">
                  <c:v>0.99999122035614896</c:v>
                </c:pt>
                <c:pt idx="257">
                  <c:v>0.999991585533202</c:v>
                </c:pt>
                <c:pt idx="258">
                  <c:v>0.99999193469000691</c:v>
                </c:pt>
                <c:pt idx="259">
                  <c:v>0.999992268565015</c:v>
                </c:pt>
                <c:pt idx="260">
                  <c:v>0.99999258786103673</c:v>
                </c:pt>
                <c:pt idx="261">
                  <c:v>0.99999289324703722</c:v>
                </c:pt>
                <c:pt idx="262">
                  <c:v>0.99999318535983661</c:v>
                </c:pt>
                <c:pt idx="263">
                  <c:v>0.9999934648057236</c:v>
                </c:pt>
                <c:pt idx="264">
                  <c:v>0.99999373216198228</c:v>
                </c:pt>
                <c:pt idx="265">
                  <c:v>0.99999398797834171</c:v>
                </c:pt>
                <c:pt idx="266">
                  <c:v>0.99999423277834842</c:v>
                </c:pt>
                <c:pt idx="267">
                  <c:v>0.99999446706066863</c:v>
                </c:pt>
                <c:pt idx="268">
                  <c:v>0.99999469130032315</c:v>
                </c:pt>
                <c:pt idx="269">
                  <c:v>0.99999490594985763</c:v>
                </c:pt>
                <c:pt idx="270">
                  <c:v>0.99999511144045328</c:v>
                </c:pt>
                <c:pt idx="271">
                  <c:v>0.99999530818298032</c:v>
                </c:pt>
                <c:pt idx="272">
                  <c:v>0.999995496568997</c:v>
                </c:pt>
                <c:pt idx="273">
                  <c:v>0.99999567697169789</c:v>
                </c:pt>
                <c:pt idx="274">
                  <c:v>0.99999584974681333</c:v>
                </c:pt>
                <c:pt idx="275">
                  <c:v>0.99999601523346293</c:v>
                </c:pt>
                <c:pt idx="276">
                  <c:v>0.99999617375496619</c:v>
                </c:pt>
                <c:pt idx="277">
                  <c:v>0.99999632561961149</c:v>
                </c:pt>
                <c:pt idx="278">
                  <c:v>0.99999647112138601</c:v>
                </c:pt>
                <c:pt idx="279">
                  <c:v>0.99999661054066868</c:v>
                </c:pt>
                <c:pt idx="280">
                  <c:v>0.99999674414488893</c:v>
                </c:pt>
                <c:pt idx="281">
                  <c:v>0.99999687218915101</c:v>
                </c:pt>
                <c:pt idx="282">
                  <c:v>0.99999699491682792</c:v>
                </c:pt>
                <c:pt idx="283">
                  <c:v>0.99999711256012525</c:v>
                </c:pt>
                <c:pt idx="284">
                  <c:v>0.99999722534061619</c:v>
                </c:pt>
                <c:pt idx="285">
                  <c:v>0.99999733346975084</c:v>
                </c:pt>
                <c:pt idx="286">
                  <c:v>0.99999743714933964</c:v>
                </c:pt>
                <c:pt idx="287">
                  <c:v>0.99999753657201218</c:v>
                </c:pt>
                <c:pt idx="288">
                  <c:v>0.99999763192165414</c:v>
                </c:pt>
                <c:pt idx="289">
                  <c:v>0.99999772337382231</c:v>
                </c:pt>
                <c:pt idx="290">
                  <c:v>0.9999978110961385</c:v>
                </c:pt>
                <c:pt idx="291">
                  <c:v>0.99999789524866478</c:v>
                </c:pt>
                <c:pt idx="292">
                  <c:v>0.99999797598425999</c:v>
                </c:pt>
                <c:pt idx="293">
                  <c:v>0.99999805344891834</c:v>
                </c:pt>
                <c:pt idx="294">
                  <c:v>0.99999812778209218</c:v>
                </c:pt>
                <c:pt idx="295">
                  <c:v>0.99999819911699794</c:v>
                </c:pt>
                <c:pt idx="296">
                  <c:v>0.99999826758090826</c:v>
                </c:pt>
                <c:pt idx="297">
                  <c:v>0.99999833329542887</c:v>
                </c:pt>
                <c:pt idx="298">
                  <c:v>0.99999839637676269</c:v>
                </c:pt>
                <c:pt idx="299">
                  <c:v>0.99999845693596079</c:v>
                </c:pt>
                <c:pt idx="300">
                  <c:v>0.99999851507916127</c:v>
                </c:pt>
                <c:pt idx="301">
                  <c:v>0.99999857090781641</c:v>
                </c:pt>
                <c:pt idx="302">
                  <c:v>0.99999862451890953</c:v>
                </c:pt>
                <c:pt idx="303">
                  <c:v>0.99999867600516013</c:v>
                </c:pt>
                <c:pt idx="304">
                  <c:v>0.99999872545522062</c:v>
                </c:pt>
                <c:pt idx="305">
                  <c:v>0.99999877295386275</c:v>
                </c:pt>
                <c:pt idx="306">
                  <c:v>0.999998818582155</c:v>
                </c:pt>
                <c:pt idx="307">
                  <c:v>0.99999886241763236</c:v>
                </c:pt>
                <c:pt idx="308">
                  <c:v>0.99999890453445683</c:v>
                </c:pt>
                <c:pt idx="309">
                  <c:v>0.99999894500357145</c:v>
                </c:pt>
                <c:pt idx="310">
                  <c:v>0.99999898389284614</c:v>
                </c:pt>
                <c:pt idx="311">
                  <c:v>0.99999902126721729</c:v>
                </c:pt>
                <c:pt idx="312">
                  <c:v>0.99999905718881987</c:v>
                </c:pt>
                <c:pt idx="313">
                  <c:v>0.99999909171711465</c:v>
                </c:pt>
                <c:pt idx="314">
                  <c:v>0.999999124909008</c:v>
                </c:pt>
                <c:pt idx="315">
                  <c:v>0.99999915681896689</c:v>
                </c:pt>
                <c:pt idx="316">
                  <c:v>0.99999918749912842</c:v>
                </c:pt>
                <c:pt idx="317">
                  <c:v>0.99999921699940431</c:v>
                </c:pt>
                <c:pt idx="318">
                  <c:v>0.99999924536757956</c:v>
                </c:pt>
                <c:pt idx="319">
                  <c:v>0.99999927264940813</c:v>
                </c:pt>
                <c:pt idx="320">
                  <c:v>0.99999929888870276</c:v>
                </c:pt>
                <c:pt idx="321">
                  <c:v>0.99999932412742143</c:v>
                </c:pt>
                <c:pt idx="322">
                  <c:v>0.99999934840574944</c:v>
                </c:pt>
                <c:pt idx="323">
                  <c:v>0.99999937176217768</c:v>
                </c:pt>
                <c:pt idx="324">
                  <c:v>0.99999939423357753</c:v>
                </c:pt>
                <c:pt idx="325">
                  <c:v>0.99999941585527252</c:v>
                </c:pt>
                <c:pt idx="326">
                  <c:v>0.99999943666110547</c:v>
                </c:pt>
                <c:pt idx="327">
                  <c:v>0.99999945668350443</c:v>
                </c:pt>
                <c:pt idx="328">
                  <c:v>0.99999947595354399</c:v>
                </c:pt>
                <c:pt idx="329">
                  <c:v>0.99999949450100467</c:v>
                </c:pt>
                <c:pt idx="330">
                  <c:v>0.99999951235442919</c:v>
                </c:pt>
                <c:pt idx="331">
                  <c:v>0.99999952954117644</c:v>
                </c:pt>
                <c:pt idx="332">
                  <c:v>0.99999954608747277</c:v>
                </c:pt>
                <c:pt idx="333">
                  <c:v>0.99999956201846119</c:v>
                </c:pt>
                <c:pt idx="334">
                  <c:v>0.99999957735824829</c:v>
                </c:pt>
                <c:pt idx="335">
                  <c:v>0.9999995921299486</c:v>
                </c:pt>
                <c:pt idx="336">
                  <c:v>0.99999960635572804</c:v>
                </c:pt>
                <c:pt idx="337">
                  <c:v>0.99999962005684373</c:v>
                </c:pt>
                <c:pt idx="338">
                  <c:v>0.9999996332536838</c:v>
                </c:pt>
                <c:pt idx="339">
                  <c:v>0.99999964596580437</c:v>
                </c:pt>
                <c:pt idx="340">
                  <c:v>0.9999996582119649</c:v>
                </c:pt>
                <c:pt idx="341">
                  <c:v>0.99999967001016232</c:v>
                </c:pt>
                <c:pt idx="342">
                  <c:v>0.99999968137766349</c:v>
                </c:pt>
                <c:pt idx="343">
                  <c:v>0.99999969233103636</c:v>
                </c:pt>
                <c:pt idx="344">
                  <c:v>0.99999970288617923</c:v>
                </c:pt>
                <c:pt idx="345">
                  <c:v>0.99999971305834945</c:v>
                </c:pt>
                <c:pt idx="346">
                  <c:v>0.9999997228621903</c:v>
                </c:pt>
                <c:pt idx="347">
                  <c:v>0.99999973231175698</c:v>
                </c:pt>
                <c:pt idx="348">
                  <c:v>0.99999974142054127</c:v>
                </c:pt>
                <c:pt idx="349">
                  <c:v>0.99999975020149512</c:v>
                </c:pt>
                <c:pt idx="350">
                  <c:v>0.99999975866705348</c:v>
                </c:pt>
                <c:pt idx="351">
                  <c:v>0.9999997668291557</c:v>
                </c:pt>
                <c:pt idx="352">
                  <c:v>0.99999977469926637</c:v>
                </c:pt>
                <c:pt idx="353">
                  <c:v>0.99999978228839503</c:v>
                </c:pt>
                <c:pt idx="354">
                  <c:v>0.99999978960711511</c:v>
                </c:pt>
                <c:pt idx="355">
                  <c:v>0.99999979666558203</c:v>
                </c:pt>
                <c:pt idx="356">
                  <c:v>0.99999980347355044</c:v>
                </c:pt>
                <c:pt idx="357">
                  <c:v>0.99999981004039096</c:v>
                </c:pt>
                <c:pt idx="358">
                  <c:v>0.99999981637510571</c:v>
                </c:pt>
                <c:pt idx="359">
                  <c:v>0.99999982248634389</c:v>
                </c:pt>
                <c:pt idx="360">
                  <c:v>0.99999982838241597</c:v>
                </c:pt>
                <c:pt idx="361">
                  <c:v>0.99999983407130777</c:v>
                </c:pt>
                <c:pt idx="362">
                  <c:v>0.9999998395606936</c:v>
                </c:pt>
                <c:pt idx="363">
                  <c:v>0.99999984485794902</c:v>
                </c:pt>
                <c:pt idx="364">
                  <c:v>0.99999984997016322</c:v>
                </c:pt>
                <c:pt idx="365">
                  <c:v>0.99999985490415044</c:v>
                </c:pt>
                <c:pt idx="366">
                  <c:v>0.9999998596664611</c:v>
                </c:pt>
                <c:pt idx="367">
                  <c:v>0.99999986426339282</c:v>
                </c:pt>
                <c:pt idx="368">
                  <c:v>0.99999986870100033</c:v>
                </c:pt>
                <c:pt idx="369">
                  <c:v>0.9999998729851054</c:v>
                </c:pt>
                <c:pt idx="370">
                  <c:v>0.99999987712130634</c:v>
                </c:pt>
                <c:pt idx="371">
                  <c:v>0.99999988111498672</c:v>
                </c:pt>
                <c:pt idx="372">
                  <c:v>0.9999998849713243</c:v>
                </c:pt>
                <c:pt idx="373">
                  <c:v>0.99999988869529921</c:v>
                </c:pt>
                <c:pt idx="374">
                  <c:v>0.99999989229170139</c:v>
                </c:pt>
                <c:pt idx="375">
                  <c:v>0.99999989576513915</c:v>
                </c:pt>
                <c:pt idx="376">
                  <c:v>0.99999989912004539</c:v>
                </c:pt>
                <c:pt idx="377">
                  <c:v>0.99999990236068537</c:v>
                </c:pt>
                <c:pt idx="378">
                  <c:v>0.99999990549116269</c:v>
                </c:pt>
                <c:pt idx="379">
                  <c:v>0.99999990851542631</c:v>
                </c:pt>
                <c:pt idx="380">
                  <c:v>0.9999999114372764</c:v>
                </c:pt>
                <c:pt idx="381">
                  <c:v>0.99999991426036994</c:v>
                </c:pt>
                <c:pt idx="382">
                  <c:v>0.99999991698822699</c:v>
                </c:pt>
                <c:pt idx="383">
                  <c:v>0.99999991962423551</c:v>
                </c:pt>
                <c:pt idx="384">
                  <c:v>0.9999999221716569</c:v>
                </c:pt>
                <c:pt idx="385">
                  <c:v>0.99999992463363052</c:v>
                </c:pt>
                <c:pt idx="386">
                  <c:v>0.9999999270131793</c:v>
                </c:pt>
                <c:pt idx="387">
                  <c:v>0.99999992931321313</c:v>
                </c:pt>
                <c:pt idx="388">
                  <c:v>0.99999993153653455</c:v>
                </c:pt>
                <c:pt idx="389">
                  <c:v>0.99999993368584161</c:v>
                </c:pt>
                <c:pt idx="390">
                  <c:v>0.99999993576373314</c:v>
                </c:pt>
                <c:pt idx="391">
                  <c:v>0.99999993777271179</c:v>
                </c:pt>
                <c:pt idx="392">
                  <c:v>0.99999993971518786</c:v>
                </c:pt>
                <c:pt idx="393">
                  <c:v>0.99999994159348338</c:v>
                </c:pt>
                <c:pt idx="394">
                  <c:v>0.99999994340983489</c:v>
                </c:pt>
                <c:pt idx="395">
                  <c:v>0.99999994516639701</c:v>
                </c:pt>
                <c:pt idx="396">
                  <c:v>0.99999994686524551</c:v>
                </c:pt>
                <c:pt idx="397">
                  <c:v>0.9999999485083807</c:v>
                </c:pt>
                <c:pt idx="398">
                  <c:v>0.99999995009772957</c:v>
                </c:pt>
                <c:pt idx="399">
                  <c:v>0.99999995163514943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6E-4FC0-9F49-8D0CB6A45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183040"/>
        <c:axId val="160184576"/>
      </c:scatterChart>
      <c:valAx>
        <c:axId val="160183040"/>
        <c:scaling>
          <c:orientation val="minMax"/>
          <c:max val="8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crossAx val="160184576"/>
        <c:crosses val="autoZero"/>
        <c:crossBetween val="midCat"/>
      </c:valAx>
      <c:valAx>
        <c:axId val="160184576"/>
        <c:scaling>
          <c:orientation val="minMax"/>
          <c:max val="1.05"/>
          <c:min val="0"/>
        </c:scaling>
        <c:delete val="0"/>
        <c:axPos val="l"/>
        <c:numFmt formatCode="0.00" sourceLinked="1"/>
        <c:majorTickMark val="out"/>
        <c:minorTickMark val="none"/>
        <c:tickLblPos val="nextTo"/>
        <c:crossAx val="160183040"/>
        <c:crosses val="autoZero"/>
        <c:crossBetween val="midCat"/>
      </c:valAx>
      <c:spPr>
        <a:solidFill>
          <a:schemeClr val="accent5">
            <a:lumMod val="20000"/>
            <a:lumOff val="80000"/>
          </a:schemeClr>
        </a:solidFill>
      </c:spPr>
    </c:plotArea>
    <c:plotVisOnly val="0"/>
    <c:dispBlanksAs val="gap"/>
    <c:showDLblsOverMax val="0"/>
  </c:chart>
  <c:spPr>
    <a:solidFill>
      <a:schemeClr val="accent3">
        <a:lumMod val="60000"/>
        <a:lumOff val="40000"/>
      </a:schemeClr>
    </a:solidFill>
    <a:ln w="9525">
      <a:solidFill>
        <a:schemeClr val="tx1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Distribution function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8830955854867304E-2"/>
          <c:y val="0.17432305336832896"/>
          <c:w val="0.90546213116928487"/>
          <c:h val="0.6348375984251973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Normal!$N$9</c:f>
              <c:strCache>
                <c:ptCount val="1"/>
                <c:pt idx="0">
                  <c:v>F(x)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Normal!$L$10:$L$409</c:f>
              <c:numCache>
                <c:formatCode>General</c:formatCode>
                <c:ptCount val="400"/>
                <c:pt idx="0" formatCode="0.00">
                  <c:v>-100</c:v>
                </c:pt>
                <c:pt idx="1">
                  <c:v>-99.5</c:v>
                </c:pt>
                <c:pt idx="2">
                  <c:v>-99</c:v>
                </c:pt>
                <c:pt idx="3">
                  <c:v>-98.5</c:v>
                </c:pt>
                <c:pt idx="4">
                  <c:v>-98</c:v>
                </c:pt>
                <c:pt idx="5">
                  <c:v>-97.5</c:v>
                </c:pt>
                <c:pt idx="6">
                  <c:v>-97</c:v>
                </c:pt>
                <c:pt idx="7">
                  <c:v>-96.5</c:v>
                </c:pt>
                <c:pt idx="8">
                  <c:v>-96</c:v>
                </c:pt>
                <c:pt idx="9">
                  <c:v>-95.5</c:v>
                </c:pt>
                <c:pt idx="10">
                  <c:v>-95</c:v>
                </c:pt>
                <c:pt idx="11">
                  <c:v>-94.5</c:v>
                </c:pt>
                <c:pt idx="12">
                  <c:v>-94</c:v>
                </c:pt>
                <c:pt idx="13">
                  <c:v>-93.5</c:v>
                </c:pt>
                <c:pt idx="14">
                  <c:v>-93</c:v>
                </c:pt>
                <c:pt idx="15">
                  <c:v>-92.5</c:v>
                </c:pt>
                <c:pt idx="16">
                  <c:v>-92</c:v>
                </c:pt>
                <c:pt idx="17">
                  <c:v>-91.5</c:v>
                </c:pt>
                <c:pt idx="18">
                  <c:v>-91</c:v>
                </c:pt>
                <c:pt idx="19">
                  <c:v>-90.5</c:v>
                </c:pt>
                <c:pt idx="20">
                  <c:v>-90</c:v>
                </c:pt>
                <c:pt idx="21">
                  <c:v>-89.5</c:v>
                </c:pt>
                <c:pt idx="22">
                  <c:v>-89</c:v>
                </c:pt>
                <c:pt idx="23">
                  <c:v>-88.5</c:v>
                </c:pt>
                <c:pt idx="24">
                  <c:v>-88</c:v>
                </c:pt>
                <c:pt idx="25">
                  <c:v>-87.5</c:v>
                </c:pt>
                <c:pt idx="26">
                  <c:v>-87</c:v>
                </c:pt>
                <c:pt idx="27">
                  <c:v>-86.5</c:v>
                </c:pt>
                <c:pt idx="28">
                  <c:v>-86</c:v>
                </c:pt>
                <c:pt idx="29">
                  <c:v>-85.5</c:v>
                </c:pt>
                <c:pt idx="30">
                  <c:v>-85</c:v>
                </c:pt>
                <c:pt idx="31">
                  <c:v>-84.5</c:v>
                </c:pt>
                <c:pt idx="32">
                  <c:v>-84</c:v>
                </c:pt>
                <c:pt idx="33">
                  <c:v>-83.5</c:v>
                </c:pt>
                <c:pt idx="34">
                  <c:v>-83</c:v>
                </c:pt>
                <c:pt idx="35">
                  <c:v>-82.5</c:v>
                </c:pt>
                <c:pt idx="36">
                  <c:v>-82</c:v>
                </c:pt>
                <c:pt idx="37">
                  <c:v>-81.5</c:v>
                </c:pt>
                <c:pt idx="38">
                  <c:v>-81</c:v>
                </c:pt>
                <c:pt idx="39">
                  <c:v>-80.5</c:v>
                </c:pt>
                <c:pt idx="40">
                  <c:v>-80</c:v>
                </c:pt>
                <c:pt idx="41">
                  <c:v>-79.5</c:v>
                </c:pt>
                <c:pt idx="42">
                  <c:v>-79</c:v>
                </c:pt>
                <c:pt idx="43">
                  <c:v>-78.5</c:v>
                </c:pt>
                <c:pt idx="44">
                  <c:v>-78</c:v>
                </c:pt>
                <c:pt idx="45">
                  <c:v>-77.5</c:v>
                </c:pt>
                <c:pt idx="46">
                  <c:v>-77</c:v>
                </c:pt>
                <c:pt idx="47">
                  <c:v>-76.5</c:v>
                </c:pt>
                <c:pt idx="48">
                  <c:v>-76</c:v>
                </c:pt>
                <c:pt idx="49">
                  <c:v>-75.5</c:v>
                </c:pt>
                <c:pt idx="50">
                  <c:v>-75</c:v>
                </c:pt>
                <c:pt idx="51">
                  <c:v>-74.5</c:v>
                </c:pt>
                <c:pt idx="52">
                  <c:v>-74</c:v>
                </c:pt>
                <c:pt idx="53">
                  <c:v>-73.5</c:v>
                </c:pt>
                <c:pt idx="54">
                  <c:v>-73</c:v>
                </c:pt>
                <c:pt idx="55">
                  <c:v>-72.5</c:v>
                </c:pt>
                <c:pt idx="56">
                  <c:v>-72</c:v>
                </c:pt>
                <c:pt idx="57">
                  <c:v>-71.5</c:v>
                </c:pt>
                <c:pt idx="58">
                  <c:v>-71</c:v>
                </c:pt>
                <c:pt idx="59">
                  <c:v>-70.5</c:v>
                </c:pt>
                <c:pt idx="60">
                  <c:v>-70</c:v>
                </c:pt>
                <c:pt idx="61">
                  <c:v>-69.5</c:v>
                </c:pt>
                <c:pt idx="62">
                  <c:v>-69</c:v>
                </c:pt>
                <c:pt idx="63">
                  <c:v>-68.5</c:v>
                </c:pt>
                <c:pt idx="64">
                  <c:v>-68</c:v>
                </c:pt>
                <c:pt idx="65">
                  <c:v>-67.5</c:v>
                </c:pt>
                <c:pt idx="66">
                  <c:v>-67</c:v>
                </c:pt>
                <c:pt idx="67">
                  <c:v>-66.5</c:v>
                </c:pt>
                <c:pt idx="68">
                  <c:v>-66</c:v>
                </c:pt>
                <c:pt idx="69">
                  <c:v>-65.5</c:v>
                </c:pt>
                <c:pt idx="70">
                  <c:v>-65</c:v>
                </c:pt>
                <c:pt idx="71">
                  <c:v>-64.5</c:v>
                </c:pt>
                <c:pt idx="72">
                  <c:v>-64</c:v>
                </c:pt>
                <c:pt idx="73">
                  <c:v>-63.5</c:v>
                </c:pt>
                <c:pt idx="74">
                  <c:v>-63</c:v>
                </c:pt>
                <c:pt idx="75">
                  <c:v>-62.5</c:v>
                </c:pt>
                <c:pt idx="76">
                  <c:v>-62</c:v>
                </c:pt>
                <c:pt idx="77">
                  <c:v>-61.5</c:v>
                </c:pt>
                <c:pt idx="78">
                  <c:v>-61</c:v>
                </c:pt>
                <c:pt idx="79">
                  <c:v>-60.5</c:v>
                </c:pt>
                <c:pt idx="80">
                  <c:v>-60</c:v>
                </c:pt>
                <c:pt idx="81">
                  <c:v>-59.5</c:v>
                </c:pt>
                <c:pt idx="82">
                  <c:v>-59</c:v>
                </c:pt>
                <c:pt idx="83">
                  <c:v>-58.5</c:v>
                </c:pt>
                <c:pt idx="84">
                  <c:v>-58</c:v>
                </c:pt>
                <c:pt idx="85">
                  <c:v>-57.5</c:v>
                </c:pt>
                <c:pt idx="86">
                  <c:v>-57</c:v>
                </c:pt>
                <c:pt idx="87">
                  <c:v>-56.5</c:v>
                </c:pt>
                <c:pt idx="88">
                  <c:v>-56</c:v>
                </c:pt>
                <c:pt idx="89">
                  <c:v>-55.5</c:v>
                </c:pt>
                <c:pt idx="90">
                  <c:v>-55</c:v>
                </c:pt>
                <c:pt idx="91">
                  <c:v>-54.5</c:v>
                </c:pt>
                <c:pt idx="92">
                  <c:v>-54</c:v>
                </c:pt>
                <c:pt idx="93">
                  <c:v>-53.5</c:v>
                </c:pt>
                <c:pt idx="94">
                  <c:v>-53</c:v>
                </c:pt>
                <c:pt idx="95">
                  <c:v>-52.5</c:v>
                </c:pt>
                <c:pt idx="96">
                  <c:v>-52</c:v>
                </c:pt>
                <c:pt idx="97">
                  <c:v>-51.5</c:v>
                </c:pt>
                <c:pt idx="98">
                  <c:v>-51</c:v>
                </c:pt>
                <c:pt idx="99">
                  <c:v>-50.5</c:v>
                </c:pt>
                <c:pt idx="100">
                  <c:v>-50</c:v>
                </c:pt>
                <c:pt idx="101">
                  <c:v>-49.5</c:v>
                </c:pt>
                <c:pt idx="102">
                  <c:v>-49</c:v>
                </c:pt>
                <c:pt idx="103">
                  <c:v>-48.5</c:v>
                </c:pt>
                <c:pt idx="104">
                  <c:v>-48</c:v>
                </c:pt>
                <c:pt idx="105">
                  <c:v>-47.5</c:v>
                </c:pt>
                <c:pt idx="106">
                  <c:v>-47</c:v>
                </c:pt>
                <c:pt idx="107">
                  <c:v>-46.5</c:v>
                </c:pt>
                <c:pt idx="108">
                  <c:v>-46</c:v>
                </c:pt>
                <c:pt idx="109">
                  <c:v>-45.5</c:v>
                </c:pt>
                <c:pt idx="110">
                  <c:v>-45</c:v>
                </c:pt>
                <c:pt idx="111">
                  <c:v>-44.5</c:v>
                </c:pt>
                <c:pt idx="112">
                  <c:v>-44</c:v>
                </c:pt>
                <c:pt idx="113">
                  <c:v>-43.5</c:v>
                </c:pt>
                <c:pt idx="114">
                  <c:v>-43</c:v>
                </c:pt>
                <c:pt idx="115">
                  <c:v>-42.5</c:v>
                </c:pt>
                <c:pt idx="116">
                  <c:v>-42</c:v>
                </c:pt>
                <c:pt idx="117">
                  <c:v>-41.5</c:v>
                </c:pt>
                <c:pt idx="118">
                  <c:v>-41</c:v>
                </c:pt>
                <c:pt idx="119">
                  <c:v>-40.5</c:v>
                </c:pt>
                <c:pt idx="120">
                  <c:v>-40</c:v>
                </c:pt>
                <c:pt idx="121">
                  <c:v>-39.5</c:v>
                </c:pt>
                <c:pt idx="122">
                  <c:v>-39</c:v>
                </c:pt>
                <c:pt idx="123">
                  <c:v>-38.5</c:v>
                </c:pt>
                <c:pt idx="124">
                  <c:v>-38</c:v>
                </c:pt>
                <c:pt idx="125">
                  <c:v>-37.5</c:v>
                </c:pt>
                <c:pt idx="126">
                  <c:v>-37</c:v>
                </c:pt>
                <c:pt idx="127">
                  <c:v>-36.5</c:v>
                </c:pt>
                <c:pt idx="128">
                  <c:v>-36</c:v>
                </c:pt>
                <c:pt idx="129">
                  <c:v>-35.5</c:v>
                </c:pt>
                <c:pt idx="130">
                  <c:v>-35</c:v>
                </c:pt>
                <c:pt idx="131">
                  <c:v>-34.5</c:v>
                </c:pt>
                <c:pt idx="132">
                  <c:v>-34</c:v>
                </c:pt>
                <c:pt idx="133">
                  <c:v>-33.5</c:v>
                </c:pt>
                <c:pt idx="134">
                  <c:v>-33</c:v>
                </c:pt>
                <c:pt idx="135">
                  <c:v>-32.5</c:v>
                </c:pt>
                <c:pt idx="136">
                  <c:v>-32</c:v>
                </c:pt>
                <c:pt idx="137">
                  <c:v>-31.5</c:v>
                </c:pt>
                <c:pt idx="138">
                  <c:v>-31</c:v>
                </c:pt>
                <c:pt idx="139">
                  <c:v>-30.5</c:v>
                </c:pt>
                <c:pt idx="140">
                  <c:v>-30</c:v>
                </c:pt>
                <c:pt idx="141">
                  <c:v>-29.5</c:v>
                </c:pt>
                <c:pt idx="142">
                  <c:v>-29</c:v>
                </c:pt>
                <c:pt idx="143">
                  <c:v>-28.5</c:v>
                </c:pt>
                <c:pt idx="144">
                  <c:v>-28</c:v>
                </c:pt>
                <c:pt idx="145">
                  <c:v>-27.5</c:v>
                </c:pt>
                <c:pt idx="146">
                  <c:v>-27</c:v>
                </c:pt>
                <c:pt idx="147">
                  <c:v>-26.5</c:v>
                </c:pt>
                <c:pt idx="148">
                  <c:v>-26</c:v>
                </c:pt>
                <c:pt idx="149">
                  <c:v>-25.5</c:v>
                </c:pt>
                <c:pt idx="150">
                  <c:v>-25</c:v>
                </c:pt>
                <c:pt idx="151">
                  <c:v>-24.5</c:v>
                </c:pt>
                <c:pt idx="152">
                  <c:v>-24</c:v>
                </c:pt>
                <c:pt idx="153">
                  <c:v>-23.5</c:v>
                </c:pt>
                <c:pt idx="154">
                  <c:v>-23</c:v>
                </c:pt>
                <c:pt idx="155">
                  <c:v>-22.5</c:v>
                </c:pt>
                <c:pt idx="156">
                  <c:v>-22</c:v>
                </c:pt>
                <c:pt idx="157">
                  <c:v>-21.5</c:v>
                </c:pt>
                <c:pt idx="158">
                  <c:v>-21</c:v>
                </c:pt>
                <c:pt idx="159">
                  <c:v>-20.5</c:v>
                </c:pt>
                <c:pt idx="160">
                  <c:v>-20</c:v>
                </c:pt>
                <c:pt idx="161">
                  <c:v>-19.5</c:v>
                </c:pt>
                <c:pt idx="162">
                  <c:v>-19</c:v>
                </c:pt>
                <c:pt idx="163">
                  <c:v>-18.5</c:v>
                </c:pt>
                <c:pt idx="164">
                  <c:v>-18</c:v>
                </c:pt>
                <c:pt idx="165">
                  <c:v>-17.5</c:v>
                </c:pt>
                <c:pt idx="166">
                  <c:v>-17</c:v>
                </c:pt>
                <c:pt idx="167">
                  <c:v>-16.5</c:v>
                </c:pt>
                <c:pt idx="168">
                  <c:v>-16</c:v>
                </c:pt>
                <c:pt idx="169">
                  <c:v>-15.5</c:v>
                </c:pt>
                <c:pt idx="170">
                  <c:v>-15</c:v>
                </c:pt>
                <c:pt idx="171">
                  <c:v>-14.5</c:v>
                </c:pt>
                <c:pt idx="172">
                  <c:v>-14</c:v>
                </c:pt>
                <c:pt idx="173">
                  <c:v>-13.5</c:v>
                </c:pt>
                <c:pt idx="174">
                  <c:v>-13</c:v>
                </c:pt>
                <c:pt idx="175">
                  <c:v>-12.5</c:v>
                </c:pt>
                <c:pt idx="176">
                  <c:v>-12</c:v>
                </c:pt>
                <c:pt idx="177">
                  <c:v>-11.5</c:v>
                </c:pt>
                <c:pt idx="178">
                  <c:v>-11</c:v>
                </c:pt>
                <c:pt idx="179">
                  <c:v>-10.5</c:v>
                </c:pt>
                <c:pt idx="180">
                  <c:v>-10</c:v>
                </c:pt>
                <c:pt idx="181">
                  <c:v>-9.5</c:v>
                </c:pt>
                <c:pt idx="182">
                  <c:v>-9</c:v>
                </c:pt>
                <c:pt idx="183">
                  <c:v>-8.5</c:v>
                </c:pt>
                <c:pt idx="184">
                  <c:v>-8</c:v>
                </c:pt>
                <c:pt idx="185">
                  <c:v>-7.5</c:v>
                </c:pt>
                <c:pt idx="186">
                  <c:v>-7</c:v>
                </c:pt>
                <c:pt idx="187">
                  <c:v>-6.5</c:v>
                </c:pt>
                <c:pt idx="188">
                  <c:v>-6</c:v>
                </c:pt>
                <c:pt idx="189">
                  <c:v>-5.5</c:v>
                </c:pt>
                <c:pt idx="190">
                  <c:v>-5</c:v>
                </c:pt>
                <c:pt idx="191">
                  <c:v>-4.5</c:v>
                </c:pt>
                <c:pt idx="192">
                  <c:v>-4</c:v>
                </c:pt>
                <c:pt idx="193">
                  <c:v>-3.5</c:v>
                </c:pt>
                <c:pt idx="194">
                  <c:v>-3</c:v>
                </c:pt>
                <c:pt idx="195">
                  <c:v>-2.5</c:v>
                </c:pt>
                <c:pt idx="196">
                  <c:v>-2</c:v>
                </c:pt>
                <c:pt idx="197">
                  <c:v>-1.5</c:v>
                </c:pt>
                <c:pt idx="198">
                  <c:v>-1</c:v>
                </c:pt>
                <c:pt idx="199">
                  <c:v>-0.5</c:v>
                </c:pt>
                <c:pt idx="200">
                  <c:v>0</c:v>
                </c:pt>
                <c:pt idx="201">
                  <c:v>0.5</c:v>
                </c:pt>
                <c:pt idx="202">
                  <c:v>1</c:v>
                </c:pt>
                <c:pt idx="203">
                  <c:v>1.5</c:v>
                </c:pt>
                <c:pt idx="204">
                  <c:v>2</c:v>
                </c:pt>
                <c:pt idx="205">
                  <c:v>2.5</c:v>
                </c:pt>
                <c:pt idx="206">
                  <c:v>3</c:v>
                </c:pt>
                <c:pt idx="207">
                  <c:v>3.5</c:v>
                </c:pt>
                <c:pt idx="208">
                  <c:v>4</c:v>
                </c:pt>
                <c:pt idx="209">
                  <c:v>4.5</c:v>
                </c:pt>
                <c:pt idx="210">
                  <c:v>5</c:v>
                </c:pt>
                <c:pt idx="211">
                  <c:v>5.5</c:v>
                </c:pt>
                <c:pt idx="212">
                  <c:v>6</c:v>
                </c:pt>
                <c:pt idx="213">
                  <c:v>6.5</c:v>
                </c:pt>
                <c:pt idx="214">
                  <c:v>7</c:v>
                </c:pt>
                <c:pt idx="215">
                  <c:v>7.5</c:v>
                </c:pt>
                <c:pt idx="216">
                  <c:v>8</c:v>
                </c:pt>
                <c:pt idx="217">
                  <c:v>8.5</c:v>
                </c:pt>
                <c:pt idx="218">
                  <c:v>9</c:v>
                </c:pt>
                <c:pt idx="219">
                  <c:v>9.5</c:v>
                </c:pt>
                <c:pt idx="220">
                  <c:v>10</c:v>
                </c:pt>
                <c:pt idx="221">
                  <c:v>10.5</c:v>
                </c:pt>
                <c:pt idx="222">
                  <c:v>11</c:v>
                </c:pt>
                <c:pt idx="223">
                  <c:v>11.5</c:v>
                </c:pt>
                <c:pt idx="224">
                  <c:v>12</c:v>
                </c:pt>
                <c:pt idx="225">
                  <c:v>12.5</c:v>
                </c:pt>
                <c:pt idx="226">
                  <c:v>13</c:v>
                </c:pt>
                <c:pt idx="227">
                  <c:v>13.5</c:v>
                </c:pt>
                <c:pt idx="228">
                  <c:v>14</c:v>
                </c:pt>
                <c:pt idx="229">
                  <c:v>14.5</c:v>
                </c:pt>
                <c:pt idx="230">
                  <c:v>15</c:v>
                </c:pt>
                <c:pt idx="231">
                  <c:v>15.5</c:v>
                </c:pt>
                <c:pt idx="232">
                  <c:v>16</c:v>
                </c:pt>
                <c:pt idx="233">
                  <c:v>16.5</c:v>
                </c:pt>
                <c:pt idx="234">
                  <c:v>17</c:v>
                </c:pt>
                <c:pt idx="235">
                  <c:v>17.5</c:v>
                </c:pt>
                <c:pt idx="236">
                  <c:v>18</c:v>
                </c:pt>
                <c:pt idx="237">
                  <c:v>18.5</c:v>
                </c:pt>
                <c:pt idx="238">
                  <c:v>19</c:v>
                </c:pt>
                <c:pt idx="239">
                  <c:v>19.5</c:v>
                </c:pt>
                <c:pt idx="240">
                  <c:v>20</c:v>
                </c:pt>
                <c:pt idx="241">
                  <c:v>20.5</c:v>
                </c:pt>
                <c:pt idx="242">
                  <c:v>21</c:v>
                </c:pt>
                <c:pt idx="243">
                  <c:v>21.5</c:v>
                </c:pt>
                <c:pt idx="244">
                  <c:v>22</c:v>
                </c:pt>
                <c:pt idx="245">
                  <c:v>22.5</c:v>
                </c:pt>
                <c:pt idx="246">
                  <c:v>23</c:v>
                </c:pt>
                <c:pt idx="247">
                  <c:v>23.5</c:v>
                </c:pt>
                <c:pt idx="248">
                  <c:v>24</c:v>
                </c:pt>
                <c:pt idx="249">
                  <c:v>24.5</c:v>
                </c:pt>
                <c:pt idx="250">
                  <c:v>25</c:v>
                </c:pt>
                <c:pt idx="251">
                  <c:v>25.5</c:v>
                </c:pt>
                <c:pt idx="252">
                  <c:v>26</c:v>
                </c:pt>
                <c:pt idx="253">
                  <c:v>26.5</c:v>
                </c:pt>
                <c:pt idx="254">
                  <c:v>27</c:v>
                </c:pt>
                <c:pt idx="255">
                  <c:v>27.5</c:v>
                </c:pt>
                <c:pt idx="256">
                  <c:v>28</c:v>
                </c:pt>
                <c:pt idx="257">
                  <c:v>28.5</c:v>
                </c:pt>
                <c:pt idx="258">
                  <c:v>29</c:v>
                </c:pt>
                <c:pt idx="259">
                  <c:v>29.5</c:v>
                </c:pt>
                <c:pt idx="260">
                  <c:v>30</c:v>
                </c:pt>
                <c:pt idx="261">
                  <c:v>30.5</c:v>
                </c:pt>
                <c:pt idx="262">
                  <c:v>31</c:v>
                </c:pt>
                <c:pt idx="263">
                  <c:v>31.5</c:v>
                </c:pt>
                <c:pt idx="264">
                  <c:v>32</c:v>
                </c:pt>
                <c:pt idx="265">
                  <c:v>32.5</c:v>
                </c:pt>
                <c:pt idx="266">
                  <c:v>33</c:v>
                </c:pt>
                <c:pt idx="267">
                  <c:v>33.5</c:v>
                </c:pt>
                <c:pt idx="268">
                  <c:v>34</c:v>
                </c:pt>
                <c:pt idx="269">
                  <c:v>34.5</c:v>
                </c:pt>
                <c:pt idx="270">
                  <c:v>35</c:v>
                </c:pt>
                <c:pt idx="271">
                  <c:v>35.5</c:v>
                </c:pt>
                <c:pt idx="272">
                  <c:v>36</c:v>
                </c:pt>
                <c:pt idx="273">
                  <c:v>36.5</c:v>
                </c:pt>
                <c:pt idx="274">
                  <c:v>37</c:v>
                </c:pt>
                <c:pt idx="275">
                  <c:v>37.5</c:v>
                </c:pt>
                <c:pt idx="276">
                  <c:v>38</c:v>
                </c:pt>
                <c:pt idx="277">
                  <c:v>38.5</c:v>
                </c:pt>
                <c:pt idx="278">
                  <c:v>39</c:v>
                </c:pt>
                <c:pt idx="279">
                  <c:v>39.5</c:v>
                </c:pt>
                <c:pt idx="280">
                  <c:v>40</c:v>
                </c:pt>
                <c:pt idx="281">
                  <c:v>40.5</c:v>
                </c:pt>
                <c:pt idx="282">
                  <c:v>41</c:v>
                </c:pt>
                <c:pt idx="283">
                  <c:v>41.5</c:v>
                </c:pt>
                <c:pt idx="284">
                  <c:v>42</c:v>
                </c:pt>
                <c:pt idx="285">
                  <c:v>42.5</c:v>
                </c:pt>
                <c:pt idx="286">
                  <c:v>43</c:v>
                </c:pt>
                <c:pt idx="287">
                  <c:v>43.5</c:v>
                </c:pt>
                <c:pt idx="288">
                  <c:v>44</c:v>
                </c:pt>
                <c:pt idx="289">
                  <c:v>44.5</c:v>
                </c:pt>
                <c:pt idx="290">
                  <c:v>45</c:v>
                </c:pt>
                <c:pt idx="291">
                  <c:v>45.5</c:v>
                </c:pt>
                <c:pt idx="292">
                  <c:v>46</c:v>
                </c:pt>
                <c:pt idx="293">
                  <c:v>46.5</c:v>
                </c:pt>
                <c:pt idx="294">
                  <c:v>47</c:v>
                </c:pt>
                <c:pt idx="295">
                  <c:v>47.5</c:v>
                </c:pt>
                <c:pt idx="296">
                  <c:v>48</c:v>
                </c:pt>
                <c:pt idx="297">
                  <c:v>48.5</c:v>
                </c:pt>
                <c:pt idx="298">
                  <c:v>49</c:v>
                </c:pt>
                <c:pt idx="299">
                  <c:v>49.5</c:v>
                </c:pt>
                <c:pt idx="300">
                  <c:v>50</c:v>
                </c:pt>
                <c:pt idx="301">
                  <c:v>50.5</c:v>
                </c:pt>
                <c:pt idx="302">
                  <c:v>51</c:v>
                </c:pt>
                <c:pt idx="303">
                  <c:v>51.5</c:v>
                </c:pt>
                <c:pt idx="304">
                  <c:v>52</c:v>
                </c:pt>
                <c:pt idx="305">
                  <c:v>52.5</c:v>
                </c:pt>
                <c:pt idx="306">
                  <c:v>53</c:v>
                </c:pt>
                <c:pt idx="307">
                  <c:v>53.5</c:v>
                </c:pt>
                <c:pt idx="308">
                  <c:v>54</c:v>
                </c:pt>
                <c:pt idx="309">
                  <c:v>54.5</c:v>
                </c:pt>
                <c:pt idx="310">
                  <c:v>55</c:v>
                </c:pt>
                <c:pt idx="311">
                  <c:v>55.5</c:v>
                </c:pt>
                <c:pt idx="312">
                  <c:v>56</c:v>
                </c:pt>
                <c:pt idx="313">
                  <c:v>56.5</c:v>
                </c:pt>
                <c:pt idx="314">
                  <c:v>57</c:v>
                </c:pt>
                <c:pt idx="315">
                  <c:v>57.5</c:v>
                </c:pt>
                <c:pt idx="316">
                  <c:v>58</c:v>
                </c:pt>
                <c:pt idx="317">
                  <c:v>58.5</c:v>
                </c:pt>
                <c:pt idx="318">
                  <c:v>59</c:v>
                </c:pt>
                <c:pt idx="319">
                  <c:v>59.5</c:v>
                </c:pt>
                <c:pt idx="320">
                  <c:v>60</c:v>
                </c:pt>
                <c:pt idx="321">
                  <c:v>60.5</c:v>
                </c:pt>
                <c:pt idx="322">
                  <c:v>61</c:v>
                </c:pt>
                <c:pt idx="323">
                  <c:v>61.5</c:v>
                </c:pt>
                <c:pt idx="324">
                  <c:v>62</c:v>
                </c:pt>
                <c:pt idx="325">
                  <c:v>62.5</c:v>
                </c:pt>
                <c:pt idx="326">
                  <c:v>63</c:v>
                </c:pt>
                <c:pt idx="327">
                  <c:v>63.5</c:v>
                </c:pt>
                <c:pt idx="328">
                  <c:v>64</c:v>
                </c:pt>
                <c:pt idx="329">
                  <c:v>64.5</c:v>
                </c:pt>
                <c:pt idx="330">
                  <c:v>65</c:v>
                </c:pt>
                <c:pt idx="331">
                  <c:v>65.5</c:v>
                </c:pt>
                <c:pt idx="332">
                  <c:v>66</c:v>
                </c:pt>
                <c:pt idx="333">
                  <c:v>66.5</c:v>
                </c:pt>
                <c:pt idx="334">
                  <c:v>67</c:v>
                </c:pt>
                <c:pt idx="335">
                  <c:v>67.5</c:v>
                </c:pt>
                <c:pt idx="336">
                  <c:v>68</c:v>
                </c:pt>
                <c:pt idx="337">
                  <c:v>68.5</c:v>
                </c:pt>
                <c:pt idx="338">
                  <c:v>69</c:v>
                </c:pt>
                <c:pt idx="339">
                  <c:v>69.5</c:v>
                </c:pt>
                <c:pt idx="340">
                  <c:v>70</c:v>
                </c:pt>
                <c:pt idx="341">
                  <c:v>70.5</c:v>
                </c:pt>
                <c:pt idx="342">
                  <c:v>71</c:v>
                </c:pt>
                <c:pt idx="343">
                  <c:v>71.5</c:v>
                </c:pt>
                <c:pt idx="344">
                  <c:v>72</c:v>
                </c:pt>
                <c:pt idx="345">
                  <c:v>72.5</c:v>
                </c:pt>
                <c:pt idx="346">
                  <c:v>73</c:v>
                </c:pt>
                <c:pt idx="347">
                  <c:v>73.5</c:v>
                </c:pt>
                <c:pt idx="348">
                  <c:v>74</c:v>
                </c:pt>
                <c:pt idx="349">
                  <c:v>74.5</c:v>
                </c:pt>
                <c:pt idx="350">
                  <c:v>75</c:v>
                </c:pt>
                <c:pt idx="351">
                  <c:v>75.5</c:v>
                </c:pt>
                <c:pt idx="352">
                  <c:v>76</c:v>
                </c:pt>
                <c:pt idx="353">
                  <c:v>76.5</c:v>
                </c:pt>
                <c:pt idx="354">
                  <c:v>77</c:v>
                </c:pt>
                <c:pt idx="355">
                  <c:v>77.5</c:v>
                </c:pt>
                <c:pt idx="356">
                  <c:v>78</c:v>
                </c:pt>
                <c:pt idx="357">
                  <c:v>78.5</c:v>
                </c:pt>
                <c:pt idx="358">
                  <c:v>79</c:v>
                </c:pt>
                <c:pt idx="359">
                  <c:v>79.5</c:v>
                </c:pt>
                <c:pt idx="360">
                  <c:v>80</c:v>
                </c:pt>
                <c:pt idx="361">
                  <c:v>80.5</c:v>
                </c:pt>
                <c:pt idx="362">
                  <c:v>81</c:v>
                </c:pt>
                <c:pt idx="363">
                  <c:v>81.5</c:v>
                </c:pt>
                <c:pt idx="364">
                  <c:v>82</c:v>
                </c:pt>
                <c:pt idx="365">
                  <c:v>82.5</c:v>
                </c:pt>
                <c:pt idx="366">
                  <c:v>83</c:v>
                </c:pt>
                <c:pt idx="367">
                  <c:v>83.5</c:v>
                </c:pt>
                <c:pt idx="368">
                  <c:v>84</c:v>
                </c:pt>
                <c:pt idx="369">
                  <c:v>84.5</c:v>
                </c:pt>
                <c:pt idx="370">
                  <c:v>85</c:v>
                </c:pt>
                <c:pt idx="371">
                  <c:v>85.5</c:v>
                </c:pt>
                <c:pt idx="372">
                  <c:v>86</c:v>
                </c:pt>
                <c:pt idx="373">
                  <c:v>86.5</c:v>
                </c:pt>
                <c:pt idx="374">
                  <c:v>87</c:v>
                </c:pt>
                <c:pt idx="375">
                  <c:v>87.5</c:v>
                </c:pt>
                <c:pt idx="376">
                  <c:v>88</c:v>
                </c:pt>
                <c:pt idx="377">
                  <c:v>88.5</c:v>
                </c:pt>
                <c:pt idx="378">
                  <c:v>89</c:v>
                </c:pt>
                <c:pt idx="379">
                  <c:v>89.5</c:v>
                </c:pt>
                <c:pt idx="380">
                  <c:v>90</c:v>
                </c:pt>
                <c:pt idx="381">
                  <c:v>90.5</c:v>
                </c:pt>
                <c:pt idx="382">
                  <c:v>91</c:v>
                </c:pt>
                <c:pt idx="383">
                  <c:v>91.5</c:v>
                </c:pt>
                <c:pt idx="384">
                  <c:v>92</c:v>
                </c:pt>
                <c:pt idx="385">
                  <c:v>92.5</c:v>
                </c:pt>
                <c:pt idx="386">
                  <c:v>93</c:v>
                </c:pt>
                <c:pt idx="387">
                  <c:v>93.5</c:v>
                </c:pt>
                <c:pt idx="388">
                  <c:v>94</c:v>
                </c:pt>
                <c:pt idx="389">
                  <c:v>94.5</c:v>
                </c:pt>
                <c:pt idx="390">
                  <c:v>95</c:v>
                </c:pt>
                <c:pt idx="391">
                  <c:v>95.5</c:v>
                </c:pt>
                <c:pt idx="392">
                  <c:v>96</c:v>
                </c:pt>
                <c:pt idx="393">
                  <c:v>96.5</c:v>
                </c:pt>
                <c:pt idx="394">
                  <c:v>97</c:v>
                </c:pt>
                <c:pt idx="395">
                  <c:v>97.5</c:v>
                </c:pt>
                <c:pt idx="396">
                  <c:v>98</c:v>
                </c:pt>
                <c:pt idx="397">
                  <c:v>98.5</c:v>
                </c:pt>
                <c:pt idx="398">
                  <c:v>99</c:v>
                </c:pt>
                <c:pt idx="399">
                  <c:v>99.5</c:v>
                </c:pt>
              </c:numCache>
            </c:numRef>
          </c:xVal>
          <c:yVal>
            <c:numRef>
              <c:f>Normal!$N$10:$N$409</c:f>
              <c:numCache>
                <c:formatCode>General</c:formatCode>
                <c:ptCount val="400"/>
                <c:pt idx="0">
                  <c:v>8.8227265449072191E-36</c:v>
                </c:pt>
                <c:pt idx="1">
                  <c:v>1.8514885911857108E-35</c:v>
                </c:pt>
                <c:pt idx="2">
                  <c:v>3.9724295885010799E-35</c:v>
                </c:pt>
                <c:pt idx="3">
                  <c:v>8.59514272843321E-35</c:v>
                </c:pt>
                <c:pt idx="4">
                  <c:v>1.8630333169275005E-34</c:v>
                </c:pt>
                <c:pt idx="5">
                  <c:v>4.0328078616446999E-34</c:v>
                </c:pt>
                <c:pt idx="6">
                  <c:v>8.7054650286458001E-34</c:v>
                </c:pt>
                <c:pt idx="7">
                  <c:v>1.8727906830226829E-33</c:v>
                </c:pt>
                <c:pt idx="8">
                  <c:v>4.0139228942718907E-33</c:v>
                </c:pt>
                <c:pt idx="9">
                  <c:v>8.5698182895604366E-33</c:v>
                </c:pt>
                <c:pt idx="10">
                  <c:v>1.8225085998554996E-32</c:v>
                </c:pt>
                <c:pt idx="11">
                  <c:v>3.8605603745499179E-32</c:v>
                </c:pt>
                <c:pt idx="12">
                  <c:v>8.1453195982381863E-32</c:v>
                </c:pt>
                <c:pt idx="13">
                  <c:v>1.7117499002638305E-31</c:v>
                </c:pt>
                <c:pt idx="14">
                  <c:v>3.5829911932861437E-31</c:v>
                </c:pt>
                <c:pt idx="15">
                  <c:v>7.4700575362129078E-31</c:v>
                </c:pt>
                <c:pt idx="16">
                  <c:v>1.5512249410599694E-30</c:v>
                </c:pt>
                <c:pt idx="17">
                  <c:v>3.2084718774598639E-30</c:v>
                </c:pt>
                <c:pt idx="18">
                  <c:v>6.6098924660216617E-30</c:v>
                </c:pt>
                <c:pt idx="19">
                  <c:v>1.3563237246677182E-29</c:v>
                </c:pt>
                <c:pt idx="20">
                  <c:v>2.772076786348717E-29</c:v>
                </c:pt>
                <c:pt idx="21">
                  <c:v>5.6431321786053225E-29</c:v>
                </c:pt>
                <c:pt idx="22">
                  <c:v>1.1442170124718956E-28</c:v>
                </c:pt>
                <c:pt idx="23">
                  <c:v>2.3108403138632486E-28</c:v>
                </c:pt>
                <c:pt idx="24">
                  <c:v>4.648415881488787E-28</c:v>
                </c:pt>
                <c:pt idx="25">
                  <c:v>9.3135162201966661E-28</c:v>
                </c:pt>
                <c:pt idx="26">
                  <c:v>1.8586438843123345E-27</c:v>
                </c:pt>
                <c:pt idx="27">
                  <c:v>3.6944744632673789E-27</c:v>
                </c:pt>
                <c:pt idx="28">
                  <c:v>7.314477043508039E-27</c:v>
                </c:pt>
                <c:pt idx="29">
                  <c:v>1.44240821253867E-26</c:v>
                </c:pt>
                <c:pt idx="30">
                  <c:v>2.8331368321207282E-26</c:v>
                </c:pt>
                <c:pt idx="31">
                  <c:v>5.5427021414481056E-26</c:v>
                </c:pt>
                <c:pt idx="32">
                  <c:v>1.0800660855576657E-25</c:v>
                </c:pt>
                <c:pt idx="33">
                  <c:v>2.0963031648226549E-25</c:v>
                </c:pt>
                <c:pt idx="34">
                  <c:v>4.0525930931776245E-25</c:v>
                </c:pt>
                <c:pt idx="35">
                  <c:v>7.803460551843757E-25</c:v>
                </c:pt>
                <c:pt idx="36">
                  <c:v>1.4966387700116362E-24</c:v>
                </c:pt>
                <c:pt idx="37">
                  <c:v>2.8590545560007213E-24</c:v>
                </c:pt>
                <c:pt idx="38">
                  <c:v>5.4400611667884384E-24</c:v>
                </c:pt>
                <c:pt idx="39">
                  <c:v>1.0310060297615287E-23</c:v>
                </c:pt>
                <c:pt idx="40">
                  <c:v>1.9462333326292861E-23</c:v>
                </c:pt>
                <c:pt idx="41">
                  <c:v>3.6593595759267062E-23</c:v>
                </c:pt>
                <c:pt idx="42">
                  <c:v>6.8531769982726901E-23</c:v>
                </c:pt>
                <c:pt idx="43">
                  <c:v>1.2783674402538603E-22</c:v>
                </c:pt>
                <c:pt idx="44">
                  <c:v>2.3751801429837924E-22</c:v>
                </c:pt>
                <c:pt idx="45">
                  <c:v>4.3955651636634719E-22</c:v>
                </c:pt>
                <c:pt idx="46">
                  <c:v>8.1023393096784651E-22</c:v>
                </c:pt>
                <c:pt idx="47">
                  <c:v>1.4875921852253684E-21</c:v>
                </c:pt>
                <c:pt idx="48">
                  <c:v>2.7204160892661099E-21</c:v>
                </c:pt>
                <c:pt idx="49">
                  <c:v>4.9552434652132637E-21</c:v>
                </c:pt>
                <c:pt idx="50">
                  <c:v>8.9902778106188971E-21</c:v>
                </c:pt>
                <c:pt idx="51">
                  <c:v>1.6246503893884586E-20</c:v>
                </c:pt>
                <c:pt idx="52">
                  <c:v>2.9243251720949711E-20</c:v>
                </c:pt>
                <c:pt idx="53">
                  <c:v>5.2428881467522046E-20</c:v>
                </c:pt>
                <c:pt idx="54">
                  <c:v>9.3625675197846378E-20</c:v>
                </c:pt>
                <c:pt idx="55">
                  <c:v>1.6653251178074208E-19</c:v>
                </c:pt>
                <c:pt idx="56">
                  <c:v>2.9504147187370347E-19</c:v>
                </c:pt>
                <c:pt idx="57">
                  <c:v>5.2065174991910084E-19</c:v>
                </c:pt>
                <c:pt idx="58">
                  <c:v>9.151496258379801E-19</c:v>
                </c:pt>
                <c:pt idx="59">
                  <c:v>1.6022034710536522E-18</c:v>
                </c:pt>
                <c:pt idx="60">
                  <c:v>2.7939865002740163E-18</c:v>
                </c:pt>
                <c:pt idx="61">
                  <c:v>4.853022482399075E-18</c:v>
                </c:pt>
                <c:pt idx="62">
                  <c:v>8.3961843411629576E-18</c:v>
                </c:pt>
                <c:pt idx="63">
                  <c:v>1.4468835938466688E-17</c:v>
                </c:pt>
                <c:pt idx="64">
                  <c:v>2.4835190412762776E-17</c:v>
                </c:pt>
                <c:pt idx="65">
                  <c:v>4.2460390756191902E-17</c:v>
                </c:pt>
                <c:pt idx="66">
                  <c:v>7.2307507626765587E-17</c:v>
                </c:pt>
                <c:pt idx="67">
                  <c:v>1.2264957272648244E-16</c:v>
                </c:pt>
                <c:pt idx="68">
                  <c:v>2.0722028428311019E-16</c:v>
                </c:pt>
                <c:pt idx="69">
                  <c:v>3.487244611221332E-16</c:v>
                </c:pt>
                <c:pt idx="70">
                  <c:v>5.8454349234186967E-16</c:v>
                </c:pt>
                <c:pt idx="71">
                  <c:v>9.7596867183483742E-16</c:v>
                </c:pt>
                <c:pt idx="72">
                  <c:v>1.623079973629152E-15</c:v>
                </c:pt>
                <c:pt idx="73">
                  <c:v>2.6886194083135227E-15</c:v>
                </c:pt>
                <c:pt idx="74">
                  <c:v>4.4361322928152964E-15</c:v>
                </c:pt>
                <c:pt idx="75">
                  <c:v>7.2906422530713945E-15</c:v>
                </c:pt>
                <c:pt idx="76">
                  <c:v>1.1934758220403254E-14</c:v>
                </c:pt>
                <c:pt idx="77">
                  <c:v>1.9460249658364271E-14</c:v>
                </c:pt>
                <c:pt idx="78">
                  <c:v>3.1606073919252971E-14</c:v>
                </c:pt>
                <c:pt idx="79">
                  <c:v>5.1130552160839431E-14</c:v>
                </c:pt>
                <c:pt idx="80">
                  <c:v>8.2390784229401433E-14</c:v>
                </c:pt>
                <c:pt idx="81">
                  <c:v>1.3224079719376095E-13</c:v>
                </c:pt>
                <c:pt idx="82">
                  <c:v>2.114177293593201E-13</c:v>
                </c:pt>
                <c:pt idx="83">
                  <c:v>3.366719537339635E-13</c:v>
                </c:pt>
                <c:pt idx="84">
                  <c:v>5.3402617067515454E-13</c:v>
                </c:pt>
                <c:pt idx="85">
                  <c:v>8.4374011281480125E-13</c:v>
                </c:pt>
                <c:pt idx="86">
                  <c:v>1.3278404872128126E-12</c:v>
                </c:pt>
                <c:pt idx="87">
                  <c:v>2.0814916922485281E-12</c:v>
                </c:pt>
                <c:pt idx="88">
                  <c:v>3.2500911869626927E-12</c:v>
                </c:pt>
                <c:pt idx="89">
                  <c:v>5.0548588771286434E-12</c:v>
                </c:pt>
                <c:pt idx="90">
                  <c:v>7.8309725019166368E-12</c:v>
                </c:pt>
                <c:pt idx="91">
                  <c:v>1.2084149776105447E-11</c:v>
                </c:pt>
                <c:pt idx="92">
                  <c:v>1.8574229753900545E-11</c:v>
                </c:pt>
                <c:pt idx="93">
                  <c:v>2.8438090436022252E-11</c:v>
                </c:pt>
                <c:pt idx="94">
                  <c:v>4.3369614120969896E-11</c:v>
                </c:pt>
                <c:pt idx="95">
                  <c:v>6.5882006117468026E-11</c:v>
                </c:pt>
                <c:pt idx="96">
                  <c:v>9.9688448795327958E-11</c:v>
                </c:pt>
                <c:pt idx="97">
                  <c:v>1.5025200637499774E-10</c:v>
                </c:pt>
                <c:pt idx="98">
                  <c:v>2.2557647701925166E-10</c:v>
                </c:pt>
                <c:pt idx="99">
                  <c:v>3.3733865866234992E-10</c:v>
                </c:pt>
                <c:pt idx="100">
                  <c:v>5.0250211787518219E-10</c:v>
                </c:pt>
                <c:pt idx="101">
                  <c:v>7.4560683543608852E-10</c:v>
                </c:pt>
                <c:pt idx="102">
                  <c:v>1.1020030806534084E-9</c:v>
                </c:pt>
                <c:pt idx="103">
                  <c:v>1.6223981465297002E-9</c:v>
                </c:pt>
                <c:pt idx="104">
                  <c:v>2.3792197792815567E-9</c:v>
                </c:pt>
                <c:pt idx="105">
                  <c:v>3.4754814286266838E-9</c:v>
                </c:pt>
                <c:pt idx="106">
                  <c:v>5.0570762067395993E-9</c:v>
                </c:pt>
                <c:pt idx="107">
                  <c:v>7.3297470503407965E-9</c:v>
                </c:pt>
                <c:pt idx="108">
                  <c:v>1.0582403352856717E-8</c:v>
                </c:pt>
                <c:pt idx="109">
                  <c:v>1.5219008649988634E-8</c:v>
                </c:pt>
                <c:pt idx="110">
                  <c:v>2.1801986529824377E-8</c:v>
                </c:pt>
                <c:pt idx="111">
                  <c:v>3.1111028352005507E-8</c:v>
                </c:pt>
                <c:pt idx="112">
                  <c:v>4.422239263914576E-8</c:v>
                </c:pt>
                <c:pt idx="113">
                  <c:v>6.2615330496991739E-8</c:v>
                </c:pt>
                <c:pt idx="114">
                  <c:v>8.8314236742315073E-8</c:v>
                </c:pt>
                <c:pt idx="115">
                  <c:v>1.2407761148038727E-7</c:v>
                </c:pt>
                <c:pt idx="116">
                  <c:v>1.7364803890741435E-7</c:v>
                </c:pt>
                <c:pt idx="117">
                  <c:v>2.420812865620168E-7</c:v>
                </c:pt>
                <c:pt idx="118">
                  <c:v>3.3617745838064324E-7</c:v>
                </c:pt>
                <c:pt idx="119">
                  <c:v>4.6504308092896728E-7</c:v>
                </c:pt>
                <c:pt idx="120">
                  <c:v>6.4082026959022866E-7</c:v>
                </c:pt>
                <c:pt idx="121">
                  <c:v>8.7962793839790244E-7</c:v>
                </c:pt>
                <c:pt idx="122">
                  <c:v>1.2027706321750586E-6</c:v>
                </c:pt>
                <c:pt idx="123">
                  <c:v>1.6382832377305294E-6</c:v>
                </c:pt>
                <c:pt idx="124">
                  <c:v>2.2228948472607426E-6</c:v>
                </c:pt>
                <c:pt idx="125">
                  <c:v>3.004512678020609E-6</c:v>
                </c:pt>
                <c:pt idx="126">
                  <c:v>4.0453474624784284E-6</c:v>
                </c:pt>
                <c:pt idx="127">
                  <c:v>5.425825349466612E-6</c:v>
                </c:pt>
                <c:pt idx="128">
                  <c:v>7.24945828776731E-6</c:v>
                </c:pt>
                <c:pt idx="129">
                  <c:v>9.6488752139647915E-6</c:v>
                </c:pt>
                <c:pt idx="130">
                  <c:v>1.2793250147416023E-5</c:v>
                </c:pt>
                <c:pt idx="131">
                  <c:v>1.6897400379562869E-5</c:v>
                </c:pt>
                <c:pt idx="132">
                  <c:v>2.2232868027665947E-5</c:v>
                </c:pt>
                <c:pt idx="133">
                  <c:v>2.9141340779106493E-5</c:v>
                </c:pt>
                <c:pt idx="134">
                  <c:v>3.8050811890702092E-5</c:v>
                </c:pt>
                <c:pt idx="135">
                  <c:v>4.9494924325266166E-5</c:v>
                </c:pt>
                <c:pt idx="136">
                  <c:v>6.4135987845827513E-5</c:v>
                </c:pt>
                <c:pt idx="137">
                  <c:v>8.2792199090935865E-5</c:v>
                </c:pt>
                <c:pt idx="138">
                  <c:v>1.0646963083796403E-4</c:v>
                </c:pt>
                <c:pt idx="139">
                  <c:v>1.3639958509186766E-4</c:v>
                </c:pt>
                <c:pt idx="140">
                  <c:v>1.7408192212823578E-4</c:v>
                </c:pt>
                <c:pt idx="141">
                  <c:v>2.2133498055021183E-4</c:v>
                </c:pt>
                <c:pt idx="142">
                  <c:v>2.803526877763813E-4</c:v>
                </c:pt>
                <c:pt idx="143">
                  <c:v>3.537694218325257E-4</c:v>
                </c:pt>
                <c:pt idx="144">
                  <c:v>4.4473311934072903E-4</c:v>
                </c:pt>
                <c:pt idx="145">
                  <c:v>5.5698702659595764E-4</c:v>
                </c:pt>
                <c:pt idx="146">
                  <c:v>6.9496035613976818E-4</c:v>
                </c:pt>
                <c:pt idx="147">
                  <c:v>8.63867936197549E-4</c:v>
                </c:pt>
                <c:pt idx="148">
                  <c:v>1.0698187212923945E-3</c:v>
                </c:pt>
                <c:pt idx="149">
                  <c:v>1.3199327667813279E-3</c:v>
                </c:pt>
                <c:pt idx="150">
                  <c:v>1.6224659567481428E-3</c:v>
                </c:pt>
                <c:pt idx="151">
                  <c:v>1.9869414140208375E-3</c:v>
                </c:pt>
                <c:pt idx="152">
                  <c:v>2.4242861154134209E-3</c:v>
                </c:pt>
                <c:pt idx="153">
                  <c:v>2.9469707892640358E-3</c:v>
                </c:pt>
                <c:pt idx="154">
                  <c:v>3.5691506931708459E-3</c:v>
                </c:pt>
                <c:pt idx="155">
                  <c:v>4.306804367527184E-3</c:v>
                </c:pt>
                <c:pt idx="156">
                  <c:v>5.1778669479701552E-3</c:v>
                </c:pt>
                <c:pt idx="157">
                  <c:v>6.2023541130723425E-3</c:v>
                </c:pt>
                <c:pt idx="158">
                  <c:v>7.4024722612437196E-3</c:v>
                </c:pt>
                <c:pt idx="159">
                  <c:v>8.8027100741424405E-3</c:v>
                </c:pt>
                <c:pt idx="160">
                  <c:v>1.0429906256293399E-2</c:v>
                </c:pt>
                <c:pt idx="161">
                  <c:v>1.2313287966927169E-2</c:v>
                </c:pt>
                <c:pt idx="162">
                  <c:v>1.4484474305779456E-2</c:v>
                </c:pt>
                <c:pt idx="163">
                  <c:v>1.697743920490161E-2</c:v>
                </c:pt>
                <c:pt idx="164">
                  <c:v>1.9828428237126723E-2</c:v>
                </c:pt>
                <c:pt idx="165">
                  <c:v>2.3075824199691217E-2</c:v>
                </c:pt>
                <c:pt idx="166">
                  <c:v>2.6759956885558597E-2</c:v>
                </c:pt>
                <c:pt idx="167">
                  <c:v>3.092285322677198E-2</c:v>
                </c:pt>
                <c:pt idx="168">
                  <c:v>3.5607924988540797E-2</c:v>
                </c:pt>
                <c:pt idx="169">
                  <c:v>4.0859592406772699E-2</c:v>
                </c:pt>
                <c:pt idx="170">
                  <c:v>4.6722843583622962E-2</c:v>
                </c:pt>
                <c:pt idx="171">
                  <c:v>5.3242731064102412E-2</c:v>
                </c:pt>
                <c:pt idx="172">
                  <c:v>6.0463808780804901E-2</c:v>
                </c:pt>
                <c:pt idx="173">
                  <c:v>6.8429514432610208E-2</c:v>
                </c:pt>
                <c:pt idx="174">
                  <c:v>7.7181504306835555E-2</c:v>
                </c:pt>
                <c:pt idx="175">
                  <c:v>8.6758949504656832E-2</c:v>
                </c:pt>
                <c:pt idx="176">
                  <c:v>9.7197804421997658E-2</c:v>
                </c:pt>
                <c:pt idx="177">
                  <c:v>0.10853006010317785</c:v>
                </c:pt>
                <c:pt idx="178">
                  <c:v>0.12078299665092487</c:v>
                </c:pt>
                <c:pt idx="179">
                  <c:v>0.13397845017296334</c:v>
                </c:pt>
                <c:pt idx="180">
                  <c:v>0.14813211070497551</c:v>
                </c:pt>
                <c:pt idx="181">
                  <c:v>0.16325286811164266</c:v>
                </c:pt>
                <c:pt idx="182">
                  <c:v>0.17934222308089096</c:v>
                </c:pt>
                <c:pt idx="183">
                  <c:v>0.19639377995322449</c:v>
                </c:pt>
                <c:pt idx="184">
                  <c:v>0.21439283724520691</c:v>
                </c:pt>
                <c:pt idx="185">
                  <c:v>0.23331609032810885</c:v>
                </c:pt>
                <c:pt idx="186">
                  <c:v>0.25313145882251614</c:v>
                </c:pt>
                <c:pt idx="187">
                  <c:v>0.27379804889968112</c:v>
                </c:pt>
                <c:pt idx="188">
                  <c:v>0.29526625789215788</c:v>
                </c:pt>
                <c:pt idx="189">
                  <c:v>0.31747802547948062</c:v>
                </c:pt>
                <c:pt idx="190">
                  <c:v>0.34036723231521981</c:v>
                </c:pt>
                <c:pt idx="191">
                  <c:v>0.36386024339905848</c:v>
                </c:pt>
                <c:pt idx="192">
                  <c:v>0.38787658988096435</c:v>
                </c:pt>
                <c:pt idx="193">
                  <c:v>0.41232977942945187</c:v>
                </c:pt>
                <c:pt idx="194">
                  <c:v>0.43712822191919748</c:v>
                </c:pt>
                <c:pt idx="195">
                  <c:v>0.46217625410859625</c:v>
                </c:pt>
                <c:pt idx="196">
                  <c:v>0.48737524429109397</c:v>
                </c:pt>
                <c:pt idx="197">
                  <c:v>0.5126247557089062</c:v>
                </c:pt>
                <c:pt idx="198">
                  <c:v>0.53782374589140391</c:v>
                </c:pt>
                <c:pt idx="199">
                  <c:v>0.56287177808080269</c:v>
                </c:pt>
                <c:pt idx="200">
                  <c:v>0.5876702205705483</c:v>
                </c:pt>
                <c:pt idx="201">
                  <c:v>0.61212341011903582</c:v>
                </c:pt>
                <c:pt idx="202">
                  <c:v>0.63613975660094169</c:v>
                </c:pt>
                <c:pt idx="203">
                  <c:v>0.65963276768478041</c:v>
                </c:pt>
                <c:pt idx="204">
                  <c:v>0.68252197452051966</c:v>
                </c:pt>
                <c:pt idx="205">
                  <c:v>0.70473374210784245</c:v>
                </c:pt>
                <c:pt idx="206">
                  <c:v>0.72620195110031915</c:v>
                </c:pt>
                <c:pt idx="207">
                  <c:v>0.74686854117748414</c:v>
                </c:pt>
                <c:pt idx="208">
                  <c:v>0.76668390967189148</c:v>
                </c:pt>
                <c:pt idx="209">
                  <c:v>0.78560716275479336</c:v>
                </c:pt>
                <c:pt idx="210">
                  <c:v>0.80360622004677573</c:v>
                </c:pt>
                <c:pt idx="211">
                  <c:v>0.82065777691910924</c:v>
                </c:pt>
                <c:pt idx="212">
                  <c:v>0.83674713188835748</c:v>
                </c:pt>
                <c:pt idx="213">
                  <c:v>0.85186788929502466</c:v>
                </c:pt>
                <c:pt idx="214">
                  <c:v>0.86602154982703683</c:v>
                </c:pt>
                <c:pt idx="215">
                  <c:v>0.87921700334907527</c:v>
                </c:pt>
                <c:pt idx="216">
                  <c:v>0.89146993989682233</c:v>
                </c:pt>
                <c:pt idx="217">
                  <c:v>0.90280219557800256</c:v>
                </c:pt>
                <c:pt idx="218">
                  <c:v>0.91324105049534343</c:v>
                </c:pt>
                <c:pt idx="219">
                  <c:v>0.92281849569316465</c:v>
                </c:pt>
                <c:pt idx="220">
                  <c:v>0.93157048556738997</c:v>
                </c:pt>
                <c:pt idx="221">
                  <c:v>0.93953619121919529</c:v>
                </c:pt>
                <c:pt idx="222">
                  <c:v>0.94675726893589773</c:v>
                </c:pt>
                <c:pt idx="223">
                  <c:v>0.95327715641637722</c:v>
                </c:pt>
                <c:pt idx="224">
                  <c:v>0.9591404075932275</c:v>
                </c:pt>
                <c:pt idx="225">
                  <c:v>0.9643920750114594</c:v>
                </c:pt>
                <c:pt idx="226">
                  <c:v>0.9690771467732282</c:v>
                </c:pt>
                <c:pt idx="227">
                  <c:v>0.97324004311444157</c:v>
                </c:pt>
                <c:pt idx="228">
                  <c:v>0.97692417580030899</c:v>
                </c:pt>
                <c:pt idx="229">
                  <c:v>0.98017157176287351</c:v>
                </c:pt>
                <c:pt idx="230">
                  <c:v>0.98302256079509864</c:v>
                </c:pt>
                <c:pt idx="231">
                  <c:v>0.98551552569422085</c:v>
                </c:pt>
                <c:pt idx="232">
                  <c:v>0.98768671203307312</c:v>
                </c:pt>
                <c:pt idx="233">
                  <c:v>0.98957009374370686</c:v>
                </c:pt>
                <c:pt idx="234">
                  <c:v>0.99119728992585787</c:v>
                </c:pt>
                <c:pt idx="235">
                  <c:v>0.99259752773875665</c:v>
                </c:pt>
                <c:pt idx="236">
                  <c:v>0.99379764588692798</c:v>
                </c:pt>
                <c:pt idx="237">
                  <c:v>0.99482213305203016</c:v>
                </c:pt>
                <c:pt idx="238">
                  <c:v>0.99569319563247316</c:v>
                </c:pt>
                <c:pt idx="239">
                  <c:v>0.99643084930682946</c:v>
                </c:pt>
                <c:pt idx="240">
                  <c:v>0.99705302921073624</c:v>
                </c:pt>
                <c:pt idx="241">
                  <c:v>0.99757571388458688</c:v>
                </c:pt>
                <c:pt idx="242">
                  <c:v>0.99801305858597944</c:v>
                </c:pt>
                <c:pt idx="243">
                  <c:v>0.99837753404325214</c:v>
                </c:pt>
                <c:pt idx="244">
                  <c:v>0.998680067233219</c:v>
                </c:pt>
                <c:pt idx="245">
                  <c:v>0.99893018127870792</c:v>
                </c:pt>
                <c:pt idx="246">
                  <c:v>0.99913613206380281</c:v>
                </c:pt>
                <c:pt idx="247">
                  <c:v>0.99930503964386064</c:v>
                </c:pt>
                <c:pt idx="248">
                  <c:v>0.99944301297340443</c:v>
                </c:pt>
                <c:pt idx="249">
                  <c:v>0.99955526688065965</c:v>
                </c:pt>
                <c:pt idx="250">
                  <c:v>0.99964623057816782</c:v>
                </c:pt>
                <c:pt idx="251">
                  <c:v>0.99971964731222396</c:v>
                </c:pt>
                <c:pt idx="252">
                  <c:v>0.99977866501945012</c:v>
                </c:pt>
                <c:pt idx="253">
                  <c:v>0.99982591807787213</c:v>
                </c:pt>
                <c:pt idx="254">
                  <c:v>0.99986360041490852</c:v>
                </c:pt>
                <c:pt idx="255">
                  <c:v>0.9998935303691624</c:v>
                </c:pt>
                <c:pt idx="256">
                  <c:v>0.99991720780090942</c:v>
                </c:pt>
                <c:pt idx="257">
                  <c:v>0.99993586401215451</c:v>
                </c:pt>
                <c:pt idx="258">
                  <c:v>0.99995050507567507</c:v>
                </c:pt>
                <c:pt idx="259">
                  <c:v>0.99996194918810966</c:v>
                </c:pt>
                <c:pt idx="260">
                  <c:v>0.99997085865922131</c:v>
                </c:pt>
                <c:pt idx="261">
                  <c:v>0.99997776713197273</c:v>
                </c:pt>
                <c:pt idx="262">
                  <c:v>0.99998310259962087</c:v>
                </c:pt>
                <c:pt idx="263">
                  <c:v>0.99998720674985297</c:v>
                </c:pt>
                <c:pt idx="264">
                  <c:v>0.9999903511247864</c:v>
                </c:pt>
                <c:pt idx="265">
                  <c:v>0.99999275054171255</c:v>
                </c:pt>
                <c:pt idx="266">
                  <c:v>0.99999457417465087</c:v>
                </c:pt>
                <c:pt idx="267">
                  <c:v>0.99999595465253788</c:v>
                </c:pt>
                <c:pt idx="268">
                  <c:v>0.99999699548732235</c:v>
                </c:pt>
                <c:pt idx="269">
                  <c:v>0.99999777710515314</c:v>
                </c:pt>
                <c:pt idx="270">
                  <c:v>0.99999836171676271</c:v>
                </c:pt>
                <c:pt idx="271">
                  <c:v>0.99999879722936824</c:v>
                </c:pt>
                <c:pt idx="272">
                  <c:v>0.99999912037206207</c:v>
                </c:pt>
                <c:pt idx="273">
                  <c:v>0.99999935917973093</c:v>
                </c:pt>
                <c:pt idx="274">
                  <c:v>0.99999953495691962</c:v>
                </c:pt>
                <c:pt idx="275">
                  <c:v>0.99999966382254213</c:v>
                </c:pt>
                <c:pt idx="276">
                  <c:v>0.99999975791871398</c:v>
                </c:pt>
                <c:pt idx="277">
                  <c:v>0.99999982635196161</c:v>
                </c:pt>
                <c:pt idx="278">
                  <c:v>0.99999987592238904</c:v>
                </c:pt>
                <c:pt idx="279">
                  <c:v>0.99999991168576374</c:v>
                </c:pt>
                <c:pt idx="280">
                  <c:v>0.99999993738466997</c:v>
                </c:pt>
                <c:pt idx="281">
                  <c:v>0.99999995577760781</c:v>
                </c:pt>
                <c:pt idx="282">
                  <c:v>0.99999996888897213</c:v>
                </c:pt>
                <c:pt idx="283">
                  <c:v>0.99999997819801401</c:v>
                </c:pt>
                <c:pt idx="284">
                  <c:v>0.99999998478099184</c:v>
                </c:pt>
                <c:pt idx="285">
                  <c:v>0.99999998941759716</c:v>
                </c:pt>
                <c:pt idx="286">
                  <c:v>0.99999999267025341</c:v>
                </c:pt>
                <c:pt idx="287">
                  <c:v>0.99999999494292424</c:v>
                </c:pt>
                <c:pt idx="288">
                  <c:v>0.99999999652451899</c:v>
                </c:pt>
                <c:pt idx="289">
                  <c:v>0.99999999762078062</c:v>
                </c:pt>
                <c:pt idx="290">
                  <c:v>0.99999999837760223</c:v>
                </c:pt>
                <c:pt idx="291">
                  <c:v>0.99999999889799729</c:v>
                </c:pt>
                <c:pt idx="292">
                  <c:v>0.99999999925439353</c:v>
                </c:pt>
                <c:pt idx="293">
                  <c:v>0.99999999949749829</c:v>
                </c:pt>
                <c:pt idx="294">
                  <c:v>0.99999999966266173</c:v>
                </c:pt>
                <c:pt idx="295">
                  <c:v>0.99999999977442389</c:v>
                </c:pt>
                <c:pt idx="296">
                  <c:v>0.99999999984974841</c:v>
                </c:pt>
                <c:pt idx="297">
                  <c:v>0.99999999990031196</c:v>
                </c:pt>
                <c:pt idx="298">
                  <c:v>0.99999999993411837</c:v>
                </c:pt>
                <c:pt idx="299">
                  <c:v>0.9999999999566308</c:v>
                </c:pt>
                <c:pt idx="300">
                  <c:v>0.9999999999715623</c:v>
                </c:pt>
                <c:pt idx="301">
                  <c:v>0.99999999998142619</c:v>
                </c:pt>
                <c:pt idx="302">
                  <c:v>0.99999999998791622</c:v>
                </c:pt>
                <c:pt idx="303">
                  <c:v>0.99999999999216937</c:v>
                </c:pt>
                <c:pt idx="304">
                  <c:v>0.99999999999494549</c:v>
                </c:pt>
                <c:pt idx="305">
                  <c:v>0.99999999999675027</c:v>
                </c:pt>
                <c:pt idx="306">
                  <c:v>0.99999999999791889</c:v>
                </c:pt>
                <c:pt idx="307">
                  <c:v>0.99999999999867251</c:v>
                </c:pt>
                <c:pt idx="308">
                  <c:v>0.99999999999915656</c:v>
                </c:pt>
                <c:pt idx="309">
                  <c:v>0.99999999999946632</c:v>
                </c:pt>
                <c:pt idx="310">
                  <c:v>0.99999999999966371</c:v>
                </c:pt>
                <c:pt idx="311">
                  <c:v>0.99999999999978895</c:v>
                </c:pt>
                <c:pt idx="312">
                  <c:v>0.99999999999986811</c:v>
                </c:pt>
                <c:pt idx="313">
                  <c:v>0.99999999999991795</c:v>
                </c:pt>
                <c:pt idx="314">
                  <c:v>0.99999999999994926</c:v>
                </c:pt>
                <c:pt idx="315">
                  <c:v>0.9999999999999688</c:v>
                </c:pt>
                <c:pt idx="316">
                  <c:v>0.9999999999999809</c:v>
                </c:pt>
                <c:pt idx="317">
                  <c:v>0.99999999999998845</c:v>
                </c:pt>
                <c:pt idx="318">
                  <c:v>0.99999999999999312</c:v>
                </c:pt>
                <c:pt idx="319">
                  <c:v>0.999999999999996</c:v>
                </c:pt>
                <c:pt idx="320">
                  <c:v>0.99999999999999778</c:v>
                </c:pt>
                <c:pt idx="321">
                  <c:v>0.99999999999999889</c:v>
                </c:pt>
                <c:pt idx="322">
                  <c:v>0.99999999999999956</c:v>
                </c:pt>
                <c:pt idx="323">
                  <c:v>1</c:v>
                </c:pt>
                <c:pt idx="324">
                  <c:v>1.0000000000000002</c:v>
                </c:pt>
                <c:pt idx="325">
                  <c:v>1.0000000000000004</c:v>
                </c:pt>
                <c:pt idx="326">
                  <c:v>1.0000000000000004</c:v>
                </c:pt>
                <c:pt idx="327">
                  <c:v>1.0000000000000004</c:v>
                </c:pt>
                <c:pt idx="328">
                  <c:v>1.0000000000000004</c:v>
                </c:pt>
                <c:pt idx="329">
                  <c:v>1.0000000000000004</c:v>
                </c:pt>
                <c:pt idx="330">
                  <c:v>1.0000000000000004</c:v>
                </c:pt>
                <c:pt idx="331">
                  <c:v>1.0000000000000004</c:v>
                </c:pt>
                <c:pt idx="332">
                  <c:v>1.0000000000000004</c:v>
                </c:pt>
                <c:pt idx="333">
                  <c:v>1.0000000000000004</c:v>
                </c:pt>
                <c:pt idx="334">
                  <c:v>1.0000000000000004</c:v>
                </c:pt>
                <c:pt idx="335">
                  <c:v>1.0000000000000004</c:v>
                </c:pt>
                <c:pt idx="336">
                  <c:v>1.0000000000000004</c:v>
                </c:pt>
                <c:pt idx="337">
                  <c:v>1.0000000000000004</c:v>
                </c:pt>
                <c:pt idx="338">
                  <c:v>1.0000000000000004</c:v>
                </c:pt>
                <c:pt idx="339">
                  <c:v>1.0000000000000004</c:v>
                </c:pt>
                <c:pt idx="340">
                  <c:v>1.0000000000000004</c:v>
                </c:pt>
                <c:pt idx="341">
                  <c:v>1.0000000000000004</c:v>
                </c:pt>
                <c:pt idx="342">
                  <c:v>1.0000000000000004</c:v>
                </c:pt>
                <c:pt idx="343">
                  <c:v>1.0000000000000004</c:v>
                </c:pt>
                <c:pt idx="344">
                  <c:v>1.0000000000000004</c:v>
                </c:pt>
                <c:pt idx="345">
                  <c:v>1.0000000000000004</c:v>
                </c:pt>
                <c:pt idx="346">
                  <c:v>1.0000000000000004</c:v>
                </c:pt>
                <c:pt idx="347">
                  <c:v>1.0000000000000004</c:v>
                </c:pt>
                <c:pt idx="348">
                  <c:v>1.0000000000000004</c:v>
                </c:pt>
                <c:pt idx="349">
                  <c:v>1.0000000000000004</c:v>
                </c:pt>
                <c:pt idx="350">
                  <c:v>1.0000000000000004</c:v>
                </c:pt>
                <c:pt idx="351">
                  <c:v>1.0000000000000004</c:v>
                </c:pt>
                <c:pt idx="352">
                  <c:v>1.0000000000000004</c:v>
                </c:pt>
                <c:pt idx="353">
                  <c:v>1.0000000000000004</c:v>
                </c:pt>
                <c:pt idx="354">
                  <c:v>1.0000000000000004</c:v>
                </c:pt>
                <c:pt idx="355">
                  <c:v>1.0000000000000004</c:v>
                </c:pt>
                <c:pt idx="356">
                  <c:v>1.0000000000000004</c:v>
                </c:pt>
                <c:pt idx="357">
                  <c:v>1.0000000000000004</c:v>
                </c:pt>
                <c:pt idx="358">
                  <c:v>1.0000000000000004</c:v>
                </c:pt>
                <c:pt idx="359">
                  <c:v>1.0000000000000004</c:v>
                </c:pt>
                <c:pt idx="360">
                  <c:v>1.0000000000000004</c:v>
                </c:pt>
                <c:pt idx="361">
                  <c:v>1.0000000000000004</c:v>
                </c:pt>
                <c:pt idx="362">
                  <c:v>1.0000000000000004</c:v>
                </c:pt>
                <c:pt idx="363">
                  <c:v>1.0000000000000004</c:v>
                </c:pt>
                <c:pt idx="364">
                  <c:v>1.0000000000000004</c:v>
                </c:pt>
                <c:pt idx="365">
                  <c:v>1.0000000000000004</c:v>
                </c:pt>
                <c:pt idx="366">
                  <c:v>1.0000000000000004</c:v>
                </c:pt>
                <c:pt idx="367">
                  <c:v>1.0000000000000004</c:v>
                </c:pt>
                <c:pt idx="368">
                  <c:v>1.0000000000000004</c:v>
                </c:pt>
                <c:pt idx="369">
                  <c:v>1.0000000000000004</c:v>
                </c:pt>
                <c:pt idx="370">
                  <c:v>1.0000000000000004</c:v>
                </c:pt>
                <c:pt idx="371">
                  <c:v>1.0000000000000004</c:v>
                </c:pt>
                <c:pt idx="372">
                  <c:v>1.0000000000000004</c:v>
                </c:pt>
                <c:pt idx="373">
                  <c:v>1.0000000000000004</c:v>
                </c:pt>
                <c:pt idx="374">
                  <c:v>1.0000000000000004</c:v>
                </c:pt>
                <c:pt idx="375">
                  <c:v>1.0000000000000004</c:v>
                </c:pt>
                <c:pt idx="376">
                  <c:v>1.0000000000000004</c:v>
                </c:pt>
                <c:pt idx="377">
                  <c:v>1.0000000000000004</c:v>
                </c:pt>
                <c:pt idx="378">
                  <c:v>1.0000000000000004</c:v>
                </c:pt>
                <c:pt idx="379">
                  <c:v>1.0000000000000004</c:v>
                </c:pt>
                <c:pt idx="380">
                  <c:v>1.0000000000000004</c:v>
                </c:pt>
                <c:pt idx="381">
                  <c:v>1.0000000000000004</c:v>
                </c:pt>
                <c:pt idx="382">
                  <c:v>1.0000000000000004</c:v>
                </c:pt>
                <c:pt idx="383">
                  <c:v>1.0000000000000004</c:v>
                </c:pt>
                <c:pt idx="384">
                  <c:v>1.0000000000000004</c:v>
                </c:pt>
                <c:pt idx="385">
                  <c:v>1.0000000000000004</c:v>
                </c:pt>
                <c:pt idx="386">
                  <c:v>1.0000000000000004</c:v>
                </c:pt>
                <c:pt idx="387">
                  <c:v>1.0000000000000004</c:v>
                </c:pt>
                <c:pt idx="388">
                  <c:v>1.0000000000000004</c:v>
                </c:pt>
                <c:pt idx="389">
                  <c:v>1.0000000000000004</c:v>
                </c:pt>
                <c:pt idx="390">
                  <c:v>1.0000000000000004</c:v>
                </c:pt>
                <c:pt idx="391">
                  <c:v>1.0000000000000004</c:v>
                </c:pt>
                <c:pt idx="392">
                  <c:v>1.0000000000000004</c:v>
                </c:pt>
                <c:pt idx="393">
                  <c:v>1.0000000000000004</c:v>
                </c:pt>
                <c:pt idx="394">
                  <c:v>1.0000000000000004</c:v>
                </c:pt>
                <c:pt idx="395">
                  <c:v>1.0000000000000004</c:v>
                </c:pt>
                <c:pt idx="396">
                  <c:v>1.0000000000000004</c:v>
                </c:pt>
                <c:pt idx="397">
                  <c:v>1.0000000000000004</c:v>
                </c:pt>
                <c:pt idx="398">
                  <c:v>1.0000000000000004</c:v>
                </c:pt>
                <c:pt idx="399">
                  <c:v>1.0000000000000004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02-40D9-B7D7-FCEFA3FF2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520960"/>
        <c:axId val="150522496"/>
      </c:scatterChart>
      <c:valAx>
        <c:axId val="150520960"/>
        <c:scaling>
          <c:orientation val="minMax"/>
          <c:max val="20"/>
          <c:min val="-20"/>
        </c:scaling>
        <c:delete val="0"/>
        <c:axPos val="b"/>
        <c:numFmt formatCode="0" sourceLinked="0"/>
        <c:majorTickMark val="out"/>
        <c:minorTickMark val="none"/>
        <c:tickLblPos val="nextTo"/>
        <c:crossAx val="150522496"/>
        <c:crosses val="autoZero"/>
        <c:crossBetween val="midCat"/>
      </c:valAx>
      <c:valAx>
        <c:axId val="150522496"/>
        <c:scaling>
          <c:orientation val="minMax"/>
          <c:max val="1.05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150520960"/>
        <c:crosses val="autoZero"/>
        <c:crossBetween val="midCat"/>
      </c:valAx>
      <c:spPr>
        <a:solidFill>
          <a:schemeClr val="accent5">
            <a:lumMod val="20000"/>
            <a:lumOff val="80000"/>
          </a:schemeClr>
        </a:solidFill>
      </c:spPr>
    </c:plotArea>
    <c:plotVisOnly val="0"/>
    <c:dispBlanksAs val="gap"/>
    <c:showDLblsOverMax val="0"/>
  </c:chart>
  <c:spPr>
    <a:solidFill>
      <a:schemeClr val="accent3">
        <a:lumMod val="60000"/>
        <a:lumOff val="40000"/>
      </a:schemeClr>
    </a:solidFill>
    <a:ln w="9525">
      <a:solidFill>
        <a:schemeClr val="tx1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Density Function</a:t>
            </a:r>
          </a:p>
        </c:rich>
      </c:tx>
      <c:layout>
        <c:manualLayout>
          <c:xMode val="edge"/>
          <c:yMode val="edge"/>
          <c:x val="0.31758031777421447"/>
          <c:y val="3.50877192982456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8830955854867304E-2"/>
          <c:y val="0.15059953032186787"/>
          <c:w val="0.90546213116928465"/>
          <c:h val="0.6594538840539669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Exponential!$Q$3</c:f>
              <c:strCache>
                <c:ptCount val="1"/>
                <c:pt idx="0">
                  <c:v>f(x)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Exponential!$P$4:$P$403</c:f>
              <c:numCache>
                <c:formatCode>General</c:formatCode>
                <c:ptCount val="400"/>
                <c:pt idx="0" formatCode="0.00">
                  <c:v>0</c:v>
                </c:pt>
                <c:pt idx="1">
                  <c:v>0.5</c:v>
                </c:pt>
                <c:pt idx="2" formatCode="0.00">
                  <c:v>1</c:v>
                </c:pt>
                <c:pt idx="3">
                  <c:v>1.5</c:v>
                </c:pt>
                <c:pt idx="4" formatCode="0.00">
                  <c:v>2</c:v>
                </c:pt>
                <c:pt idx="5">
                  <c:v>2.5</c:v>
                </c:pt>
                <c:pt idx="6" formatCode="0.00">
                  <c:v>3</c:v>
                </c:pt>
                <c:pt idx="7">
                  <c:v>3.5</c:v>
                </c:pt>
                <c:pt idx="8" formatCode="0.00">
                  <c:v>4</c:v>
                </c:pt>
                <c:pt idx="9">
                  <c:v>4.5</c:v>
                </c:pt>
                <c:pt idx="10" formatCode="0.00">
                  <c:v>5</c:v>
                </c:pt>
                <c:pt idx="11">
                  <c:v>5.5</c:v>
                </c:pt>
                <c:pt idx="12" formatCode="0.00">
                  <c:v>6</c:v>
                </c:pt>
                <c:pt idx="13">
                  <c:v>6.5</c:v>
                </c:pt>
                <c:pt idx="14" formatCode="0.00">
                  <c:v>7</c:v>
                </c:pt>
                <c:pt idx="15">
                  <c:v>7.5</c:v>
                </c:pt>
                <c:pt idx="16" formatCode="0.00">
                  <c:v>8</c:v>
                </c:pt>
                <c:pt idx="17">
                  <c:v>8.5</c:v>
                </c:pt>
                <c:pt idx="18" formatCode="0.00">
                  <c:v>9</c:v>
                </c:pt>
                <c:pt idx="19">
                  <c:v>9.5</c:v>
                </c:pt>
                <c:pt idx="20" formatCode="0.00">
                  <c:v>10</c:v>
                </c:pt>
                <c:pt idx="21">
                  <c:v>10.5</c:v>
                </c:pt>
                <c:pt idx="22" formatCode="0.00">
                  <c:v>11</c:v>
                </c:pt>
                <c:pt idx="23">
                  <c:v>11.5</c:v>
                </c:pt>
                <c:pt idx="24" formatCode="0.00">
                  <c:v>12</c:v>
                </c:pt>
                <c:pt idx="25">
                  <c:v>12.5</c:v>
                </c:pt>
                <c:pt idx="26" formatCode="0.00">
                  <c:v>13</c:v>
                </c:pt>
                <c:pt idx="27">
                  <c:v>13.5</c:v>
                </c:pt>
                <c:pt idx="28" formatCode="0.00">
                  <c:v>14</c:v>
                </c:pt>
                <c:pt idx="29">
                  <c:v>14.5</c:v>
                </c:pt>
                <c:pt idx="30" formatCode="0.00">
                  <c:v>15</c:v>
                </c:pt>
                <c:pt idx="31">
                  <c:v>15.5</c:v>
                </c:pt>
                <c:pt idx="32" formatCode="0.00">
                  <c:v>16</c:v>
                </c:pt>
                <c:pt idx="33">
                  <c:v>16.5</c:v>
                </c:pt>
                <c:pt idx="34" formatCode="0.00">
                  <c:v>17</c:v>
                </c:pt>
                <c:pt idx="35">
                  <c:v>17.5</c:v>
                </c:pt>
                <c:pt idx="36" formatCode="0.00">
                  <c:v>18</c:v>
                </c:pt>
                <c:pt idx="37">
                  <c:v>18.5</c:v>
                </c:pt>
                <c:pt idx="38" formatCode="0.00">
                  <c:v>19</c:v>
                </c:pt>
                <c:pt idx="39">
                  <c:v>19.5</c:v>
                </c:pt>
                <c:pt idx="40" formatCode="0.00">
                  <c:v>20</c:v>
                </c:pt>
                <c:pt idx="41">
                  <c:v>20.5</c:v>
                </c:pt>
                <c:pt idx="42" formatCode="0.00">
                  <c:v>21</c:v>
                </c:pt>
                <c:pt idx="43">
                  <c:v>21.5</c:v>
                </c:pt>
                <c:pt idx="44" formatCode="0.00">
                  <c:v>22</c:v>
                </c:pt>
                <c:pt idx="45">
                  <c:v>22.5</c:v>
                </c:pt>
                <c:pt idx="46" formatCode="0.00">
                  <c:v>23</c:v>
                </c:pt>
                <c:pt idx="47">
                  <c:v>23.5</c:v>
                </c:pt>
                <c:pt idx="48" formatCode="0.00">
                  <c:v>24</c:v>
                </c:pt>
                <c:pt idx="49">
                  <c:v>24.5</c:v>
                </c:pt>
                <c:pt idx="50" formatCode="0.00">
                  <c:v>25</c:v>
                </c:pt>
                <c:pt idx="51">
                  <c:v>25.5</c:v>
                </c:pt>
                <c:pt idx="52" formatCode="0.00">
                  <c:v>26</c:v>
                </c:pt>
                <c:pt idx="53">
                  <c:v>26.5</c:v>
                </c:pt>
                <c:pt idx="54" formatCode="0.00">
                  <c:v>27</c:v>
                </c:pt>
                <c:pt idx="55">
                  <c:v>27.5</c:v>
                </c:pt>
                <c:pt idx="56" formatCode="0.00">
                  <c:v>28</c:v>
                </c:pt>
                <c:pt idx="57">
                  <c:v>28.5</c:v>
                </c:pt>
                <c:pt idx="58" formatCode="0.00">
                  <c:v>29</c:v>
                </c:pt>
                <c:pt idx="59">
                  <c:v>29.5</c:v>
                </c:pt>
                <c:pt idx="60" formatCode="0.00">
                  <c:v>30</c:v>
                </c:pt>
                <c:pt idx="61">
                  <c:v>30.5</c:v>
                </c:pt>
                <c:pt idx="62" formatCode="0.00">
                  <c:v>31</c:v>
                </c:pt>
                <c:pt idx="63">
                  <c:v>31.5</c:v>
                </c:pt>
                <c:pt idx="64" formatCode="0.00">
                  <c:v>32</c:v>
                </c:pt>
                <c:pt idx="65">
                  <c:v>32.5</c:v>
                </c:pt>
                <c:pt idx="66" formatCode="0.00">
                  <c:v>33</c:v>
                </c:pt>
                <c:pt idx="67">
                  <c:v>33.5</c:v>
                </c:pt>
                <c:pt idx="68" formatCode="0.00">
                  <c:v>34</c:v>
                </c:pt>
                <c:pt idx="69">
                  <c:v>34.5</c:v>
                </c:pt>
                <c:pt idx="70" formatCode="0.00">
                  <c:v>35</c:v>
                </c:pt>
                <c:pt idx="71">
                  <c:v>35.5</c:v>
                </c:pt>
                <c:pt idx="72" formatCode="0.00">
                  <c:v>36</c:v>
                </c:pt>
                <c:pt idx="73">
                  <c:v>36.5</c:v>
                </c:pt>
                <c:pt idx="74" formatCode="0.00">
                  <c:v>37</c:v>
                </c:pt>
                <c:pt idx="75">
                  <c:v>37.5</c:v>
                </c:pt>
                <c:pt idx="76" formatCode="0.00">
                  <c:v>38</c:v>
                </c:pt>
                <c:pt idx="77">
                  <c:v>38.5</c:v>
                </c:pt>
                <c:pt idx="78" formatCode="0.00">
                  <c:v>39</c:v>
                </c:pt>
                <c:pt idx="79">
                  <c:v>39.5</c:v>
                </c:pt>
                <c:pt idx="80" formatCode="0.00">
                  <c:v>40</c:v>
                </c:pt>
                <c:pt idx="81">
                  <c:v>40.5</c:v>
                </c:pt>
                <c:pt idx="82" formatCode="0.00">
                  <c:v>41</c:v>
                </c:pt>
                <c:pt idx="83">
                  <c:v>41.5</c:v>
                </c:pt>
                <c:pt idx="84" formatCode="0.00">
                  <c:v>42</c:v>
                </c:pt>
                <c:pt idx="85">
                  <c:v>42.5</c:v>
                </c:pt>
                <c:pt idx="86" formatCode="0.00">
                  <c:v>43</c:v>
                </c:pt>
                <c:pt idx="87">
                  <c:v>43.5</c:v>
                </c:pt>
                <c:pt idx="88" formatCode="0.00">
                  <c:v>44</c:v>
                </c:pt>
                <c:pt idx="89">
                  <c:v>44.5</c:v>
                </c:pt>
                <c:pt idx="90" formatCode="0.00">
                  <c:v>45</c:v>
                </c:pt>
                <c:pt idx="91">
                  <c:v>45.5</c:v>
                </c:pt>
                <c:pt idx="92" formatCode="0.00">
                  <c:v>46</c:v>
                </c:pt>
                <c:pt idx="93">
                  <c:v>46.5</c:v>
                </c:pt>
                <c:pt idx="94" formatCode="0.00">
                  <c:v>47</c:v>
                </c:pt>
                <c:pt idx="95">
                  <c:v>47.5</c:v>
                </c:pt>
                <c:pt idx="96" formatCode="0.00">
                  <c:v>48</c:v>
                </c:pt>
                <c:pt idx="97">
                  <c:v>48.5</c:v>
                </c:pt>
                <c:pt idx="98" formatCode="0.00">
                  <c:v>49</c:v>
                </c:pt>
                <c:pt idx="99">
                  <c:v>49.5</c:v>
                </c:pt>
                <c:pt idx="100" formatCode="0.00">
                  <c:v>50</c:v>
                </c:pt>
                <c:pt idx="101">
                  <c:v>50.5</c:v>
                </c:pt>
                <c:pt idx="102" formatCode="0.00">
                  <c:v>51</c:v>
                </c:pt>
                <c:pt idx="103">
                  <c:v>51.5</c:v>
                </c:pt>
                <c:pt idx="104" formatCode="0.00">
                  <c:v>52</c:v>
                </c:pt>
                <c:pt idx="105">
                  <c:v>52.5</c:v>
                </c:pt>
                <c:pt idx="106" formatCode="0.00">
                  <c:v>53</c:v>
                </c:pt>
                <c:pt idx="107">
                  <c:v>53.5</c:v>
                </c:pt>
                <c:pt idx="108" formatCode="0.00">
                  <c:v>54</c:v>
                </c:pt>
                <c:pt idx="109">
                  <c:v>54.5</c:v>
                </c:pt>
                <c:pt idx="110" formatCode="0.00">
                  <c:v>55</c:v>
                </c:pt>
                <c:pt idx="111">
                  <c:v>55.5</c:v>
                </c:pt>
                <c:pt idx="112" formatCode="0.00">
                  <c:v>56</c:v>
                </c:pt>
                <c:pt idx="113">
                  <c:v>56.5</c:v>
                </c:pt>
                <c:pt idx="114" formatCode="0.00">
                  <c:v>57</c:v>
                </c:pt>
                <c:pt idx="115">
                  <c:v>57.5</c:v>
                </c:pt>
                <c:pt idx="116" formatCode="0.00">
                  <c:v>58</c:v>
                </c:pt>
                <c:pt idx="117">
                  <c:v>58.5</c:v>
                </c:pt>
                <c:pt idx="118" formatCode="0.00">
                  <c:v>59</c:v>
                </c:pt>
                <c:pt idx="119">
                  <c:v>59.5</c:v>
                </c:pt>
                <c:pt idx="120" formatCode="0.00">
                  <c:v>60</c:v>
                </c:pt>
                <c:pt idx="121">
                  <c:v>60.5</c:v>
                </c:pt>
                <c:pt idx="122" formatCode="0.00">
                  <c:v>61</c:v>
                </c:pt>
                <c:pt idx="123">
                  <c:v>61.5</c:v>
                </c:pt>
                <c:pt idx="124" formatCode="0.00">
                  <c:v>62</c:v>
                </c:pt>
                <c:pt idx="125">
                  <c:v>62.5</c:v>
                </c:pt>
                <c:pt idx="126" formatCode="0.00">
                  <c:v>63</c:v>
                </c:pt>
                <c:pt idx="127">
                  <c:v>63.5</c:v>
                </c:pt>
                <c:pt idx="128" formatCode="0.00">
                  <c:v>64</c:v>
                </c:pt>
                <c:pt idx="129">
                  <c:v>64.5</c:v>
                </c:pt>
                <c:pt idx="130" formatCode="0.00">
                  <c:v>65</c:v>
                </c:pt>
                <c:pt idx="131">
                  <c:v>65.5</c:v>
                </c:pt>
                <c:pt idx="132" formatCode="0.00">
                  <c:v>66</c:v>
                </c:pt>
                <c:pt idx="133">
                  <c:v>66.5</c:v>
                </c:pt>
                <c:pt idx="134" formatCode="0.00">
                  <c:v>67</c:v>
                </c:pt>
                <c:pt idx="135">
                  <c:v>67.5</c:v>
                </c:pt>
                <c:pt idx="136" formatCode="0.00">
                  <c:v>68</c:v>
                </c:pt>
                <c:pt idx="137">
                  <c:v>68.5</c:v>
                </c:pt>
                <c:pt idx="138" formatCode="0.00">
                  <c:v>69</c:v>
                </c:pt>
                <c:pt idx="139">
                  <c:v>69.5</c:v>
                </c:pt>
                <c:pt idx="140" formatCode="0.00">
                  <c:v>70</c:v>
                </c:pt>
                <c:pt idx="141">
                  <c:v>70.5</c:v>
                </c:pt>
                <c:pt idx="142" formatCode="0.00">
                  <c:v>71</c:v>
                </c:pt>
                <c:pt idx="143">
                  <c:v>71.5</c:v>
                </c:pt>
                <c:pt idx="144" formatCode="0.00">
                  <c:v>72</c:v>
                </c:pt>
                <c:pt idx="145">
                  <c:v>72.5</c:v>
                </c:pt>
                <c:pt idx="146" formatCode="0.00">
                  <c:v>73</c:v>
                </c:pt>
                <c:pt idx="147">
                  <c:v>73.5</c:v>
                </c:pt>
                <c:pt idx="148" formatCode="0.00">
                  <c:v>74</c:v>
                </c:pt>
                <c:pt idx="149">
                  <c:v>74.5</c:v>
                </c:pt>
                <c:pt idx="150" formatCode="0.00">
                  <c:v>75</c:v>
                </c:pt>
                <c:pt idx="151">
                  <c:v>75.5</c:v>
                </c:pt>
                <c:pt idx="152" formatCode="0.00">
                  <c:v>76</c:v>
                </c:pt>
                <c:pt idx="153">
                  <c:v>76.5</c:v>
                </c:pt>
                <c:pt idx="154" formatCode="0.00">
                  <c:v>77</c:v>
                </c:pt>
                <c:pt idx="155">
                  <c:v>77.5</c:v>
                </c:pt>
                <c:pt idx="156" formatCode="0.00">
                  <c:v>78</c:v>
                </c:pt>
                <c:pt idx="157">
                  <c:v>78.5</c:v>
                </c:pt>
                <c:pt idx="158" formatCode="0.00">
                  <c:v>79</c:v>
                </c:pt>
                <c:pt idx="159">
                  <c:v>79.5</c:v>
                </c:pt>
                <c:pt idx="160" formatCode="0.00">
                  <c:v>80</c:v>
                </c:pt>
                <c:pt idx="161">
                  <c:v>80.5</c:v>
                </c:pt>
                <c:pt idx="162" formatCode="0.00">
                  <c:v>81</c:v>
                </c:pt>
                <c:pt idx="163">
                  <c:v>81.5</c:v>
                </c:pt>
                <c:pt idx="164" formatCode="0.00">
                  <c:v>82</c:v>
                </c:pt>
                <c:pt idx="165">
                  <c:v>82.5</c:v>
                </c:pt>
                <c:pt idx="166" formatCode="0.00">
                  <c:v>83</c:v>
                </c:pt>
                <c:pt idx="167">
                  <c:v>83.5</c:v>
                </c:pt>
                <c:pt idx="168" formatCode="0.00">
                  <c:v>84</c:v>
                </c:pt>
                <c:pt idx="169">
                  <c:v>84.5</c:v>
                </c:pt>
                <c:pt idx="170" formatCode="0.00">
                  <c:v>85</c:v>
                </c:pt>
                <c:pt idx="171">
                  <c:v>85.5</c:v>
                </c:pt>
                <c:pt idx="172" formatCode="0.00">
                  <c:v>86</c:v>
                </c:pt>
                <c:pt idx="173">
                  <c:v>86.5</c:v>
                </c:pt>
                <c:pt idx="174" formatCode="0.00">
                  <c:v>87</c:v>
                </c:pt>
                <c:pt idx="175">
                  <c:v>87.5</c:v>
                </c:pt>
                <c:pt idx="176" formatCode="0.00">
                  <c:v>88</c:v>
                </c:pt>
                <c:pt idx="177">
                  <c:v>88.5</c:v>
                </c:pt>
                <c:pt idx="178" formatCode="0.00">
                  <c:v>89</c:v>
                </c:pt>
                <c:pt idx="179">
                  <c:v>89.5</c:v>
                </c:pt>
                <c:pt idx="180" formatCode="0.00">
                  <c:v>90</c:v>
                </c:pt>
                <c:pt idx="181">
                  <c:v>90.5</c:v>
                </c:pt>
                <c:pt idx="182" formatCode="0.00">
                  <c:v>91</c:v>
                </c:pt>
                <c:pt idx="183">
                  <c:v>91.5</c:v>
                </c:pt>
                <c:pt idx="184" formatCode="0.00">
                  <c:v>92</c:v>
                </c:pt>
                <c:pt idx="185">
                  <c:v>92.5</c:v>
                </c:pt>
                <c:pt idx="186" formatCode="0.00">
                  <c:v>93</c:v>
                </c:pt>
                <c:pt idx="187">
                  <c:v>93.5</c:v>
                </c:pt>
                <c:pt idx="188" formatCode="0.00">
                  <c:v>94</c:v>
                </c:pt>
                <c:pt idx="189">
                  <c:v>94.5</c:v>
                </c:pt>
                <c:pt idx="190" formatCode="0.00">
                  <c:v>95</c:v>
                </c:pt>
                <c:pt idx="191">
                  <c:v>95.5</c:v>
                </c:pt>
                <c:pt idx="192" formatCode="0.00">
                  <c:v>96</c:v>
                </c:pt>
                <c:pt idx="193">
                  <c:v>96.5</c:v>
                </c:pt>
                <c:pt idx="194" formatCode="0.00">
                  <c:v>97</c:v>
                </c:pt>
                <c:pt idx="195">
                  <c:v>97.5</c:v>
                </c:pt>
                <c:pt idx="196" formatCode="0.00">
                  <c:v>98</c:v>
                </c:pt>
                <c:pt idx="197">
                  <c:v>98.5</c:v>
                </c:pt>
                <c:pt idx="198" formatCode="0.00">
                  <c:v>99</c:v>
                </c:pt>
                <c:pt idx="199">
                  <c:v>99.5</c:v>
                </c:pt>
                <c:pt idx="200" formatCode="0.00">
                  <c:v>100</c:v>
                </c:pt>
                <c:pt idx="201">
                  <c:v>100.5</c:v>
                </c:pt>
                <c:pt idx="202" formatCode="0.00">
                  <c:v>101</c:v>
                </c:pt>
                <c:pt idx="203">
                  <c:v>101.5</c:v>
                </c:pt>
                <c:pt idx="204" formatCode="0.00">
                  <c:v>102</c:v>
                </c:pt>
                <c:pt idx="205">
                  <c:v>102.5</c:v>
                </c:pt>
                <c:pt idx="206" formatCode="0.00">
                  <c:v>103</c:v>
                </c:pt>
                <c:pt idx="207">
                  <c:v>103.5</c:v>
                </c:pt>
                <c:pt idx="208" formatCode="0.00">
                  <c:v>104</c:v>
                </c:pt>
                <c:pt idx="209">
                  <c:v>104.5</c:v>
                </c:pt>
                <c:pt idx="210" formatCode="0.00">
                  <c:v>105</c:v>
                </c:pt>
                <c:pt idx="211">
                  <c:v>105.5</c:v>
                </c:pt>
                <c:pt idx="212" formatCode="0.00">
                  <c:v>106</c:v>
                </c:pt>
                <c:pt idx="213">
                  <c:v>106.5</c:v>
                </c:pt>
                <c:pt idx="214" formatCode="0.00">
                  <c:v>107</c:v>
                </c:pt>
                <c:pt idx="215">
                  <c:v>107.5</c:v>
                </c:pt>
                <c:pt idx="216" formatCode="0.00">
                  <c:v>108</c:v>
                </c:pt>
                <c:pt idx="217">
                  <c:v>108.5</c:v>
                </c:pt>
                <c:pt idx="218" formatCode="0.00">
                  <c:v>109</c:v>
                </c:pt>
                <c:pt idx="219">
                  <c:v>109.5</c:v>
                </c:pt>
                <c:pt idx="220" formatCode="0.00">
                  <c:v>110</c:v>
                </c:pt>
                <c:pt idx="221">
                  <c:v>110.5</c:v>
                </c:pt>
                <c:pt idx="222" formatCode="0.00">
                  <c:v>111</c:v>
                </c:pt>
                <c:pt idx="223">
                  <c:v>111.5</c:v>
                </c:pt>
                <c:pt idx="224" formatCode="0.00">
                  <c:v>112</c:v>
                </c:pt>
                <c:pt idx="225">
                  <c:v>112.5</c:v>
                </c:pt>
                <c:pt idx="226" formatCode="0.00">
                  <c:v>113</c:v>
                </c:pt>
                <c:pt idx="227">
                  <c:v>113.5</c:v>
                </c:pt>
                <c:pt idx="228" formatCode="0.00">
                  <c:v>114</c:v>
                </c:pt>
                <c:pt idx="229">
                  <c:v>114.5</c:v>
                </c:pt>
                <c:pt idx="230" formatCode="0.00">
                  <c:v>115</c:v>
                </c:pt>
                <c:pt idx="231">
                  <c:v>115.5</c:v>
                </c:pt>
                <c:pt idx="232" formatCode="0.00">
                  <c:v>116</c:v>
                </c:pt>
                <c:pt idx="233">
                  <c:v>116.5</c:v>
                </c:pt>
                <c:pt idx="234" formatCode="0.00">
                  <c:v>117</c:v>
                </c:pt>
                <c:pt idx="235">
                  <c:v>117.5</c:v>
                </c:pt>
                <c:pt idx="236" formatCode="0.00">
                  <c:v>118</c:v>
                </c:pt>
                <c:pt idx="237">
                  <c:v>118.5</c:v>
                </c:pt>
                <c:pt idx="238" formatCode="0.00">
                  <c:v>119</c:v>
                </c:pt>
                <c:pt idx="239">
                  <c:v>119.5</c:v>
                </c:pt>
                <c:pt idx="240" formatCode="0.00">
                  <c:v>120</c:v>
                </c:pt>
                <c:pt idx="241">
                  <c:v>120.5</c:v>
                </c:pt>
                <c:pt idx="242" formatCode="0.00">
                  <c:v>121</c:v>
                </c:pt>
                <c:pt idx="243">
                  <c:v>121.5</c:v>
                </c:pt>
                <c:pt idx="244" formatCode="0.00">
                  <c:v>122</c:v>
                </c:pt>
                <c:pt idx="245">
                  <c:v>122.5</c:v>
                </c:pt>
                <c:pt idx="246" formatCode="0.00">
                  <c:v>123</c:v>
                </c:pt>
                <c:pt idx="247">
                  <c:v>123.5</c:v>
                </c:pt>
                <c:pt idx="248" formatCode="0.00">
                  <c:v>124</c:v>
                </c:pt>
                <c:pt idx="249">
                  <c:v>124.5</c:v>
                </c:pt>
                <c:pt idx="250" formatCode="0.00">
                  <c:v>125</c:v>
                </c:pt>
                <c:pt idx="251">
                  <c:v>125.5</c:v>
                </c:pt>
                <c:pt idx="252" formatCode="0.00">
                  <c:v>126</c:v>
                </c:pt>
                <c:pt idx="253">
                  <c:v>126.5</c:v>
                </c:pt>
                <c:pt idx="254" formatCode="0.00">
                  <c:v>127</c:v>
                </c:pt>
                <c:pt idx="255">
                  <c:v>127.5</c:v>
                </c:pt>
                <c:pt idx="256" formatCode="0.00">
                  <c:v>128</c:v>
                </c:pt>
                <c:pt idx="257">
                  <c:v>128.5</c:v>
                </c:pt>
                <c:pt idx="258" formatCode="0.00">
                  <c:v>129</c:v>
                </c:pt>
                <c:pt idx="259">
                  <c:v>129.5</c:v>
                </c:pt>
                <c:pt idx="260" formatCode="0.00">
                  <c:v>130</c:v>
                </c:pt>
                <c:pt idx="261">
                  <c:v>130.5</c:v>
                </c:pt>
                <c:pt idx="262" formatCode="0.00">
                  <c:v>131</c:v>
                </c:pt>
                <c:pt idx="263">
                  <c:v>131.5</c:v>
                </c:pt>
                <c:pt idx="264" formatCode="0.00">
                  <c:v>132</c:v>
                </c:pt>
                <c:pt idx="265">
                  <c:v>132.5</c:v>
                </c:pt>
                <c:pt idx="266" formatCode="0.00">
                  <c:v>133</c:v>
                </c:pt>
                <c:pt idx="267">
                  <c:v>133.5</c:v>
                </c:pt>
                <c:pt idx="268" formatCode="0.00">
                  <c:v>134</c:v>
                </c:pt>
                <c:pt idx="269">
                  <c:v>134.5</c:v>
                </c:pt>
                <c:pt idx="270" formatCode="0.00">
                  <c:v>135</c:v>
                </c:pt>
                <c:pt idx="271">
                  <c:v>135.5</c:v>
                </c:pt>
                <c:pt idx="272" formatCode="0.00">
                  <c:v>136</c:v>
                </c:pt>
                <c:pt idx="273">
                  <c:v>136.5</c:v>
                </c:pt>
                <c:pt idx="274" formatCode="0.00">
                  <c:v>137</c:v>
                </c:pt>
                <c:pt idx="275">
                  <c:v>137.5</c:v>
                </c:pt>
                <c:pt idx="276" formatCode="0.00">
                  <c:v>138</c:v>
                </c:pt>
                <c:pt idx="277">
                  <c:v>138.5</c:v>
                </c:pt>
                <c:pt idx="278" formatCode="0.00">
                  <c:v>139</c:v>
                </c:pt>
                <c:pt idx="279">
                  <c:v>139.5</c:v>
                </c:pt>
                <c:pt idx="280" formatCode="0.00">
                  <c:v>140</c:v>
                </c:pt>
                <c:pt idx="281">
                  <c:v>140.5</c:v>
                </c:pt>
                <c:pt idx="282" formatCode="0.00">
                  <c:v>141</c:v>
                </c:pt>
                <c:pt idx="283">
                  <c:v>141.5</c:v>
                </c:pt>
                <c:pt idx="284" formatCode="0.00">
                  <c:v>142</c:v>
                </c:pt>
                <c:pt idx="285">
                  <c:v>142.5</c:v>
                </c:pt>
                <c:pt idx="286" formatCode="0.00">
                  <c:v>143</c:v>
                </c:pt>
                <c:pt idx="287">
                  <c:v>143.5</c:v>
                </c:pt>
                <c:pt idx="288" formatCode="0.00">
                  <c:v>144</c:v>
                </c:pt>
                <c:pt idx="289">
                  <c:v>144.5</c:v>
                </c:pt>
                <c:pt idx="290" formatCode="0.00">
                  <c:v>145</c:v>
                </c:pt>
                <c:pt idx="291">
                  <c:v>145.5</c:v>
                </c:pt>
                <c:pt idx="292" formatCode="0.00">
                  <c:v>146</c:v>
                </c:pt>
                <c:pt idx="293">
                  <c:v>146.5</c:v>
                </c:pt>
                <c:pt idx="294" formatCode="0.00">
                  <c:v>147</c:v>
                </c:pt>
                <c:pt idx="295">
                  <c:v>147.5</c:v>
                </c:pt>
                <c:pt idx="296" formatCode="0.00">
                  <c:v>148</c:v>
                </c:pt>
                <c:pt idx="297">
                  <c:v>148.5</c:v>
                </c:pt>
                <c:pt idx="298" formatCode="0.00">
                  <c:v>149</c:v>
                </c:pt>
                <c:pt idx="299">
                  <c:v>149.5</c:v>
                </c:pt>
                <c:pt idx="300" formatCode="0.00">
                  <c:v>150</c:v>
                </c:pt>
                <c:pt idx="301">
                  <c:v>150.5</c:v>
                </c:pt>
                <c:pt idx="302" formatCode="0.00">
                  <c:v>151</c:v>
                </c:pt>
                <c:pt idx="303">
                  <c:v>151.5</c:v>
                </c:pt>
                <c:pt idx="304" formatCode="0.00">
                  <c:v>152</c:v>
                </c:pt>
                <c:pt idx="305">
                  <c:v>152.5</c:v>
                </c:pt>
                <c:pt idx="306" formatCode="0.00">
                  <c:v>153</c:v>
                </c:pt>
                <c:pt idx="307">
                  <c:v>153.5</c:v>
                </c:pt>
                <c:pt idx="308" formatCode="0.00">
                  <c:v>154</c:v>
                </c:pt>
                <c:pt idx="309">
                  <c:v>154.5</c:v>
                </c:pt>
                <c:pt idx="310" formatCode="0.00">
                  <c:v>155</c:v>
                </c:pt>
                <c:pt idx="311">
                  <c:v>155.5</c:v>
                </c:pt>
                <c:pt idx="312" formatCode="0.00">
                  <c:v>156</c:v>
                </c:pt>
                <c:pt idx="313">
                  <c:v>156.5</c:v>
                </c:pt>
                <c:pt idx="314" formatCode="0.00">
                  <c:v>157</c:v>
                </c:pt>
                <c:pt idx="315">
                  <c:v>157.5</c:v>
                </c:pt>
                <c:pt idx="316" formatCode="0.00">
                  <c:v>158</c:v>
                </c:pt>
                <c:pt idx="317">
                  <c:v>158.5</c:v>
                </c:pt>
                <c:pt idx="318" formatCode="0.00">
                  <c:v>159</c:v>
                </c:pt>
                <c:pt idx="319">
                  <c:v>159.5</c:v>
                </c:pt>
                <c:pt idx="320" formatCode="0.00">
                  <c:v>160</c:v>
                </c:pt>
                <c:pt idx="321">
                  <c:v>160.5</c:v>
                </c:pt>
                <c:pt idx="322" formatCode="0.00">
                  <c:v>161</c:v>
                </c:pt>
                <c:pt idx="323">
                  <c:v>161.5</c:v>
                </c:pt>
                <c:pt idx="324" formatCode="0.00">
                  <c:v>162</c:v>
                </c:pt>
                <c:pt idx="325">
                  <c:v>162.5</c:v>
                </c:pt>
                <c:pt idx="326" formatCode="0.00">
                  <c:v>163</c:v>
                </c:pt>
                <c:pt idx="327">
                  <c:v>163.5</c:v>
                </c:pt>
                <c:pt idx="328" formatCode="0.00">
                  <c:v>164</c:v>
                </c:pt>
                <c:pt idx="329">
                  <c:v>164.5</c:v>
                </c:pt>
                <c:pt idx="330" formatCode="0.00">
                  <c:v>165</c:v>
                </c:pt>
                <c:pt idx="331">
                  <c:v>165.5</c:v>
                </c:pt>
                <c:pt idx="332" formatCode="0.00">
                  <c:v>166</c:v>
                </c:pt>
                <c:pt idx="333">
                  <c:v>166.5</c:v>
                </c:pt>
                <c:pt idx="334" formatCode="0.00">
                  <c:v>167</c:v>
                </c:pt>
                <c:pt idx="335">
                  <c:v>167.5</c:v>
                </c:pt>
                <c:pt idx="336" formatCode="0.00">
                  <c:v>168</c:v>
                </c:pt>
                <c:pt idx="337">
                  <c:v>168.5</c:v>
                </c:pt>
                <c:pt idx="338" formatCode="0.00">
                  <c:v>169</c:v>
                </c:pt>
                <c:pt idx="339">
                  <c:v>169.5</c:v>
                </c:pt>
                <c:pt idx="340" formatCode="0.00">
                  <c:v>170</c:v>
                </c:pt>
                <c:pt idx="341">
                  <c:v>170.5</c:v>
                </c:pt>
                <c:pt idx="342" formatCode="0.00">
                  <c:v>171</c:v>
                </c:pt>
                <c:pt idx="343">
                  <c:v>171.5</c:v>
                </c:pt>
                <c:pt idx="344" formatCode="0.00">
                  <c:v>172</c:v>
                </c:pt>
                <c:pt idx="345">
                  <c:v>172.5</c:v>
                </c:pt>
                <c:pt idx="346" formatCode="0.00">
                  <c:v>173</c:v>
                </c:pt>
                <c:pt idx="347">
                  <c:v>173.5</c:v>
                </c:pt>
                <c:pt idx="348" formatCode="0.00">
                  <c:v>174</c:v>
                </c:pt>
                <c:pt idx="349">
                  <c:v>174.5</c:v>
                </c:pt>
                <c:pt idx="350" formatCode="0.00">
                  <c:v>175</c:v>
                </c:pt>
                <c:pt idx="351">
                  <c:v>175.5</c:v>
                </c:pt>
                <c:pt idx="352" formatCode="0.00">
                  <c:v>176</c:v>
                </c:pt>
                <c:pt idx="353">
                  <c:v>176.5</c:v>
                </c:pt>
                <c:pt idx="354" formatCode="0.00">
                  <c:v>177</c:v>
                </c:pt>
                <c:pt idx="355">
                  <c:v>177.5</c:v>
                </c:pt>
                <c:pt idx="356" formatCode="0.00">
                  <c:v>178</c:v>
                </c:pt>
                <c:pt idx="357">
                  <c:v>178.5</c:v>
                </c:pt>
                <c:pt idx="358" formatCode="0.00">
                  <c:v>179</c:v>
                </c:pt>
                <c:pt idx="359">
                  <c:v>179.5</c:v>
                </c:pt>
                <c:pt idx="360" formatCode="0.00">
                  <c:v>180</c:v>
                </c:pt>
                <c:pt idx="361">
                  <c:v>180.5</c:v>
                </c:pt>
                <c:pt idx="362" formatCode="0.00">
                  <c:v>181</c:v>
                </c:pt>
                <c:pt idx="363">
                  <c:v>181.5</c:v>
                </c:pt>
                <c:pt idx="364" formatCode="0.00">
                  <c:v>182</c:v>
                </c:pt>
                <c:pt idx="365">
                  <c:v>182.5</c:v>
                </c:pt>
                <c:pt idx="366" formatCode="0.00">
                  <c:v>183</c:v>
                </c:pt>
                <c:pt idx="367">
                  <c:v>183.5</c:v>
                </c:pt>
                <c:pt idx="368" formatCode="0.00">
                  <c:v>184</c:v>
                </c:pt>
                <c:pt idx="369">
                  <c:v>184.5</c:v>
                </c:pt>
                <c:pt idx="370" formatCode="0.00">
                  <c:v>185</c:v>
                </c:pt>
                <c:pt idx="371">
                  <c:v>185.5</c:v>
                </c:pt>
                <c:pt idx="372" formatCode="0.00">
                  <c:v>186</c:v>
                </c:pt>
                <c:pt idx="373">
                  <c:v>186.5</c:v>
                </c:pt>
                <c:pt idx="374" formatCode="0.00">
                  <c:v>187</c:v>
                </c:pt>
                <c:pt idx="375">
                  <c:v>187.5</c:v>
                </c:pt>
                <c:pt idx="376" formatCode="0.00">
                  <c:v>188</c:v>
                </c:pt>
                <c:pt idx="377">
                  <c:v>188.5</c:v>
                </c:pt>
                <c:pt idx="378" formatCode="0.00">
                  <c:v>189</c:v>
                </c:pt>
                <c:pt idx="379">
                  <c:v>189.5</c:v>
                </c:pt>
                <c:pt idx="380" formatCode="0.00">
                  <c:v>190</c:v>
                </c:pt>
                <c:pt idx="381">
                  <c:v>190.5</c:v>
                </c:pt>
                <c:pt idx="382" formatCode="0.00">
                  <c:v>191</c:v>
                </c:pt>
                <c:pt idx="383">
                  <c:v>191.5</c:v>
                </c:pt>
                <c:pt idx="384" formatCode="0.00">
                  <c:v>192</c:v>
                </c:pt>
                <c:pt idx="385">
                  <c:v>192.5</c:v>
                </c:pt>
                <c:pt idx="386" formatCode="0.00">
                  <c:v>193</c:v>
                </c:pt>
                <c:pt idx="387">
                  <c:v>193.5</c:v>
                </c:pt>
                <c:pt idx="388" formatCode="0.00">
                  <c:v>194</c:v>
                </c:pt>
                <c:pt idx="389">
                  <c:v>194.5</c:v>
                </c:pt>
                <c:pt idx="390" formatCode="0.00">
                  <c:v>195</c:v>
                </c:pt>
                <c:pt idx="391">
                  <c:v>195.5</c:v>
                </c:pt>
                <c:pt idx="392" formatCode="0.00">
                  <c:v>196</c:v>
                </c:pt>
                <c:pt idx="393">
                  <c:v>196.5</c:v>
                </c:pt>
                <c:pt idx="394" formatCode="0.00">
                  <c:v>197</c:v>
                </c:pt>
                <c:pt idx="395">
                  <c:v>197.5</c:v>
                </c:pt>
                <c:pt idx="396" formatCode="0.00">
                  <c:v>198</c:v>
                </c:pt>
                <c:pt idx="397">
                  <c:v>198.5</c:v>
                </c:pt>
                <c:pt idx="398" formatCode="0.00">
                  <c:v>199</c:v>
                </c:pt>
                <c:pt idx="399">
                  <c:v>199.5</c:v>
                </c:pt>
              </c:numCache>
            </c:numRef>
          </c:xVal>
          <c:yVal>
            <c:numRef>
              <c:f>Exponential!$Q$4:$Q$403</c:f>
              <c:numCache>
                <c:formatCode>General</c:formatCode>
                <c:ptCount val="400"/>
                <c:pt idx="0">
                  <c:v>0.29411764705882354</c:v>
                </c:pt>
                <c:pt idx="1">
                  <c:v>0.25389505791506084</c:v>
                </c:pt>
                <c:pt idx="2">
                  <c:v>0.21917318147455309</c:v>
                </c:pt>
                <c:pt idx="3">
                  <c:v>0.18919975785329329</c:v>
                </c:pt>
                <c:pt idx="4">
                  <c:v>0.1633254038241031</c:v>
                </c:pt>
                <c:pt idx="5">
                  <c:v>0.1409895437339326</c:v>
                </c:pt>
                <c:pt idx="6">
                  <c:v>0.12170826446393239</c:v>
                </c:pt>
                <c:pt idx="7">
                  <c:v>0.1050638313063596</c:v>
                </c:pt>
                <c:pt idx="8">
                  <c:v>9.0695637616641595E-2</c:v>
                </c:pt>
                <c:pt idx="9">
                  <c:v>7.829239216209001E-2</c:v>
                </c:pt>
                <c:pt idx="10">
                  <c:v>6.7585374903828474E-2</c:v>
                </c:pt>
                <c:pt idx="11">
                  <c:v>5.8342615096423342E-2</c:v>
                </c:pt>
                <c:pt idx="12">
                  <c:v>5.036386557199652E-2</c:v>
                </c:pt>
                <c:pt idx="13">
                  <c:v>4.3476264325176539E-2</c:v>
                </c:pt>
                <c:pt idx="14">
                  <c:v>3.7530589405822039E-2</c:v>
                </c:pt>
                <c:pt idx="15">
                  <c:v>3.2398025980643688E-2</c:v>
                </c:pt>
                <c:pt idx="16">
                  <c:v>2.7967375521143194E-2</c:v>
                </c:pt>
                <c:pt idx="17">
                  <c:v>2.4142646654087885E-2</c:v>
                </c:pt>
                <c:pt idx="18">
                  <c:v>2.0840975479572473E-2</c:v>
                </c:pt>
                <c:pt idx="19">
                  <c:v>1.7990830299734209E-2</c:v>
                </c:pt>
                <c:pt idx="20">
                  <c:v>1.5530461863029563E-2</c:v>
                </c:pt>
                <c:pt idx="21">
                  <c:v>1.3406565548149217E-2</c:v>
                </c:pt>
                <c:pt idx="22">
                  <c:v>1.1573126503383978E-2</c:v>
                </c:pt>
                <c:pt idx="23">
                  <c:v>9.9904227210390016E-3</c:v>
                </c:pt>
                <c:pt idx="24">
                  <c:v>8.6241644482040643E-3</c:v>
                </c:pt>
                <c:pt idx="25">
                  <c:v>7.4447512889556488E-3</c:v>
                </c:pt>
                <c:pt idx="26">
                  <c:v>6.4266309028869015E-3</c:v>
                </c:pt>
                <c:pt idx="27">
                  <c:v>5.5477454059764449E-3</c:v>
                </c:pt>
                <c:pt idx="28">
                  <c:v>4.7890534799045646E-3</c:v>
                </c:pt>
                <c:pt idx="29">
                  <c:v>4.1341178361715587E-3</c:v>
                </c:pt>
                <c:pt idx="30">
                  <c:v>3.5687490973043759E-3</c:v>
                </c:pt>
                <c:pt idx="31">
                  <c:v>3.0806983797310142E-3</c:v>
                </c:pt>
                <c:pt idx="32">
                  <c:v>2.6593919180381742E-3</c:v>
                </c:pt>
                <c:pt idx="33">
                  <c:v>2.2957019811670992E-3</c:v>
                </c:pt>
                <c:pt idx="34">
                  <c:v>1.9817491173780787E-3</c:v>
                </c:pt>
                <c:pt idx="35">
                  <c:v>1.7107314435614144E-3</c:v>
                </c:pt>
                <c:pt idx="36">
                  <c:v>1.4767772803964798E-3</c:v>
                </c:pt>
                <c:pt idx="37">
                  <c:v>1.2748179406552945E-3</c:v>
                </c:pt>
                <c:pt idx="38">
                  <c:v>1.1004779145710371E-3</c:v>
                </c:pt>
                <c:pt idx="39">
                  <c:v>9.4998007310448038E-4</c:v>
                </c:pt>
                <c:pt idx="40">
                  <c:v>8.200638353086533E-4</c:v>
                </c:pt>
                <c:pt idx="41">
                  <c:v>7.0791452686310764E-4</c:v>
                </c:pt>
                <c:pt idx="42">
                  <c:v>6.1110239930919311E-4</c:v>
                </c:pt>
                <c:pt idx="43">
                  <c:v>5.275299888197766E-4</c:v>
                </c:pt>
                <c:pt idx="44">
                  <c:v>4.5538667401531731E-4</c:v>
                </c:pt>
                <c:pt idx="45">
                  <c:v>3.9310944830774395E-4</c:v>
                </c:pt>
                <c:pt idx="46">
                  <c:v>3.3934905689317785E-4</c:v>
                </c:pt>
                <c:pt idx="47">
                  <c:v>2.9294076474126971E-4</c:v>
                </c:pt>
                <c:pt idx="48">
                  <c:v>2.5287912226086757E-4</c:v>
                </c:pt>
                <c:pt idx="49">
                  <c:v>2.1829618193257115E-4</c:v>
                </c:pt>
                <c:pt idx="50">
                  <c:v>1.8844269396498306E-4</c:v>
                </c:pt>
                <c:pt idx="51">
                  <c:v>1.6267187357289225E-4</c:v>
                </c:pt>
                <c:pt idx="52">
                  <c:v>1.4042538819059909E-4</c:v>
                </c:pt>
                <c:pt idx="53">
                  <c:v>1.2122126102915006E-4</c:v>
                </c:pt>
                <c:pt idx="54">
                  <c:v>1.0464342890441133E-4</c:v>
                </c:pt>
                <c:pt idx="55">
                  <c:v>9.0332728103194668E-5</c:v>
                </c:pt>
                <c:pt idx="56">
                  <c:v>7.7979112993512475E-5</c:v>
                </c:pt>
                <c:pt idx="57">
                  <c:v>6.7314938792819971E-5</c:v>
                </c:pt>
                <c:pt idx="58">
                  <c:v>5.8109162963396157E-5</c:v>
                </c:pt>
                <c:pt idx="59">
                  <c:v>5.0162339606356334E-5</c:v>
                </c:pt>
                <c:pt idx="60">
                  <c:v>4.3302298406336702E-5</c:v>
                </c:pt>
                <c:pt idx="61">
                  <c:v>3.7380414509889172E-5</c:v>
                </c:pt>
                <c:pt idx="62">
                  <c:v>3.2268388523382808E-5</c:v>
                </c:pt>
                <c:pt idx="63">
                  <c:v>2.7855466868097835E-5</c:v>
                </c:pt>
                <c:pt idx="64">
                  <c:v>2.4046042270670989E-5</c:v>
                </c:pt>
                <c:pt idx="65">
                  <c:v>2.0757582402796049E-5</c:v>
                </c:pt>
                <c:pt idx="66">
                  <c:v>1.7918841793537447E-5</c:v>
                </c:pt>
                <c:pt idx="67">
                  <c:v>1.5468318274799414E-5</c:v>
                </c:pt>
                <c:pt idx="68">
                  <c:v>1.3352920518377899E-5</c:v>
                </c:pt>
                <c:pt idx="69">
                  <c:v>1.1526817796385791E-5</c:v>
                </c:pt>
                <c:pt idx="70">
                  <c:v>9.9504470447650499E-6</c:v>
                </c:pt>
                <c:pt idx="71">
                  <c:v>8.5896557176186562E-6</c:v>
                </c:pt>
                <c:pt idx="72">
                  <c:v>7.4149618620437578E-6</c:v>
                </c:pt>
                <c:pt idx="73">
                  <c:v>6.4009153827653206E-6</c:v>
                </c:pt>
                <c:pt idx="74">
                  <c:v>5.5255466581764585E-6</c:v>
                </c:pt>
                <c:pt idx="75">
                  <c:v>4.7698905618862843E-6</c:v>
                </c:pt>
                <c:pt idx="76">
                  <c:v>4.1175755775593035E-6</c:v>
                </c:pt>
                <c:pt idx="77">
                  <c:v>3.5544691050958037E-6</c:v>
                </c:pt>
                <c:pt idx="78">
                  <c:v>3.0683712736050191E-6</c:v>
                </c:pt>
                <c:pt idx="79">
                  <c:v>2.6487506275373095E-6</c:v>
                </c:pt>
                <c:pt idx="80">
                  <c:v>2.2865159595358695E-6</c:v>
                </c:pt>
                <c:pt idx="81">
                  <c:v>1.9738193466982403E-6</c:v>
                </c:pt>
                <c:pt idx="82">
                  <c:v>1.7038861229689796E-6</c:v>
                </c:pt>
                <c:pt idx="83">
                  <c:v>1.4708681039643815E-6</c:v>
                </c:pt>
                <c:pt idx="84">
                  <c:v>1.2697168843009387E-6</c:v>
                </c:pt>
                <c:pt idx="85">
                  <c:v>1.0960744623760797E-6</c:v>
                </c:pt>
                <c:pt idx="86">
                  <c:v>9.4617882295425809E-7</c:v>
                </c:pt>
                <c:pt idx="87">
                  <c:v>8.1678243197671694E-7</c:v>
                </c:pt>
                <c:pt idx="88">
                  <c:v>7.0508187776049185E-7</c:v>
                </c:pt>
                <c:pt idx="89">
                  <c:v>6.0865713424212398E-7</c:v>
                </c:pt>
                <c:pt idx="90">
                  <c:v>5.2541913038598394E-7</c:v>
                </c:pt>
                <c:pt idx="91">
                  <c:v>4.5356448983270324E-7</c:v>
                </c:pt>
                <c:pt idx="92">
                  <c:v>3.915364602085835E-7</c:v>
                </c:pt>
                <c:pt idx="93">
                  <c:v>3.3799118561775472E-7</c:v>
                </c:pt>
                <c:pt idx="94">
                  <c:v>2.9176859160047981E-7</c:v>
                </c:pt>
                <c:pt idx="95">
                  <c:v>2.5186725177147859E-7</c:v>
                </c:pt>
                <c:pt idx="96">
                  <c:v>2.1742269161645109E-7</c:v>
                </c:pt>
                <c:pt idx="97">
                  <c:v>1.8768865939202444E-7</c:v>
                </c:pt>
                <c:pt idx="98">
                  <c:v>1.6202095835754989E-7</c:v>
                </c:pt>
                <c:pt idx="99">
                  <c:v>1.3986349005918893E-7</c:v>
                </c:pt>
                <c:pt idx="100">
                  <c:v>1.2073620628985291E-7</c:v>
                </c:pt>
                <c:pt idx="101">
                  <c:v>1.0422470870058362E-7</c:v>
                </c:pt>
                <c:pt idx="102">
                  <c:v>8.9971270735831119E-8</c:v>
                </c:pt>
                <c:pt idx="103">
                  <c:v>7.7667087380162457E-8</c:v>
                </c:pt>
                <c:pt idx="104">
                  <c:v>6.7045584804833518E-8</c:v>
                </c:pt>
                <c:pt idx="105">
                  <c:v>5.7876644965705951E-8</c:v>
                </c:pt>
                <c:pt idx="106">
                  <c:v>4.9961620026690934E-8</c:v>
                </c:pt>
                <c:pt idx="107">
                  <c:v>4.3129028594703597E-8</c:v>
                </c:pt>
                <c:pt idx="108">
                  <c:v>3.72308405237668E-8</c:v>
                </c:pt>
                <c:pt idx="109">
                  <c:v>3.2139269797427724E-8</c:v>
                </c:pt>
                <c:pt idx="110">
                  <c:v>2.7744006006323364E-8</c:v>
                </c:pt>
                <c:pt idx="111">
                  <c:v>2.3949824440022273E-8</c:v>
                </c:pt>
                <c:pt idx="112">
                  <c:v>2.0674523015066954E-8</c:v>
                </c:pt>
                <c:pt idx="113">
                  <c:v>1.7847141342140761E-8</c:v>
                </c:pt>
                <c:pt idx="114">
                  <c:v>1.5406423347915737E-8</c:v>
                </c:pt>
                <c:pt idx="115">
                  <c:v>1.329949014382222E-8</c:v>
                </c:pt>
                <c:pt idx="116">
                  <c:v>1.1480694389042205E-8</c:v>
                </c:pt>
                <c:pt idx="117">
                  <c:v>9.9106313271573356E-9</c:v>
                </c:pt>
                <c:pt idx="118">
                  <c:v>8.5552850702636439E-9</c:v>
                </c:pt>
                <c:pt idx="119">
                  <c:v>7.3852916345411234E-9</c:v>
                </c:pt>
                <c:pt idx="120">
                  <c:v>6.3753027607228636E-9</c:v>
                </c:pt>
                <c:pt idx="121">
                  <c:v>5.5034367364432592E-9</c:v>
                </c:pt>
                <c:pt idx="122">
                  <c:v>4.7508043223658515E-9</c:v>
                </c:pt>
                <c:pt idx="123">
                  <c:v>4.1010995111386719E-9</c:v>
                </c:pt>
                <c:pt idx="124">
                  <c:v>3.5402462528463431E-9</c:v>
                </c:pt>
                <c:pt idx="125">
                  <c:v>3.0560934931599933E-9</c:v>
                </c:pt>
                <c:pt idx="126">
                  <c:v>2.6381519170949668E-9</c:v>
                </c:pt>
                <c:pt idx="127">
                  <c:v>2.2773666948504935E-9</c:v>
                </c:pt>
                <c:pt idx="128">
                  <c:v>1.965921306201846E-9</c:v>
                </c:pt>
                <c:pt idx="129">
                  <c:v>1.6970681932415351E-9</c:v>
                </c:pt>
                <c:pt idx="130">
                  <c:v>1.4649825725101517E-9</c:v>
                </c:pt>
                <c:pt idx="131">
                  <c:v>1.2646362393128655E-9</c:v>
                </c:pt>
                <c:pt idx="132">
                  <c:v>1.0916886301542027E-9</c:v>
                </c:pt>
                <c:pt idx="133">
                  <c:v>9.4239278312593215E-10</c:v>
                </c:pt>
                <c:pt idx="134">
                  <c:v>8.1351415885167814E-10</c:v>
                </c:pt>
                <c:pt idx="135">
                  <c:v>7.0226056321965301E-10</c:v>
                </c:pt>
                <c:pt idx="136">
                  <c:v>6.0622165365839942E-10</c:v>
                </c:pt>
                <c:pt idx="137">
                  <c:v>5.233167183408744E-10</c:v>
                </c:pt>
                <c:pt idx="138">
                  <c:v>4.5174959693765903E-10</c:v>
                </c:pt>
                <c:pt idx="139">
                  <c:v>3.8996976626381342E-10</c:v>
                </c:pt>
                <c:pt idx="140">
                  <c:v>3.3663874772828995E-10</c:v>
                </c:pt>
                <c:pt idx="141">
                  <c:v>2.906011087931549E-10</c:v>
                </c:pt>
                <c:pt idx="142">
                  <c:v>2.5085943018054416E-10</c:v>
                </c:pt>
                <c:pt idx="143">
                  <c:v>2.1655269648437631E-10</c:v>
                </c:pt>
                <c:pt idx="144">
                  <c:v>1.8693764201291567E-10</c:v>
                </c:pt>
                <c:pt idx="145">
                  <c:v>1.6137264771427187E-10</c:v>
                </c:pt>
                <c:pt idx="146">
                  <c:v>1.3930384030689382E-10</c:v>
                </c:pt>
                <c:pt idx="147">
                  <c:v>1.2025309244853153E-10</c:v>
                </c:pt>
                <c:pt idx="148">
                  <c:v>1.0380766396372911E-10</c:v>
                </c:pt>
                <c:pt idx="149">
                  <c:v>8.9611259703933698E-11</c:v>
                </c:pt>
                <c:pt idx="150">
                  <c:v>7.7356310306064291E-11</c:v>
                </c:pt>
                <c:pt idx="151">
                  <c:v>6.6777308609862195E-11</c:v>
                </c:pt>
                <c:pt idx="152">
                  <c:v>5.7645057365503621E-11</c:v>
                </c:pt>
                <c:pt idx="153">
                  <c:v>4.9761703606327369E-11</c:v>
                </c:pt>
                <c:pt idx="154">
                  <c:v>4.2956452104873906E-11</c:v>
                </c:pt>
                <c:pt idx="155">
                  <c:v>3.708186504297445E-11</c:v>
                </c:pt>
                <c:pt idx="156">
                  <c:v>3.2010667727127261E-11</c:v>
                </c:pt>
                <c:pt idx="157">
                  <c:v>2.7632991144027693E-11</c:v>
                </c:pt>
                <c:pt idx="158">
                  <c:v>2.3853991615389583E-11</c:v>
                </c:pt>
                <c:pt idx="159">
                  <c:v>2.0591795981162002E-11</c:v>
                </c:pt>
                <c:pt idx="160">
                  <c:v>1.7775727792921604E-11</c:v>
                </c:pt>
                <c:pt idx="161">
                  <c:v>1.5344776087385072E-11</c:v>
                </c:pt>
                <c:pt idx="162">
                  <c:v>1.3246273565560911E-11</c:v>
                </c:pt>
                <c:pt idx="163">
                  <c:v>1.1434755539895197E-11</c:v>
                </c:pt>
                <c:pt idx="164">
                  <c:v>9.8709749281572825E-12</c:v>
                </c:pt>
                <c:pt idx="165">
                  <c:v>8.5210519536128533E-12</c:v>
                </c:pt>
                <c:pt idx="166">
                  <c:v>7.3557401294832333E-12</c:v>
                </c:pt>
                <c:pt idx="167">
                  <c:v>6.3497926250231756E-12</c:v>
                </c:pt>
                <c:pt idx="168">
                  <c:v>5.4814152853482027E-12</c:v>
                </c:pt>
                <c:pt idx="169">
                  <c:v>4.731794454521932E-12</c:v>
                </c:pt>
                <c:pt idx="170">
                  <c:v>4.0846893720482412E-12</c:v>
                </c:pt>
                <c:pt idx="171">
                  <c:v>3.5260803119161491E-12</c:v>
                </c:pt>
                <c:pt idx="172">
                  <c:v>3.043864841024158E-12</c:v>
                </c:pt>
                <c:pt idx="173">
                  <c:v>2.6275956163313222E-12</c:v>
                </c:pt>
                <c:pt idx="174">
                  <c:v>2.2682540400317204E-12</c:v>
                </c:pt>
                <c:pt idx="175">
                  <c:v>1.9580548689237474E-12</c:v>
                </c:pt>
                <c:pt idx="176">
                  <c:v>1.6902775447772876E-12</c:v>
                </c:pt>
                <c:pt idx="177">
                  <c:v>1.4591205914207693E-12</c:v>
                </c:pt>
                <c:pt idx="178">
                  <c:v>1.2595759240170387E-12</c:v>
                </c:pt>
                <c:pt idx="179">
                  <c:v>1.0873203474008544E-12</c:v>
                </c:pt>
                <c:pt idx="180">
                  <c:v>9.3862189275691634E-13</c:v>
                </c:pt>
                <c:pt idx="181">
                  <c:v>8.102589633943302E-13</c:v>
                </c:pt>
                <c:pt idx="182">
                  <c:v>6.9945053788648118E-13</c:v>
                </c:pt>
                <c:pt idx="183">
                  <c:v>6.0379591840638843E-13</c:v>
                </c:pt>
                <c:pt idx="184">
                  <c:v>5.2122271888707008E-13</c:v>
                </c:pt>
                <c:pt idx="185">
                  <c:v>4.4994196615482506E-13</c:v>
                </c:pt>
                <c:pt idx="186">
                  <c:v>3.8840934128800468E-13</c:v>
                </c:pt>
                <c:pt idx="187">
                  <c:v>3.3529172148363392E-13</c:v>
                </c:pt>
                <c:pt idx="188">
                  <c:v>2.8943829755139373E-13</c:v>
                </c:pt>
                <c:pt idx="189">
                  <c:v>2.4985564128680196E-13</c:v>
                </c:pt>
                <c:pt idx="190">
                  <c:v>2.1568618255071913E-13</c:v>
                </c:pt>
                <c:pt idx="191">
                  <c:v>1.8618962975465668E-13</c:v>
                </c:pt>
                <c:pt idx="192">
                  <c:v>1.6072693122112414E-13</c:v>
                </c:pt>
                <c:pt idx="193">
                  <c:v>1.3874642993705068E-13</c:v>
                </c:pt>
                <c:pt idx="194">
                  <c:v>1.1977191173887625E-13</c:v>
                </c:pt>
                <c:pt idx="195">
                  <c:v>1.0339228798963468E-13</c:v>
                </c:pt>
                <c:pt idx="196">
                  <c:v>8.9252689220136293E-14</c:v>
                </c:pt>
                <c:pt idx="197">
                  <c:v>7.7046776775312753E-14</c:v>
                </c:pt>
                <c:pt idx="198">
                  <c:v>6.6510105895225254E-14</c:v>
                </c:pt>
                <c:pt idx="199">
                  <c:v>5.7414396439897072E-14</c:v>
                </c:pt>
                <c:pt idx="200">
                  <c:v>4.9562587131504098E-14</c:v>
                </c:pt>
                <c:pt idx="201">
                  <c:v>4.2784566162589938E-14</c:v>
                </c:pt>
                <c:pt idx="202">
                  <c:v>3.6933485672653134E-14</c:v>
                </c:pt>
                <c:pt idx="203">
                  <c:v>3.1882580245135303E-14</c:v>
                </c:pt>
                <c:pt idx="204">
                  <c:v>2.752242049658875E-14</c:v>
                </c:pt>
                <c:pt idx="205">
                  <c:v>2.3758542256209768E-14</c:v>
                </c:pt>
                <c:pt idx="206">
                  <c:v>2.050939997120049E-14</c:v>
                </c:pt>
                <c:pt idx="207">
                  <c:v>1.7704599997869761E-14</c:v>
                </c:pt>
                <c:pt idx="208">
                  <c:v>1.528337550219522E-14</c:v>
                </c:pt>
                <c:pt idx="209">
                  <c:v>1.3193269928109406E-14</c:v>
                </c:pt>
                <c:pt idx="210">
                  <c:v>1.1389000510453676E-14</c:v>
                </c:pt>
                <c:pt idx="211">
                  <c:v>9.8314772102673859E-15</c:v>
                </c:pt>
                <c:pt idx="212">
                  <c:v>8.4869558173509097E-15</c:v>
                </c:pt>
                <c:pt idx="213">
                  <c:v>7.326306871814154E-15</c:v>
                </c:pt>
                <c:pt idx="214">
                  <c:v>6.3243845655773858E-15</c:v>
                </c:pt>
                <c:pt idx="215">
                  <c:v>5.4594819508849282E-15</c:v>
                </c:pt>
                <c:pt idx="216">
                  <c:v>4.7128606527609316E-15</c:v>
                </c:pt>
                <c:pt idx="217">
                  <c:v>4.0683448964863781E-15</c:v>
                </c:pt>
                <c:pt idx="218">
                  <c:v>3.5119710545802897E-15</c:v>
                </c:pt>
                <c:pt idx="219">
                  <c:v>3.0316851206155074E-15</c:v>
                </c:pt>
                <c:pt idx="220">
                  <c:v>2.6170815555482836E-15</c:v>
                </c:pt>
                <c:pt idx="221">
                  <c:v>2.2591778485888514E-15</c:v>
                </c:pt>
                <c:pt idx="222">
                  <c:v>1.95021990840682E-15</c:v>
                </c:pt>
                <c:pt idx="223">
                  <c:v>1.6835140684129819E-15</c:v>
                </c:pt>
                <c:pt idx="224">
                  <c:v>1.4532820664618127E-15</c:v>
                </c:pt>
                <c:pt idx="225">
                  <c:v>1.2545358570662277E-15</c:v>
                </c:pt>
                <c:pt idx="226">
                  <c:v>1.0829695438935898E-15</c:v>
                </c:pt>
                <c:pt idx="227">
                  <c:v>9.3486609122817267E-16</c:v>
                </c:pt>
                <c:pt idx="228">
                  <c:v>8.0701679327569061E-16</c:v>
                </c:pt>
                <c:pt idx="229">
                  <c:v>6.9665175658833689E-16</c:v>
                </c:pt>
                <c:pt idx="230">
                  <c:v>6.0137988949112293E-16</c:v>
                </c:pt>
                <c:pt idx="231">
                  <c:v>5.1913709836242832E-16</c:v>
                </c:pt>
                <c:pt idx="232">
                  <c:v>4.4814156842558966E-16</c:v>
                </c:pt>
                <c:pt idx="233">
                  <c:v>3.8685516019650789E-16</c:v>
                </c:pt>
                <c:pt idx="234">
                  <c:v>3.3395008522963008E-16</c:v>
                </c:pt>
                <c:pt idx="235">
                  <c:v>2.8828013918239547E-16</c:v>
                </c:pt>
                <c:pt idx="236">
                  <c:v>2.4885586895381841E-16</c:v>
                </c:pt>
                <c:pt idx="237">
                  <c:v>2.1482313588581177E-16</c:v>
                </c:pt>
                <c:pt idx="238">
                  <c:v>1.8544461059255851E-16</c:v>
                </c:pt>
                <c:pt idx="239">
                  <c:v>1.6008379849787385E-16</c:v>
                </c:pt>
                <c:pt idx="240">
                  <c:v>1.3819124998899389E-16</c:v>
                </c:pt>
                <c:pt idx="241">
                  <c:v>1.1929265642565472E-16</c:v>
                </c:pt>
                <c:pt idx="242">
                  <c:v>1.0297857410091299E-16</c:v>
                </c:pt>
                <c:pt idx="243">
                  <c:v>8.8895553520229617E-17</c:v>
                </c:pt>
                <c:pt idx="244">
                  <c:v>7.6738481811994202E-17</c:v>
                </c:pt>
                <c:pt idx="245">
                  <c:v>6.6243972365498284E-17</c:v>
                </c:pt>
                <c:pt idx="246">
                  <c:v>5.7184658480890307E-17</c:v>
                </c:pt>
                <c:pt idx="247">
                  <c:v>4.9364267401319243E-17</c:v>
                </c:pt>
                <c:pt idx="248">
                  <c:v>4.2613368004694738E-17</c:v>
                </c:pt>
                <c:pt idx="249">
                  <c:v>3.6785700027526377E-17</c:v>
                </c:pt>
                <c:pt idx="250">
                  <c:v>3.1755005292378497E-17</c:v>
                </c:pt>
                <c:pt idx="251">
                  <c:v>2.741229228652507E-17</c:v>
                </c:pt>
                <c:pt idx="252">
                  <c:v>2.3663474828084284E-17</c:v>
                </c:pt>
                <c:pt idx="253">
                  <c:v>2.0427333660623322E-17</c:v>
                </c:pt>
                <c:pt idx="254">
                  <c:v>1.7633756813568484E-17</c:v>
                </c:pt>
                <c:pt idx="255">
                  <c:v>1.5222220605299615E-17</c:v>
                </c:pt>
                <c:pt idx="256">
                  <c:v>1.3140478379406466E-17</c:v>
                </c:pt>
                <c:pt idx="257">
                  <c:v>1.1343428565181418E-17</c:v>
                </c:pt>
                <c:pt idx="258">
                  <c:v>9.7921375385410982E-18</c:v>
                </c:pt>
                <c:pt idx="259">
                  <c:v>8.4529961133645013E-18</c:v>
                </c:pt>
                <c:pt idx="260">
                  <c:v>7.2969913883787697E-18</c:v>
                </c:pt>
                <c:pt idx="261">
                  <c:v>6.2990781739376272E-18</c:v>
                </c:pt>
                <c:pt idx="262">
                  <c:v>5.4376363804635166E-18</c:v>
                </c:pt>
                <c:pt idx="263">
                  <c:v>4.6940026127120041E-18</c:v>
                </c:pt>
                <c:pt idx="264">
                  <c:v>4.0520658217070622E-18</c:v>
                </c:pt>
                <c:pt idx="265">
                  <c:v>3.4979182540250607E-18</c:v>
                </c:pt>
                <c:pt idx="266">
                  <c:v>3.0195541361386566E-18</c:v>
                </c:pt>
                <c:pt idx="267">
                  <c:v>2.6066095657267879E-18</c:v>
                </c:pt>
                <c:pt idx="268">
                  <c:v>2.2501379746173219E-18</c:v>
                </c:pt>
                <c:pt idx="269">
                  <c:v>1.9424162986999624E-18</c:v>
                </c:pt>
                <c:pt idx="270">
                  <c:v>1.6767776554221868E-18</c:v>
                </c:pt>
                <c:pt idx="271">
                  <c:v>1.447466903775935E-18</c:v>
                </c:pt>
                <c:pt idx="272">
                  <c:v>1.2495159574387026E-18</c:v>
                </c:pt>
                <c:pt idx="273">
                  <c:v>1.0786361496909518E-18</c:v>
                </c:pt>
                <c:pt idx="274">
                  <c:v>9.3112531816321112E-19</c:v>
                </c:pt>
                <c:pt idx="275">
                  <c:v>8.0378759637617376E-19</c:v>
                </c:pt>
                <c:pt idx="276">
                  <c:v>6.9386417433334708E-19</c:v>
                </c:pt>
                <c:pt idx="277">
                  <c:v>5.9897352807367267E-19</c:v>
                </c:pt>
                <c:pt idx="278">
                  <c:v>5.1705982323950094E-19</c:v>
                </c:pt>
                <c:pt idx="279">
                  <c:v>4.4634837480760977E-19</c:v>
                </c:pt>
                <c:pt idx="280">
                  <c:v>3.8530719800504217E-19</c:v>
                </c:pt>
                <c:pt idx="281">
                  <c:v>3.3261381739877154E-19</c:v>
                </c:pt>
                <c:pt idx="282">
                  <c:v>2.8712661506815757E-19</c:v>
                </c:pt>
                <c:pt idx="283">
                  <c:v>2.4786009710972954E-19</c:v>
                </c:pt>
                <c:pt idx="284">
                  <c:v>2.1396354261572481E-19</c:v>
                </c:pt>
                <c:pt idx="285">
                  <c:v>1.8470257255004529E-19</c:v>
                </c:pt>
                <c:pt idx="286">
                  <c:v>1.5944323920582501E-19</c:v>
                </c:pt>
                <c:pt idx="287">
                  <c:v>1.3763829153791446E-19</c:v>
                </c:pt>
                <c:pt idx="288">
                  <c:v>1.1881531880458667E-19</c:v>
                </c:pt>
                <c:pt idx="289">
                  <c:v>1.0256651564689549E-19</c:v>
                </c:pt>
                <c:pt idx="290">
                  <c:v>8.8539846863069264E-20</c:v>
                </c:pt>
                <c:pt idx="291">
                  <c:v>7.6431420460104508E-20</c:v>
                </c:pt>
                <c:pt idx="292">
                  <c:v>6.5978903742445141E-20</c:v>
                </c:pt>
                <c:pt idx="293">
                  <c:v>5.6955839795325461E-20</c:v>
                </c:pt>
                <c:pt idx="294">
                  <c:v>4.9166741227679229E-20</c:v>
                </c:pt>
                <c:pt idx="295">
                  <c:v>4.2442854879087792E-20</c:v>
                </c:pt>
                <c:pt idx="296">
                  <c:v>3.6638505731862115E-20</c:v>
                </c:pt>
                <c:pt idx="297">
                  <c:v>3.1627940818022184E-20</c:v>
                </c:pt>
                <c:pt idx="298">
                  <c:v>2.7302604743467884E-20</c:v>
                </c:pt>
                <c:pt idx="299">
                  <c:v>2.3568787802754434E-20</c:v>
                </c:pt>
                <c:pt idx="300">
                  <c:v>2.0345595730171568E-20</c:v>
                </c:pt>
                <c:pt idx="301">
                  <c:v>1.7563197101176281E-20</c:v>
                </c:pt>
                <c:pt idx="302">
                  <c:v>1.5161310413601034E-20</c:v>
                </c:pt>
                <c:pt idx="303">
                  <c:v>1.3087898070800112E-20</c:v>
                </c:pt>
                <c:pt idx="304">
                  <c:v>1.129803897148549E-20</c:v>
                </c:pt>
                <c:pt idx="305">
                  <c:v>9.7529552805725948E-21</c:v>
                </c:pt>
                <c:pt idx="306">
                  <c:v>8.4191722957335111E-21</c:v>
                </c:pt>
                <c:pt idx="307">
                  <c:v>7.2677932079152514E-21</c:v>
                </c:pt>
                <c:pt idx="308">
                  <c:v>6.2738730432903081E-21</c:v>
                </c:pt>
                <c:pt idx="309">
                  <c:v>5.4158782229049609E-21</c:v>
                </c:pt>
                <c:pt idx="310">
                  <c:v>4.6752200312222581E-21</c:v>
                </c:pt>
                <c:pt idx="311">
                  <c:v>4.0358518860156378E-21</c:v>
                </c:pt>
                <c:pt idx="312">
                  <c:v>3.4839216843442585E-21</c:v>
                </c:pt>
                <c:pt idx="313">
                  <c:v>3.0074716925816099E-21</c:v>
                </c:pt>
                <c:pt idx="314">
                  <c:v>2.5961794785241038E-21</c:v>
                </c:pt>
                <c:pt idx="315">
                  <c:v>2.2411342727964142E-21</c:v>
                </c:pt>
                <c:pt idx="316">
                  <c:v>1.9346439143560603E-21</c:v>
                </c:pt>
                <c:pt idx="317">
                  <c:v>1.6700681975135345E-21</c:v>
                </c:pt>
                <c:pt idx="318">
                  <c:v>1.4416750098813183E-21</c:v>
                </c:pt>
                <c:pt idx="319">
                  <c:v>1.2445161444369435E-21</c:v>
                </c:pt>
                <c:pt idx="320">
                  <c:v>1.0743200951313549E-21</c:v>
                </c:pt>
                <c:pt idx="321">
                  <c:v>9.2739951342714133E-22</c:v>
                </c:pt>
                <c:pt idx="322">
                  <c:v>8.0057132078474778E-22</c:v>
                </c:pt>
                <c:pt idx="323">
                  <c:v>6.910877463096521E-22</c:v>
                </c:pt>
                <c:pt idx="324">
                  <c:v>5.9657679547050441E-22</c:v>
                </c:pt>
                <c:pt idx="325">
                  <c:v>5.149908601250007E-22</c:v>
                </c:pt>
                <c:pt idx="326">
                  <c:v>4.4456235647435719E-22</c:v>
                </c:pt>
                <c:pt idx="327">
                  <c:v>3.8376542982930309E-22</c:v>
                </c:pt>
                <c:pt idx="328">
                  <c:v>3.3128289650985297E-22</c:v>
                </c:pt>
                <c:pt idx="329">
                  <c:v>2.8597770666516958E-22</c:v>
                </c:pt>
                <c:pt idx="330">
                  <c:v>2.4686830974697602E-22</c:v>
                </c:pt>
                <c:pt idx="331">
                  <c:v>2.1310738892204536E-22</c:v>
                </c:pt>
                <c:pt idx="332">
                  <c:v>1.8396350369846608E-22</c:v>
                </c:pt>
                <c:pt idx="333">
                  <c:v>1.5880524304765141E-22</c:v>
                </c:pt>
                <c:pt idx="334">
                  <c:v>1.3708754569471564E-22</c:v>
                </c:pt>
                <c:pt idx="335">
                  <c:v>1.1833989120221731E-22</c:v>
                </c:pt>
                <c:pt idx="336">
                  <c:v>1.0215610600352633E-22</c:v>
                </c:pt>
                <c:pt idx="337">
                  <c:v>8.8185563530484088E-23</c:v>
                </c:pt>
                <c:pt idx="338">
                  <c:v>7.6125587783471313E-23</c:v>
                </c:pt>
                <c:pt idx="339">
                  <c:v>6.5714895764948857E-23</c:v>
                </c:pt>
                <c:pt idx="340">
                  <c:v>5.6727936704821117E-23</c:v>
                </c:pt>
                <c:pt idx="341">
                  <c:v>4.8970005435246305E-23</c:v>
                </c:pt>
                <c:pt idx="342">
                  <c:v>4.227302404468114E-23</c:v>
                </c:pt>
                <c:pt idx="343">
                  <c:v>3.6491900419434815E-23</c:v>
                </c:pt>
                <c:pt idx="344">
                  <c:v>3.1501384779438277E-23</c:v>
                </c:pt>
                <c:pt idx="345">
                  <c:v>2.7193356104132491E-23</c:v>
                </c:pt>
                <c:pt idx="346">
                  <c:v>2.3474479658076181E-23</c:v>
                </c:pt>
                <c:pt idx="347">
                  <c:v>2.026418486586475E-23</c:v>
                </c:pt>
                <c:pt idx="348">
                  <c:v>1.7492919726408757E-23</c:v>
                </c:pt>
                <c:pt idx="349">
                  <c:v>1.5100643947936189E-23</c:v>
                </c:pt>
                <c:pt idx="350">
                  <c:v>1.3035528157034378E-23</c:v>
                </c:pt>
                <c:pt idx="351">
                  <c:v>1.1252830999704396E-23</c:v>
                </c:pt>
                <c:pt idx="352">
                  <c:v>9.7139298064863414E-24</c:v>
                </c:pt>
                <c:pt idx="353">
                  <c:v>8.3854838207223186E-24</c:v>
                </c:pt>
                <c:pt idx="354">
                  <c:v>7.2387118610475258E-24</c:v>
                </c:pt>
                <c:pt idx="355">
                  <c:v>6.2487687684497292E-24</c:v>
                </c:pt>
                <c:pt idx="356">
                  <c:v>5.3942071284354812E-24</c:v>
                </c:pt>
                <c:pt idx="357">
                  <c:v>4.6565126063518597E-24</c:v>
                </c:pt>
                <c:pt idx="358">
                  <c:v>4.01970282876451E-24</c:v>
                </c:pt>
                <c:pt idx="359">
                  <c:v>3.4699811205356926E-24</c:v>
                </c:pt>
                <c:pt idx="360">
                  <c:v>2.9954375957127585E-24</c:v>
                </c:pt>
                <c:pt idx="361">
                  <c:v>2.5857911262710973E-24</c:v>
                </c:pt>
                <c:pt idx="362">
                  <c:v>2.2321665983869049E-24</c:v>
                </c:pt>
                <c:pt idx="363">
                  <c:v>1.9269026304299236E-24</c:v>
                </c:pt>
                <c:pt idx="364">
                  <c:v>1.6633855868289388E-24</c:v>
                </c:pt>
                <c:pt idx="365">
                  <c:v>1.4359062916702348E-24</c:v>
                </c:pt>
                <c:pt idx="366">
                  <c:v>1.2395363376863277E-24</c:v>
                </c:pt>
                <c:pt idx="367">
                  <c:v>1.0700213108319609E-24</c:v>
                </c:pt>
                <c:pt idx="368">
                  <c:v>9.2368861712570091E-25</c:v>
                </c:pt>
                <c:pt idx="369">
                  <c:v>7.9736791479808079E-25</c:v>
                </c:pt>
                <c:pt idx="370">
                  <c:v>6.8832242788471707E-25</c:v>
                </c:pt>
                <c:pt idx="371">
                  <c:v>5.9418965315288605E-25</c:v>
                </c:pt>
                <c:pt idx="372">
                  <c:v>5.1293017575925789E-25</c:v>
                </c:pt>
                <c:pt idx="373">
                  <c:v>4.4278348471465148E-25</c:v>
                </c:pt>
                <c:pt idx="374">
                  <c:v>3.8222983088455974E-25</c:v>
                </c:pt>
                <c:pt idx="375">
                  <c:v>3.2995730116761689E-25</c:v>
                </c:pt>
                <c:pt idx="376">
                  <c:v>2.8483339550412708E-25</c:v>
                </c:pt>
                <c:pt idx="377">
                  <c:v>2.4588049092205648E-25</c:v>
                </c:pt>
                <c:pt idx="378">
                  <c:v>2.1225466104165277E-25</c:v>
                </c:pt>
                <c:pt idx="379">
                  <c:v>1.8322739215690198E-25</c:v>
                </c:pt>
                <c:pt idx="380">
                  <c:v>1.5816979976722726E-25</c:v>
                </c:pt>
                <c:pt idx="381">
                  <c:v>1.3653900360586652E-25</c:v>
                </c:pt>
                <c:pt idx="382">
                  <c:v>1.1786636597579886E-25</c:v>
                </c:pt>
                <c:pt idx="383">
                  <c:v>1.0174733857325476E-25</c:v>
                </c:pt>
                <c:pt idx="384">
                  <c:v>8.7832697827183902E-26</c:v>
                </c:pt>
                <c:pt idx="385">
                  <c:v>7.5820978865674147E-26</c:v>
                </c:pt>
                <c:pt idx="386">
                  <c:v>6.5451944188941506E-26</c:v>
                </c:pt>
                <c:pt idx="387">
                  <c:v>5.6500945545715682E-26</c:v>
                </c:pt>
                <c:pt idx="388">
                  <c:v>4.8774056861389553E-26</c:v>
                </c:pt>
                <c:pt idx="389">
                  <c:v>4.2103872771354845E-26</c:v>
                </c:pt>
                <c:pt idx="390">
                  <c:v>3.6345881733487283E-26</c:v>
                </c:pt>
                <c:pt idx="391">
                  <c:v>3.1375335142172157E-26</c:v>
                </c:pt>
                <c:pt idx="392">
                  <c:v>2.7084544612289191E-26</c:v>
                </c:pt>
                <c:pt idx="393">
                  <c:v>2.3380548877996694E-26</c:v>
                </c:pt>
                <c:pt idx="394">
                  <c:v>2.0183099758980567E-26</c:v>
                </c:pt>
                <c:pt idx="395">
                  <c:v>1.7422923559520172E-26</c:v>
                </c:pt>
                <c:pt idx="396">
                  <c:v>1.5040220233059863E-26</c:v>
                </c:pt>
                <c:pt idx="397">
                  <c:v>1.2983367796235195E-26</c:v>
                </c:pt>
                <c:pt idx="398">
                  <c:v>1.1207803923096066E-26</c:v>
                </c:pt>
                <c:pt idx="399">
                  <c:v>9.6750604889274013E-27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794-4492-94D9-B00AE16A6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904448"/>
        <c:axId val="156906240"/>
      </c:scatterChart>
      <c:valAx>
        <c:axId val="156904448"/>
        <c:scaling>
          <c:orientation val="minMax"/>
          <c:max val="50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crossAx val="156906240"/>
        <c:crosses val="autoZero"/>
        <c:crossBetween val="midCat"/>
      </c:valAx>
      <c:valAx>
        <c:axId val="156906240"/>
        <c:scaling>
          <c:orientation val="minMax"/>
          <c:max val="0.21000000000000013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156904448"/>
        <c:crosses val="autoZero"/>
        <c:crossBetween val="midCat"/>
      </c:valAx>
      <c:spPr>
        <a:solidFill>
          <a:schemeClr val="accent5">
            <a:lumMod val="20000"/>
            <a:lumOff val="80000"/>
          </a:schemeClr>
        </a:solidFill>
      </c:spPr>
    </c:plotArea>
    <c:plotVisOnly val="0"/>
    <c:dispBlanksAs val="gap"/>
    <c:showDLblsOverMax val="0"/>
  </c:chart>
  <c:spPr>
    <a:solidFill>
      <a:schemeClr val="accent3">
        <a:lumMod val="60000"/>
        <a:lumOff val="40000"/>
      </a:schemeClr>
    </a:solidFill>
    <a:ln w="9525">
      <a:solidFill>
        <a:schemeClr val="tx1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Distribution Function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8830955854867304E-2"/>
          <c:y val="0.17432305336832896"/>
          <c:w val="0.90546213116928465"/>
          <c:h val="0.6348375984251977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Exponential!$R$3</c:f>
              <c:strCache>
                <c:ptCount val="1"/>
                <c:pt idx="0">
                  <c:v>F(x)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Exponential!$P$4:$P$403</c:f>
              <c:numCache>
                <c:formatCode>General</c:formatCode>
                <c:ptCount val="400"/>
                <c:pt idx="0" formatCode="0.00">
                  <c:v>0</c:v>
                </c:pt>
                <c:pt idx="1">
                  <c:v>0.5</c:v>
                </c:pt>
                <c:pt idx="2" formatCode="0.00">
                  <c:v>1</c:v>
                </c:pt>
                <c:pt idx="3">
                  <c:v>1.5</c:v>
                </c:pt>
                <c:pt idx="4" formatCode="0.00">
                  <c:v>2</c:v>
                </c:pt>
                <c:pt idx="5">
                  <c:v>2.5</c:v>
                </c:pt>
                <c:pt idx="6" formatCode="0.00">
                  <c:v>3</c:v>
                </c:pt>
                <c:pt idx="7">
                  <c:v>3.5</c:v>
                </c:pt>
                <c:pt idx="8" formatCode="0.00">
                  <c:v>4</c:v>
                </c:pt>
                <c:pt idx="9">
                  <c:v>4.5</c:v>
                </c:pt>
                <c:pt idx="10" formatCode="0.00">
                  <c:v>5</c:v>
                </c:pt>
                <c:pt idx="11">
                  <c:v>5.5</c:v>
                </c:pt>
                <c:pt idx="12" formatCode="0.00">
                  <c:v>6</c:v>
                </c:pt>
                <c:pt idx="13">
                  <c:v>6.5</c:v>
                </c:pt>
                <c:pt idx="14" formatCode="0.00">
                  <c:v>7</c:v>
                </c:pt>
                <c:pt idx="15">
                  <c:v>7.5</c:v>
                </c:pt>
                <c:pt idx="16" formatCode="0.00">
                  <c:v>8</c:v>
                </c:pt>
                <c:pt idx="17">
                  <c:v>8.5</c:v>
                </c:pt>
                <c:pt idx="18" formatCode="0.00">
                  <c:v>9</c:v>
                </c:pt>
                <c:pt idx="19">
                  <c:v>9.5</c:v>
                </c:pt>
                <c:pt idx="20" formatCode="0.00">
                  <c:v>10</c:v>
                </c:pt>
                <c:pt idx="21">
                  <c:v>10.5</c:v>
                </c:pt>
                <c:pt idx="22" formatCode="0.00">
                  <c:v>11</c:v>
                </c:pt>
                <c:pt idx="23">
                  <c:v>11.5</c:v>
                </c:pt>
                <c:pt idx="24" formatCode="0.00">
                  <c:v>12</c:v>
                </c:pt>
                <c:pt idx="25">
                  <c:v>12.5</c:v>
                </c:pt>
                <c:pt idx="26" formatCode="0.00">
                  <c:v>13</c:v>
                </c:pt>
                <c:pt idx="27">
                  <c:v>13.5</c:v>
                </c:pt>
                <c:pt idx="28" formatCode="0.00">
                  <c:v>14</c:v>
                </c:pt>
                <c:pt idx="29">
                  <c:v>14.5</c:v>
                </c:pt>
                <c:pt idx="30" formatCode="0.00">
                  <c:v>15</c:v>
                </c:pt>
                <c:pt idx="31">
                  <c:v>15.5</c:v>
                </c:pt>
                <c:pt idx="32" formatCode="0.00">
                  <c:v>16</c:v>
                </c:pt>
                <c:pt idx="33">
                  <c:v>16.5</c:v>
                </c:pt>
                <c:pt idx="34" formatCode="0.00">
                  <c:v>17</c:v>
                </c:pt>
                <c:pt idx="35">
                  <c:v>17.5</c:v>
                </c:pt>
                <c:pt idx="36" formatCode="0.00">
                  <c:v>18</c:v>
                </c:pt>
                <c:pt idx="37">
                  <c:v>18.5</c:v>
                </c:pt>
                <c:pt idx="38" formatCode="0.00">
                  <c:v>19</c:v>
                </c:pt>
                <c:pt idx="39">
                  <c:v>19.5</c:v>
                </c:pt>
                <c:pt idx="40" formatCode="0.00">
                  <c:v>20</c:v>
                </c:pt>
                <c:pt idx="41">
                  <c:v>20.5</c:v>
                </c:pt>
                <c:pt idx="42" formatCode="0.00">
                  <c:v>21</c:v>
                </c:pt>
                <c:pt idx="43">
                  <c:v>21.5</c:v>
                </c:pt>
                <c:pt idx="44" formatCode="0.00">
                  <c:v>22</c:v>
                </c:pt>
                <c:pt idx="45">
                  <c:v>22.5</c:v>
                </c:pt>
                <c:pt idx="46" formatCode="0.00">
                  <c:v>23</c:v>
                </c:pt>
                <c:pt idx="47">
                  <c:v>23.5</c:v>
                </c:pt>
                <c:pt idx="48" formatCode="0.00">
                  <c:v>24</c:v>
                </c:pt>
                <c:pt idx="49">
                  <c:v>24.5</c:v>
                </c:pt>
                <c:pt idx="50" formatCode="0.00">
                  <c:v>25</c:v>
                </c:pt>
                <c:pt idx="51">
                  <c:v>25.5</c:v>
                </c:pt>
                <c:pt idx="52" formatCode="0.00">
                  <c:v>26</c:v>
                </c:pt>
                <c:pt idx="53">
                  <c:v>26.5</c:v>
                </c:pt>
                <c:pt idx="54" formatCode="0.00">
                  <c:v>27</c:v>
                </c:pt>
                <c:pt idx="55">
                  <c:v>27.5</c:v>
                </c:pt>
                <c:pt idx="56" formatCode="0.00">
                  <c:v>28</c:v>
                </c:pt>
                <c:pt idx="57">
                  <c:v>28.5</c:v>
                </c:pt>
                <c:pt idx="58" formatCode="0.00">
                  <c:v>29</c:v>
                </c:pt>
                <c:pt idx="59">
                  <c:v>29.5</c:v>
                </c:pt>
                <c:pt idx="60" formatCode="0.00">
                  <c:v>30</c:v>
                </c:pt>
                <c:pt idx="61">
                  <c:v>30.5</c:v>
                </c:pt>
                <c:pt idx="62" formatCode="0.00">
                  <c:v>31</c:v>
                </c:pt>
                <c:pt idx="63">
                  <c:v>31.5</c:v>
                </c:pt>
                <c:pt idx="64" formatCode="0.00">
                  <c:v>32</c:v>
                </c:pt>
                <c:pt idx="65">
                  <c:v>32.5</c:v>
                </c:pt>
                <c:pt idx="66" formatCode="0.00">
                  <c:v>33</c:v>
                </c:pt>
                <c:pt idx="67">
                  <c:v>33.5</c:v>
                </c:pt>
                <c:pt idx="68" formatCode="0.00">
                  <c:v>34</c:v>
                </c:pt>
                <c:pt idx="69">
                  <c:v>34.5</c:v>
                </c:pt>
                <c:pt idx="70" formatCode="0.00">
                  <c:v>35</c:v>
                </c:pt>
                <c:pt idx="71">
                  <c:v>35.5</c:v>
                </c:pt>
                <c:pt idx="72" formatCode="0.00">
                  <c:v>36</c:v>
                </c:pt>
                <c:pt idx="73">
                  <c:v>36.5</c:v>
                </c:pt>
                <c:pt idx="74" formatCode="0.00">
                  <c:v>37</c:v>
                </c:pt>
                <c:pt idx="75">
                  <c:v>37.5</c:v>
                </c:pt>
                <c:pt idx="76" formatCode="0.00">
                  <c:v>38</c:v>
                </c:pt>
                <c:pt idx="77">
                  <c:v>38.5</c:v>
                </c:pt>
                <c:pt idx="78" formatCode="0.00">
                  <c:v>39</c:v>
                </c:pt>
                <c:pt idx="79">
                  <c:v>39.5</c:v>
                </c:pt>
                <c:pt idx="80" formatCode="0.00">
                  <c:v>40</c:v>
                </c:pt>
                <c:pt idx="81">
                  <c:v>40.5</c:v>
                </c:pt>
                <c:pt idx="82" formatCode="0.00">
                  <c:v>41</c:v>
                </c:pt>
                <c:pt idx="83">
                  <c:v>41.5</c:v>
                </c:pt>
                <c:pt idx="84" formatCode="0.00">
                  <c:v>42</c:v>
                </c:pt>
                <c:pt idx="85">
                  <c:v>42.5</c:v>
                </c:pt>
                <c:pt idx="86" formatCode="0.00">
                  <c:v>43</c:v>
                </c:pt>
                <c:pt idx="87">
                  <c:v>43.5</c:v>
                </c:pt>
                <c:pt idx="88" formatCode="0.00">
                  <c:v>44</c:v>
                </c:pt>
                <c:pt idx="89">
                  <c:v>44.5</c:v>
                </c:pt>
                <c:pt idx="90" formatCode="0.00">
                  <c:v>45</c:v>
                </c:pt>
                <c:pt idx="91">
                  <c:v>45.5</c:v>
                </c:pt>
                <c:pt idx="92" formatCode="0.00">
                  <c:v>46</c:v>
                </c:pt>
                <c:pt idx="93">
                  <c:v>46.5</c:v>
                </c:pt>
                <c:pt idx="94" formatCode="0.00">
                  <c:v>47</c:v>
                </c:pt>
                <c:pt idx="95">
                  <c:v>47.5</c:v>
                </c:pt>
                <c:pt idx="96" formatCode="0.00">
                  <c:v>48</c:v>
                </c:pt>
                <c:pt idx="97">
                  <c:v>48.5</c:v>
                </c:pt>
                <c:pt idx="98" formatCode="0.00">
                  <c:v>49</c:v>
                </c:pt>
                <c:pt idx="99">
                  <c:v>49.5</c:v>
                </c:pt>
                <c:pt idx="100" formatCode="0.00">
                  <c:v>50</c:v>
                </c:pt>
                <c:pt idx="101">
                  <c:v>50.5</c:v>
                </c:pt>
                <c:pt idx="102" formatCode="0.00">
                  <c:v>51</c:v>
                </c:pt>
                <c:pt idx="103">
                  <c:v>51.5</c:v>
                </c:pt>
                <c:pt idx="104" formatCode="0.00">
                  <c:v>52</c:v>
                </c:pt>
                <c:pt idx="105">
                  <c:v>52.5</c:v>
                </c:pt>
                <c:pt idx="106" formatCode="0.00">
                  <c:v>53</c:v>
                </c:pt>
                <c:pt idx="107">
                  <c:v>53.5</c:v>
                </c:pt>
                <c:pt idx="108" formatCode="0.00">
                  <c:v>54</c:v>
                </c:pt>
                <c:pt idx="109">
                  <c:v>54.5</c:v>
                </c:pt>
                <c:pt idx="110" formatCode="0.00">
                  <c:v>55</c:v>
                </c:pt>
                <c:pt idx="111">
                  <c:v>55.5</c:v>
                </c:pt>
                <c:pt idx="112" formatCode="0.00">
                  <c:v>56</c:v>
                </c:pt>
                <c:pt idx="113">
                  <c:v>56.5</c:v>
                </c:pt>
                <c:pt idx="114" formatCode="0.00">
                  <c:v>57</c:v>
                </c:pt>
                <c:pt idx="115">
                  <c:v>57.5</c:v>
                </c:pt>
                <c:pt idx="116" formatCode="0.00">
                  <c:v>58</c:v>
                </c:pt>
                <c:pt idx="117">
                  <c:v>58.5</c:v>
                </c:pt>
                <c:pt idx="118" formatCode="0.00">
                  <c:v>59</c:v>
                </c:pt>
                <c:pt idx="119">
                  <c:v>59.5</c:v>
                </c:pt>
                <c:pt idx="120" formatCode="0.00">
                  <c:v>60</c:v>
                </c:pt>
                <c:pt idx="121">
                  <c:v>60.5</c:v>
                </c:pt>
                <c:pt idx="122" formatCode="0.00">
                  <c:v>61</c:v>
                </c:pt>
                <c:pt idx="123">
                  <c:v>61.5</c:v>
                </c:pt>
                <c:pt idx="124" formatCode="0.00">
                  <c:v>62</c:v>
                </c:pt>
                <c:pt idx="125">
                  <c:v>62.5</c:v>
                </c:pt>
                <c:pt idx="126" formatCode="0.00">
                  <c:v>63</c:v>
                </c:pt>
                <c:pt idx="127">
                  <c:v>63.5</c:v>
                </c:pt>
                <c:pt idx="128" formatCode="0.00">
                  <c:v>64</c:v>
                </c:pt>
                <c:pt idx="129">
                  <c:v>64.5</c:v>
                </c:pt>
                <c:pt idx="130" formatCode="0.00">
                  <c:v>65</c:v>
                </c:pt>
                <c:pt idx="131">
                  <c:v>65.5</c:v>
                </c:pt>
                <c:pt idx="132" formatCode="0.00">
                  <c:v>66</c:v>
                </c:pt>
                <c:pt idx="133">
                  <c:v>66.5</c:v>
                </c:pt>
                <c:pt idx="134" formatCode="0.00">
                  <c:v>67</c:v>
                </c:pt>
                <c:pt idx="135">
                  <c:v>67.5</c:v>
                </c:pt>
                <c:pt idx="136" formatCode="0.00">
                  <c:v>68</c:v>
                </c:pt>
                <c:pt idx="137">
                  <c:v>68.5</c:v>
                </c:pt>
                <c:pt idx="138" formatCode="0.00">
                  <c:v>69</c:v>
                </c:pt>
                <c:pt idx="139">
                  <c:v>69.5</c:v>
                </c:pt>
                <c:pt idx="140" formatCode="0.00">
                  <c:v>70</c:v>
                </c:pt>
                <c:pt idx="141">
                  <c:v>70.5</c:v>
                </c:pt>
                <c:pt idx="142" formatCode="0.00">
                  <c:v>71</c:v>
                </c:pt>
                <c:pt idx="143">
                  <c:v>71.5</c:v>
                </c:pt>
                <c:pt idx="144" formatCode="0.00">
                  <c:v>72</c:v>
                </c:pt>
                <c:pt idx="145">
                  <c:v>72.5</c:v>
                </c:pt>
                <c:pt idx="146" formatCode="0.00">
                  <c:v>73</c:v>
                </c:pt>
                <c:pt idx="147">
                  <c:v>73.5</c:v>
                </c:pt>
                <c:pt idx="148" formatCode="0.00">
                  <c:v>74</c:v>
                </c:pt>
                <c:pt idx="149">
                  <c:v>74.5</c:v>
                </c:pt>
                <c:pt idx="150" formatCode="0.00">
                  <c:v>75</c:v>
                </c:pt>
                <c:pt idx="151">
                  <c:v>75.5</c:v>
                </c:pt>
                <c:pt idx="152" formatCode="0.00">
                  <c:v>76</c:v>
                </c:pt>
                <c:pt idx="153">
                  <c:v>76.5</c:v>
                </c:pt>
                <c:pt idx="154" formatCode="0.00">
                  <c:v>77</c:v>
                </c:pt>
                <c:pt idx="155">
                  <c:v>77.5</c:v>
                </c:pt>
                <c:pt idx="156" formatCode="0.00">
                  <c:v>78</c:v>
                </c:pt>
                <c:pt idx="157">
                  <c:v>78.5</c:v>
                </c:pt>
                <c:pt idx="158" formatCode="0.00">
                  <c:v>79</c:v>
                </c:pt>
                <c:pt idx="159">
                  <c:v>79.5</c:v>
                </c:pt>
                <c:pt idx="160" formatCode="0.00">
                  <c:v>80</c:v>
                </c:pt>
                <c:pt idx="161">
                  <c:v>80.5</c:v>
                </c:pt>
                <c:pt idx="162" formatCode="0.00">
                  <c:v>81</c:v>
                </c:pt>
                <c:pt idx="163">
                  <c:v>81.5</c:v>
                </c:pt>
                <c:pt idx="164" formatCode="0.00">
                  <c:v>82</c:v>
                </c:pt>
                <c:pt idx="165">
                  <c:v>82.5</c:v>
                </c:pt>
                <c:pt idx="166" formatCode="0.00">
                  <c:v>83</c:v>
                </c:pt>
                <c:pt idx="167">
                  <c:v>83.5</c:v>
                </c:pt>
                <c:pt idx="168" formatCode="0.00">
                  <c:v>84</c:v>
                </c:pt>
                <c:pt idx="169">
                  <c:v>84.5</c:v>
                </c:pt>
                <c:pt idx="170" formatCode="0.00">
                  <c:v>85</c:v>
                </c:pt>
                <c:pt idx="171">
                  <c:v>85.5</c:v>
                </c:pt>
                <c:pt idx="172" formatCode="0.00">
                  <c:v>86</c:v>
                </c:pt>
                <c:pt idx="173">
                  <c:v>86.5</c:v>
                </c:pt>
                <c:pt idx="174" formatCode="0.00">
                  <c:v>87</c:v>
                </c:pt>
                <c:pt idx="175">
                  <c:v>87.5</c:v>
                </c:pt>
                <c:pt idx="176" formatCode="0.00">
                  <c:v>88</c:v>
                </c:pt>
                <c:pt idx="177">
                  <c:v>88.5</c:v>
                </c:pt>
                <c:pt idx="178" formatCode="0.00">
                  <c:v>89</c:v>
                </c:pt>
                <c:pt idx="179">
                  <c:v>89.5</c:v>
                </c:pt>
                <c:pt idx="180" formatCode="0.00">
                  <c:v>90</c:v>
                </c:pt>
                <c:pt idx="181">
                  <c:v>90.5</c:v>
                </c:pt>
                <c:pt idx="182" formatCode="0.00">
                  <c:v>91</c:v>
                </c:pt>
                <c:pt idx="183">
                  <c:v>91.5</c:v>
                </c:pt>
                <c:pt idx="184" formatCode="0.00">
                  <c:v>92</c:v>
                </c:pt>
                <c:pt idx="185">
                  <c:v>92.5</c:v>
                </c:pt>
                <c:pt idx="186" formatCode="0.00">
                  <c:v>93</c:v>
                </c:pt>
                <c:pt idx="187">
                  <c:v>93.5</c:v>
                </c:pt>
                <c:pt idx="188" formatCode="0.00">
                  <c:v>94</c:v>
                </c:pt>
                <c:pt idx="189">
                  <c:v>94.5</c:v>
                </c:pt>
                <c:pt idx="190" formatCode="0.00">
                  <c:v>95</c:v>
                </c:pt>
                <c:pt idx="191">
                  <c:v>95.5</c:v>
                </c:pt>
                <c:pt idx="192" formatCode="0.00">
                  <c:v>96</c:v>
                </c:pt>
                <c:pt idx="193">
                  <c:v>96.5</c:v>
                </c:pt>
                <c:pt idx="194" formatCode="0.00">
                  <c:v>97</c:v>
                </c:pt>
                <c:pt idx="195">
                  <c:v>97.5</c:v>
                </c:pt>
                <c:pt idx="196" formatCode="0.00">
                  <c:v>98</c:v>
                </c:pt>
                <c:pt idx="197">
                  <c:v>98.5</c:v>
                </c:pt>
                <c:pt idx="198" formatCode="0.00">
                  <c:v>99</c:v>
                </c:pt>
                <c:pt idx="199">
                  <c:v>99.5</c:v>
                </c:pt>
                <c:pt idx="200" formatCode="0.00">
                  <c:v>100</c:v>
                </c:pt>
                <c:pt idx="201">
                  <c:v>100.5</c:v>
                </c:pt>
                <c:pt idx="202" formatCode="0.00">
                  <c:v>101</c:v>
                </c:pt>
                <c:pt idx="203">
                  <c:v>101.5</c:v>
                </c:pt>
                <c:pt idx="204" formatCode="0.00">
                  <c:v>102</c:v>
                </c:pt>
                <c:pt idx="205">
                  <c:v>102.5</c:v>
                </c:pt>
                <c:pt idx="206" formatCode="0.00">
                  <c:v>103</c:v>
                </c:pt>
                <c:pt idx="207">
                  <c:v>103.5</c:v>
                </c:pt>
                <c:pt idx="208" formatCode="0.00">
                  <c:v>104</c:v>
                </c:pt>
                <c:pt idx="209">
                  <c:v>104.5</c:v>
                </c:pt>
                <c:pt idx="210" formatCode="0.00">
                  <c:v>105</c:v>
                </c:pt>
                <c:pt idx="211">
                  <c:v>105.5</c:v>
                </c:pt>
                <c:pt idx="212" formatCode="0.00">
                  <c:v>106</c:v>
                </c:pt>
                <c:pt idx="213">
                  <c:v>106.5</c:v>
                </c:pt>
                <c:pt idx="214" formatCode="0.00">
                  <c:v>107</c:v>
                </c:pt>
                <c:pt idx="215">
                  <c:v>107.5</c:v>
                </c:pt>
                <c:pt idx="216" formatCode="0.00">
                  <c:v>108</c:v>
                </c:pt>
                <c:pt idx="217">
                  <c:v>108.5</c:v>
                </c:pt>
                <c:pt idx="218" formatCode="0.00">
                  <c:v>109</c:v>
                </c:pt>
                <c:pt idx="219">
                  <c:v>109.5</c:v>
                </c:pt>
                <c:pt idx="220" formatCode="0.00">
                  <c:v>110</c:v>
                </c:pt>
                <c:pt idx="221">
                  <c:v>110.5</c:v>
                </c:pt>
                <c:pt idx="222" formatCode="0.00">
                  <c:v>111</c:v>
                </c:pt>
                <c:pt idx="223">
                  <c:v>111.5</c:v>
                </c:pt>
                <c:pt idx="224" formatCode="0.00">
                  <c:v>112</c:v>
                </c:pt>
                <c:pt idx="225">
                  <c:v>112.5</c:v>
                </c:pt>
                <c:pt idx="226" formatCode="0.00">
                  <c:v>113</c:v>
                </c:pt>
                <c:pt idx="227">
                  <c:v>113.5</c:v>
                </c:pt>
                <c:pt idx="228" formatCode="0.00">
                  <c:v>114</c:v>
                </c:pt>
                <c:pt idx="229">
                  <c:v>114.5</c:v>
                </c:pt>
                <c:pt idx="230" formatCode="0.00">
                  <c:v>115</c:v>
                </c:pt>
                <c:pt idx="231">
                  <c:v>115.5</c:v>
                </c:pt>
                <c:pt idx="232" formatCode="0.00">
                  <c:v>116</c:v>
                </c:pt>
                <c:pt idx="233">
                  <c:v>116.5</c:v>
                </c:pt>
                <c:pt idx="234" formatCode="0.00">
                  <c:v>117</c:v>
                </c:pt>
                <c:pt idx="235">
                  <c:v>117.5</c:v>
                </c:pt>
                <c:pt idx="236" formatCode="0.00">
                  <c:v>118</c:v>
                </c:pt>
                <c:pt idx="237">
                  <c:v>118.5</c:v>
                </c:pt>
                <c:pt idx="238" formatCode="0.00">
                  <c:v>119</c:v>
                </c:pt>
                <c:pt idx="239">
                  <c:v>119.5</c:v>
                </c:pt>
                <c:pt idx="240" formatCode="0.00">
                  <c:v>120</c:v>
                </c:pt>
                <c:pt idx="241">
                  <c:v>120.5</c:v>
                </c:pt>
                <c:pt idx="242" formatCode="0.00">
                  <c:v>121</c:v>
                </c:pt>
                <c:pt idx="243">
                  <c:v>121.5</c:v>
                </c:pt>
                <c:pt idx="244" formatCode="0.00">
                  <c:v>122</c:v>
                </c:pt>
                <c:pt idx="245">
                  <c:v>122.5</c:v>
                </c:pt>
                <c:pt idx="246" formatCode="0.00">
                  <c:v>123</c:v>
                </c:pt>
                <c:pt idx="247">
                  <c:v>123.5</c:v>
                </c:pt>
                <c:pt idx="248" formatCode="0.00">
                  <c:v>124</c:v>
                </c:pt>
                <c:pt idx="249">
                  <c:v>124.5</c:v>
                </c:pt>
                <c:pt idx="250" formatCode="0.00">
                  <c:v>125</c:v>
                </c:pt>
                <c:pt idx="251">
                  <c:v>125.5</c:v>
                </c:pt>
                <c:pt idx="252" formatCode="0.00">
                  <c:v>126</c:v>
                </c:pt>
                <c:pt idx="253">
                  <c:v>126.5</c:v>
                </c:pt>
                <c:pt idx="254" formatCode="0.00">
                  <c:v>127</c:v>
                </c:pt>
                <c:pt idx="255">
                  <c:v>127.5</c:v>
                </c:pt>
                <c:pt idx="256" formatCode="0.00">
                  <c:v>128</c:v>
                </c:pt>
                <c:pt idx="257">
                  <c:v>128.5</c:v>
                </c:pt>
                <c:pt idx="258" formatCode="0.00">
                  <c:v>129</c:v>
                </c:pt>
                <c:pt idx="259">
                  <c:v>129.5</c:v>
                </c:pt>
                <c:pt idx="260" formatCode="0.00">
                  <c:v>130</c:v>
                </c:pt>
                <c:pt idx="261">
                  <c:v>130.5</c:v>
                </c:pt>
                <c:pt idx="262" formatCode="0.00">
                  <c:v>131</c:v>
                </c:pt>
                <c:pt idx="263">
                  <c:v>131.5</c:v>
                </c:pt>
                <c:pt idx="264" formatCode="0.00">
                  <c:v>132</c:v>
                </c:pt>
                <c:pt idx="265">
                  <c:v>132.5</c:v>
                </c:pt>
                <c:pt idx="266" formatCode="0.00">
                  <c:v>133</c:v>
                </c:pt>
                <c:pt idx="267">
                  <c:v>133.5</c:v>
                </c:pt>
                <c:pt idx="268" formatCode="0.00">
                  <c:v>134</c:v>
                </c:pt>
                <c:pt idx="269">
                  <c:v>134.5</c:v>
                </c:pt>
                <c:pt idx="270" formatCode="0.00">
                  <c:v>135</c:v>
                </c:pt>
                <c:pt idx="271">
                  <c:v>135.5</c:v>
                </c:pt>
                <c:pt idx="272" formatCode="0.00">
                  <c:v>136</c:v>
                </c:pt>
                <c:pt idx="273">
                  <c:v>136.5</c:v>
                </c:pt>
                <c:pt idx="274" formatCode="0.00">
                  <c:v>137</c:v>
                </c:pt>
                <c:pt idx="275">
                  <c:v>137.5</c:v>
                </c:pt>
                <c:pt idx="276" formatCode="0.00">
                  <c:v>138</c:v>
                </c:pt>
                <c:pt idx="277">
                  <c:v>138.5</c:v>
                </c:pt>
                <c:pt idx="278" formatCode="0.00">
                  <c:v>139</c:v>
                </c:pt>
                <c:pt idx="279">
                  <c:v>139.5</c:v>
                </c:pt>
                <c:pt idx="280" formatCode="0.00">
                  <c:v>140</c:v>
                </c:pt>
                <c:pt idx="281">
                  <c:v>140.5</c:v>
                </c:pt>
                <c:pt idx="282" formatCode="0.00">
                  <c:v>141</c:v>
                </c:pt>
                <c:pt idx="283">
                  <c:v>141.5</c:v>
                </c:pt>
                <c:pt idx="284" formatCode="0.00">
                  <c:v>142</c:v>
                </c:pt>
                <c:pt idx="285">
                  <c:v>142.5</c:v>
                </c:pt>
                <c:pt idx="286" formatCode="0.00">
                  <c:v>143</c:v>
                </c:pt>
                <c:pt idx="287">
                  <c:v>143.5</c:v>
                </c:pt>
                <c:pt idx="288" formatCode="0.00">
                  <c:v>144</c:v>
                </c:pt>
                <c:pt idx="289">
                  <c:v>144.5</c:v>
                </c:pt>
                <c:pt idx="290" formatCode="0.00">
                  <c:v>145</c:v>
                </c:pt>
                <c:pt idx="291">
                  <c:v>145.5</c:v>
                </c:pt>
                <c:pt idx="292" formatCode="0.00">
                  <c:v>146</c:v>
                </c:pt>
                <c:pt idx="293">
                  <c:v>146.5</c:v>
                </c:pt>
                <c:pt idx="294" formatCode="0.00">
                  <c:v>147</c:v>
                </c:pt>
                <c:pt idx="295">
                  <c:v>147.5</c:v>
                </c:pt>
                <c:pt idx="296" formatCode="0.00">
                  <c:v>148</c:v>
                </c:pt>
                <c:pt idx="297">
                  <c:v>148.5</c:v>
                </c:pt>
                <c:pt idx="298" formatCode="0.00">
                  <c:v>149</c:v>
                </c:pt>
                <c:pt idx="299">
                  <c:v>149.5</c:v>
                </c:pt>
                <c:pt idx="300" formatCode="0.00">
                  <c:v>150</c:v>
                </c:pt>
                <c:pt idx="301">
                  <c:v>150.5</c:v>
                </c:pt>
                <c:pt idx="302" formatCode="0.00">
                  <c:v>151</c:v>
                </c:pt>
                <c:pt idx="303">
                  <c:v>151.5</c:v>
                </c:pt>
                <c:pt idx="304" formatCode="0.00">
                  <c:v>152</c:v>
                </c:pt>
                <c:pt idx="305">
                  <c:v>152.5</c:v>
                </c:pt>
                <c:pt idx="306" formatCode="0.00">
                  <c:v>153</c:v>
                </c:pt>
                <c:pt idx="307">
                  <c:v>153.5</c:v>
                </c:pt>
                <c:pt idx="308" formatCode="0.00">
                  <c:v>154</c:v>
                </c:pt>
                <c:pt idx="309">
                  <c:v>154.5</c:v>
                </c:pt>
                <c:pt idx="310" formatCode="0.00">
                  <c:v>155</c:v>
                </c:pt>
                <c:pt idx="311">
                  <c:v>155.5</c:v>
                </c:pt>
                <c:pt idx="312" formatCode="0.00">
                  <c:v>156</c:v>
                </c:pt>
                <c:pt idx="313">
                  <c:v>156.5</c:v>
                </c:pt>
                <c:pt idx="314" formatCode="0.00">
                  <c:v>157</c:v>
                </c:pt>
                <c:pt idx="315">
                  <c:v>157.5</c:v>
                </c:pt>
                <c:pt idx="316" formatCode="0.00">
                  <c:v>158</c:v>
                </c:pt>
                <c:pt idx="317">
                  <c:v>158.5</c:v>
                </c:pt>
                <c:pt idx="318" formatCode="0.00">
                  <c:v>159</c:v>
                </c:pt>
                <c:pt idx="319">
                  <c:v>159.5</c:v>
                </c:pt>
                <c:pt idx="320" formatCode="0.00">
                  <c:v>160</c:v>
                </c:pt>
                <c:pt idx="321">
                  <c:v>160.5</c:v>
                </c:pt>
                <c:pt idx="322" formatCode="0.00">
                  <c:v>161</c:v>
                </c:pt>
                <c:pt idx="323">
                  <c:v>161.5</c:v>
                </c:pt>
                <c:pt idx="324" formatCode="0.00">
                  <c:v>162</c:v>
                </c:pt>
                <c:pt idx="325">
                  <c:v>162.5</c:v>
                </c:pt>
                <c:pt idx="326" formatCode="0.00">
                  <c:v>163</c:v>
                </c:pt>
                <c:pt idx="327">
                  <c:v>163.5</c:v>
                </c:pt>
                <c:pt idx="328" formatCode="0.00">
                  <c:v>164</c:v>
                </c:pt>
                <c:pt idx="329">
                  <c:v>164.5</c:v>
                </c:pt>
                <c:pt idx="330" formatCode="0.00">
                  <c:v>165</c:v>
                </c:pt>
                <c:pt idx="331">
                  <c:v>165.5</c:v>
                </c:pt>
                <c:pt idx="332" formatCode="0.00">
                  <c:v>166</c:v>
                </c:pt>
                <c:pt idx="333">
                  <c:v>166.5</c:v>
                </c:pt>
                <c:pt idx="334" formatCode="0.00">
                  <c:v>167</c:v>
                </c:pt>
                <c:pt idx="335">
                  <c:v>167.5</c:v>
                </c:pt>
                <c:pt idx="336" formatCode="0.00">
                  <c:v>168</c:v>
                </c:pt>
                <c:pt idx="337">
                  <c:v>168.5</c:v>
                </c:pt>
                <c:pt idx="338" formatCode="0.00">
                  <c:v>169</c:v>
                </c:pt>
                <c:pt idx="339">
                  <c:v>169.5</c:v>
                </c:pt>
                <c:pt idx="340" formatCode="0.00">
                  <c:v>170</c:v>
                </c:pt>
                <c:pt idx="341">
                  <c:v>170.5</c:v>
                </c:pt>
                <c:pt idx="342" formatCode="0.00">
                  <c:v>171</c:v>
                </c:pt>
                <c:pt idx="343">
                  <c:v>171.5</c:v>
                </c:pt>
                <c:pt idx="344" formatCode="0.00">
                  <c:v>172</c:v>
                </c:pt>
                <c:pt idx="345">
                  <c:v>172.5</c:v>
                </c:pt>
                <c:pt idx="346" formatCode="0.00">
                  <c:v>173</c:v>
                </c:pt>
                <c:pt idx="347">
                  <c:v>173.5</c:v>
                </c:pt>
                <c:pt idx="348" formatCode="0.00">
                  <c:v>174</c:v>
                </c:pt>
                <c:pt idx="349">
                  <c:v>174.5</c:v>
                </c:pt>
                <c:pt idx="350" formatCode="0.00">
                  <c:v>175</c:v>
                </c:pt>
                <c:pt idx="351">
                  <c:v>175.5</c:v>
                </c:pt>
                <c:pt idx="352" formatCode="0.00">
                  <c:v>176</c:v>
                </c:pt>
                <c:pt idx="353">
                  <c:v>176.5</c:v>
                </c:pt>
                <c:pt idx="354" formatCode="0.00">
                  <c:v>177</c:v>
                </c:pt>
                <c:pt idx="355">
                  <c:v>177.5</c:v>
                </c:pt>
                <c:pt idx="356" formatCode="0.00">
                  <c:v>178</c:v>
                </c:pt>
                <c:pt idx="357">
                  <c:v>178.5</c:v>
                </c:pt>
                <c:pt idx="358" formatCode="0.00">
                  <c:v>179</c:v>
                </c:pt>
                <c:pt idx="359">
                  <c:v>179.5</c:v>
                </c:pt>
                <c:pt idx="360" formatCode="0.00">
                  <c:v>180</c:v>
                </c:pt>
                <c:pt idx="361">
                  <c:v>180.5</c:v>
                </c:pt>
                <c:pt idx="362" formatCode="0.00">
                  <c:v>181</c:v>
                </c:pt>
                <c:pt idx="363">
                  <c:v>181.5</c:v>
                </c:pt>
                <c:pt idx="364" formatCode="0.00">
                  <c:v>182</c:v>
                </c:pt>
                <c:pt idx="365">
                  <c:v>182.5</c:v>
                </c:pt>
                <c:pt idx="366" formatCode="0.00">
                  <c:v>183</c:v>
                </c:pt>
                <c:pt idx="367">
                  <c:v>183.5</c:v>
                </c:pt>
                <c:pt idx="368" formatCode="0.00">
                  <c:v>184</c:v>
                </c:pt>
                <c:pt idx="369">
                  <c:v>184.5</c:v>
                </c:pt>
                <c:pt idx="370" formatCode="0.00">
                  <c:v>185</c:v>
                </c:pt>
                <c:pt idx="371">
                  <c:v>185.5</c:v>
                </c:pt>
                <c:pt idx="372" formatCode="0.00">
                  <c:v>186</c:v>
                </c:pt>
                <c:pt idx="373">
                  <c:v>186.5</c:v>
                </c:pt>
                <c:pt idx="374" formatCode="0.00">
                  <c:v>187</c:v>
                </c:pt>
                <c:pt idx="375">
                  <c:v>187.5</c:v>
                </c:pt>
                <c:pt idx="376" formatCode="0.00">
                  <c:v>188</c:v>
                </c:pt>
                <c:pt idx="377">
                  <c:v>188.5</c:v>
                </c:pt>
                <c:pt idx="378" formatCode="0.00">
                  <c:v>189</c:v>
                </c:pt>
                <c:pt idx="379">
                  <c:v>189.5</c:v>
                </c:pt>
                <c:pt idx="380" formatCode="0.00">
                  <c:v>190</c:v>
                </c:pt>
                <c:pt idx="381">
                  <c:v>190.5</c:v>
                </c:pt>
                <c:pt idx="382" formatCode="0.00">
                  <c:v>191</c:v>
                </c:pt>
                <c:pt idx="383">
                  <c:v>191.5</c:v>
                </c:pt>
                <c:pt idx="384" formatCode="0.00">
                  <c:v>192</c:v>
                </c:pt>
                <c:pt idx="385">
                  <c:v>192.5</c:v>
                </c:pt>
                <c:pt idx="386" formatCode="0.00">
                  <c:v>193</c:v>
                </c:pt>
                <c:pt idx="387">
                  <c:v>193.5</c:v>
                </c:pt>
                <c:pt idx="388" formatCode="0.00">
                  <c:v>194</c:v>
                </c:pt>
                <c:pt idx="389">
                  <c:v>194.5</c:v>
                </c:pt>
                <c:pt idx="390" formatCode="0.00">
                  <c:v>195</c:v>
                </c:pt>
                <c:pt idx="391">
                  <c:v>195.5</c:v>
                </c:pt>
                <c:pt idx="392" formatCode="0.00">
                  <c:v>196</c:v>
                </c:pt>
                <c:pt idx="393">
                  <c:v>196.5</c:v>
                </c:pt>
                <c:pt idx="394" formatCode="0.00">
                  <c:v>197</c:v>
                </c:pt>
                <c:pt idx="395">
                  <c:v>197.5</c:v>
                </c:pt>
                <c:pt idx="396" formatCode="0.00">
                  <c:v>198</c:v>
                </c:pt>
                <c:pt idx="397">
                  <c:v>198.5</c:v>
                </c:pt>
                <c:pt idx="398" formatCode="0.00">
                  <c:v>199</c:v>
                </c:pt>
                <c:pt idx="399">
                  <c:v>199.5</c:v>
                </c:pt>
              </c:numCache>
            </c:numRef>
          </c:xVal>
          <c:yVal>
            <c:numRef>
              <c:f>Exponential!$R$4:$R$403</c:f>
              <c:numCache>
                <c:formatCode>General</c:formatCode>
                <c:ptCount val="400"/>
                <c:pt idx="0">
                  <c:v>0</c:v>
                </c:pt>
                <c:pt idx="1">
                  <c:v>0.13675680308879323</c:v>
                </c:pt>
                <c:pt idx="2">
                  <c:v>0.2548111829865195</c:v>
                </c:pt>
                <c:pt idx="3">
                  <c:v>0.35672082329880284</c:v>
                </c:pt>
                <c:pt idx="4">
                  <c:v>0.44469362699804948</c:v>
                </c:pt>
                <c:pt idx="5">
                  <c:v>0.52063555130462924</c:v>
                </c:pt>
                <c:pt idx="6">
                  <c:v>0.58619190082262995</c:v>
                </c:pt>
                <c:pt idx="7">
                  <c:v>0.64278297355837744</c:v>
                </c:pt>
                <c:pt idx="8">
                  <c:v>0.69163483210341858</c:v>
                </c:pt>
                <c:pt idx="9">
                  <c:v>0.73380586664889402</c:v>
                </c:pt>
                <c:pt idx="10">
                  <c:v>0.77020972532698317</c:v>
                </c:pt>
                <c:pt idx="11">
                  <c:v>0.8016351086721607</c:v>
                </c:pt>
                <c:pt idx="12">
                  <c:v>0.8287628570552118</c:v>
                </c:pt>
                <c:pt idx="13">
                  <c:v>0.85218070129439982</c:v>
                </c:pt>
                <c:pt idx="14">
                  <c:v>0.87239599602020501</c:v>
                </c:pt>
                <c:pt idx="15">
                  <c:v>0.88984671166581142</c:v>
                </c:pt>
                <c:pt idx="16">
                  <c:v>0.90491092322811317</c:v>
                </c:pt>
                <c:pt idx="17">
                  <c:v>0.91791500137610116</c:v>
                </c:pt>
                <c:pt idx="18">
                  <c:v>0.92914068336945355</c:v>
                </c:pt>
                <c:pt idx="19">
                  <c:v>0.93883117698090368</c:v>
                </c:pt>
                <c:pt idx="20">
                  <c:v>0.9471964296656995</c:v>
                </c:pt>
                <c:pt idx="21">
                  <c:v>0.95441767713629266</c:v>
                </c:pt>
                <c:pt idx="22">
                  <c:v>0.96065136988849442</c:v>
                </c:pt>
                <c:pt idx="23">
                  <c:v>0.96603256274846738</c:v>
                </c:pt>
                <c:pt idx="24">
                  <c:v>0.9706778408761062</c:v>
                </c:pt>
                <c:pt idx="25">
                  <c:v>0.97468784561755084</c:v>
                </c:pt>
                <c:pt idx="26">
                  <c:v>0.97814945493018457</c:v>
                </c:pt>
                <c:pt idx="27">
                  <c:v>0.98113766561968008</c:v>
                </c:pt>
                <c:pt idx="28">
                  <c:v>0.98371721816832447</c:v>
                </c:pt>
                <c:pt idx="29">
                  <c:v>0.98594399935701671</c:v>
                </c:pt>
                <c:pt idx="30">
                  <c:v>0.98786625306916509</c:v>
                </c:pt>
                <c:pt idx="31">
                  <c:v>0.98952562550891454</c:v>
                </c:pt>
                <c:pt idx="32">
                  <c:v>0.99095806747867021</c:v>
                </c:pt>
                <c:pt idx="33">
                  <c:v>0.99219461326403191</c:v>
                </c:pt>
                <c:pt idx="34">
                  <c:v>0.99326205300091452</c:v>
                </c:pt>
                <c:pt idx="35">
                  <c:v>0.99418351309189124</c:v>
                </c:pt>
                <c:pt idx="36">
                  <c:v>0.99497895724665197</c:v>
                </c:pt>
                <c:pt idx="37">
                  <c:v>0.99566561900177197</c:v>
                </c:pt>
                <c:pt idx="38">
                  <c:v>0.99625837509045845</c:v>
                </c:pt>
                <c:pt idx="39">
                  <c:v>0.99677006775144472</c:v>
                </c:pt>
                <c:pt idx="40">
                  <c:v>0.99721178295995061</c:v>
                </c:pt>
                <c:pt idx="41">
                  <c:v>0.99759309060866541</c:v>
                </c:pt>
                <c:pt idx="42">
                  <c:v>0.99792225184234873</c:v>
                </c:pt>
                <c:pt idx="43">
                  <c:v>0.99820639803801281</c:v>
                </c:pt>
                <c:pt idx="44">
                  <c:v>0.99845168530834794</c:v>
                </c:pt>
                <c:pt idx="45">
                  <c:v>0.99866342787575368</c:v>
                </c:pt>
                <c:pt idx="46">
                  <c:v>0.99884621320656319</c:v>
                </c:pt>
                <c:pt idx="47">
                  <c:v>0.99900400139987966</c:v>
                </c:pt>
                <c:pt idx="48">
                  <c:v>0.99914021098431305</c:v>
                </c:pt>
                <c:pt idx="49">
                  <c:v>0.99925779298142925</c:v>
                </c:pt>
                <c:pt idx="50">
                  <c:v>0.99935929484051911</c:v>
                </c:pt>
                <c:pt idx="51">
                  <c:v>0.99944691562985222</c:v>
                </c:pt>
                <c:pt idx="52">
                  <c:v>0.99952255368015197</c:v>
                </c:pt>
                <c:pt idx="53">
                  <c:v>0.99958784771250087</c:v>
                </c:pt>
                <c:pt idx="54">
                  <c:v>0.99964421234172496</c:v>
                </c:pt>
                <c:pt idx="55">
                  <c:v>0.99969286872444918</c:v>
                </c:pt>
                <c:pt idx="56">
                  <c:v>0.99973487101582204</c:v>
                </c:pt>
                <c:pt idx="57">
                  <c:v>0.9997711292081044</c:v>
                </c:pt>
                <c:pt idx="58">
                  <c:v>0.99980242884592441</c:v>
                </c:pt>
                <c:pt idx="59">
                  <c:v>0.99982944804533835</c:v>
                </c:pt>
                <c:pt idx="60">
                  <c:v>0.99985277218541846</c:v>
                </c:pt>
                <c:pt idx="61">
                  <c:v>0.99987290659066641</c:v>
                </c:pt>
                <c:pt idx="62">
                  <c:v>0.99989028747902053</c:v>
                </c:pt>
                <c:pt idx="63">
                  <c:v>0.9999052914126485</c:v>
                </c:pt>
                <c:pt idx="64">
                  <c:v>0.99991824345627967</c:v>
                </c:pt>
                <c:pt idx="65">
                  <c:v>0.99992942421983044</c:v>
                </c:pt>
                <c:pt idx="66">
                  <c:v>0.99993907593790199</c:v>
                </c:pt>
                <c:pt idx="67">
                  <c:v>0.99994740771786572</c:v>
                </c:pt>
                <c:pt idx="68">
                  <c:v>0.99995460007023751</c:v>
                </c:pt>
                <c:pt idx="69">
                  <c:v>0.99996080881949234</c:v>
                </c:pt>
                <c:pt idx="70">
                  <c:v>0.99996616848004782</c:v>
                </c:pt>
                <c:pt idx="71">
                  <c:v>0.99997079517056009</c:v>
                </c:pt>
                <c:pt idx="72">
                  <c:v>0.99997478912966908</c:v>
                </c:pt>
                <c:pt idx="73">
                  <c:v>0.9999782368876986</c:v>
                </c:pt>
                <c:pt idx="74">
                  <c:v>0.99998121314136224</c:v>
                </c:pt>
                <c:pt idx="75">
                  <c:v>0.99998378237208962</c:v>
                </c:pt>
                <c:pt idx="76">
                  <c:v>0.9999860002430363</c:v>
                </c:pt>
                <c:pt idx="77">
                  <c:v>0.99998791480504268</c:v>
                </c:pt>
                <c:pt idx="78">
                  <c:v>0.99998956753766977</c:v>
                </c:pt>
                <c:pt idx="79">
                  <c:v>0.99999099424786642</c:v>
                </c:pt>
                <c:pt idx="80">
                  <c:v>0.99999222584573755</c:v>
                </c:pt>
                <c:pt idx="81">
                  <c:v>0.99999328901422124</c:v>
                </c:pt>
                <c:pt idx="82">
                  <c:v>0.99999420678718187</c:v>
                </c:pt>
                <c:pt idx="83">
                  <c:v>0.99999499904844658</c:v>
                </c:pt>
                <c:pt idx="84">
                  <c:v>0.99999568296259334</c:v>
                </c:pt>
                <c:pt idx="85">
                  <c:v>0.99999627334682795</c:v>
                </c:pt>
                <c:pt idx="86">
                  <c:v>0.99999678299200201</c:v>
                </c:pt>
                <c:pt idx="87">
                  <c:v>0.99999722293973126</c:v>
                </c:pt>
                <c:pt idx="88">
                  <c:v>0.99999760272161564</c:v>
                </c:pt>
                <c:pt idx="89">
                  <c:v>0.9999979305657436</c:v>
                </c:pt>
                <c:pt idx="90">
                  <c:v>0.99999821357495666</c:v>
                </c:pt>
                <c:pt idx="91">
                  <c:v>0.9999984578807346</c:v>
                </c:pt>
                <c:pt idx="92">
                  <c:v>0.99999866877603527</c:v>
                </c:pt>
                <c:pt idx="93">
                  <c:v>0.99999885082996887</c:v>
                </c:pt>
                <c:pt idx="94">
                  <c:v>0.99999900798678854</c:v>
                </c:pt>
                <c:pt idx="95">
                  <c:v>0.99999914365134401</c:v>
                </c:pt>
                <c:pt idx="96">
                  <c:v>0.99999926076284851</c:v>
                </c:pt>
                <c:pt idx="97">
                  <c:v>0.99999936185855809</c:v>
                </c:pt>
                <c:pt idx="98">
                  <c:v>0.99999944912874161</c:v>
                </c:pt>
                <c:pt idx="99">
                  <c:v>0.99999952446413376</c:v>
                </c:pt>
                <c:pt idx="100">
                  <c:v>0.9999995894968986</c:v>
                </c:pt>
                <c:pt idx="101">
                  <c:v>0.99999964563599042</c:v>
                </c:pt>
                <c:pt idx="102">
                  <c:v>0.99999969409767953</c:v>
                </c:pt>
                <c:pt idx="103">
                  <c:v>0.99999973593190294</c:v>
                </c:pt>
                <c:pt idx="104">
                  <c:v>0.99999977204501167</c:v>
                </c:pt>
                <c:pt idx="105">
                  <c:v>0.99999980321940707</c:v>
                </c:pt>
                <c:pt idx="106">
                  <c:v>0.99999983013049187</c:v>
                </c:pt>
                <c:pt idx="107">
                  <c:v>0.99999985336130282</c:v>
                </c:pt>
                <c:pt idx="108">
                  <c:v>0.99999987341514218</c:v>
                </c:pt>
                <c:pt idx="109">
                  <c:v>0.99999989072648265</c:v>
                </c:pt>
                <c:pt idx="110">
                  <c:v>0.99999990567037955</c:v>
                </c:pt>
                <c:pt idx="111">
                  <c:v>0.99999991857059689</c:v>
                </c:pt>
                <c:pt idx="112">
                  <c:v>0.99999992970662177</c:v>
                </c:pt>
                <c:pt idx="113">
                  <c:v>0.99999993931971942</c:v>
                </c:pt>
                <c:pt idx="114">
                  <c:v>0.99999994761816058</c:v>
                </c:pt>
                <c:pt idx="115">
                  <c:v>0.99999995478173354</c:v>
                </c:pt>
                <c:pt idx="116">
                  <c:v>0.99999996096563903</c:v>
                </c:pt>
                <c:pt idx="117">
                  <c:v>0.99999996630385346</c:v>
                </c:pt>
                <c:pt idx="118">
                  <c:v>0.99999997091203074</c:v>
                </c:pt>
                <c:pt idx="119">
                  <c:v>0.99999997489000847</c:v>
                </c:pt>
                <c:pt idx="120">
                  <c:v>0.99999997832397058</c:v>
                </c:pt>
                <c:pt idx="121">
                  <c:v>0.99999998128831513</c:v>
                </c:pt>
                <c:pt idx="122">
                  <c:v>0.99999998384726529</c:v>
                </c:pt>
                <c:pt idx="123">
                  <c:v>0.99999998605626161</c:v>
                </c:pt>
                <c:pt idx="124">
                  <c:v>0.9999999879631627</c:v>
                </c:pt>
                <c:pt idx="125">
                  <c:v>0.99999998960928216</c:v>
                </c:pt>
                <c:pt idx="126">
                  <c:v>0.99999999103028347</c:v>
                </c:pt>
                <c:pt idx="127">
                  <c:v>0.99999999225695324</c:v>
                </c:pt>
                <c:pt idx="128">
                  <c:v>0.99999999331586753</c:v>
                </c:pt>
                <c:pt idx="129">
                  <c:v>0.9999999942299681</c:v>
                </c:pt>
                <c:pt idx="130">
                  <c:v>0.99999999501905923</c:v>
                </c:pt>
                <c:pt idx="131">
                  <c:v>0.99999999570023679</c:v>
                </c:pt>
                <c:pt idx="132">
                  <c:v>0.99999999628825864</c:v>
                </c:pt>
                <c:pt idx="133">
                  <c:v>0.99999999679586449</c:v>
                </c:pt>
                <c:pt idx="134">
                  <c:v>0.99999999723405186</c:v>
                </c:pt>
                <c:pt idx="135">
                  <c:v>0.99999999761231406</c:v>
                </c:pt>
                <c:pt idx="136">
                  <c:v>0.99999999793884642</c:v>
                </c:pt>
                <c:pt idx="137">
                  <c:v>0.99999999822072316</c:v>
                </c:pt>
                <c:pt idx="138">
                  <c:v>0.99999999846405141</c:v>
                </c:pt>
                <c:pt idx="139">
                  <c:v>0.99999999867410283</c:v>
                </c:pt>
                <c:pt idx="140">
                  <c:v>0.99999999885542823</c:v>
                </c:pt>
                <c:pt idx="141">
                  <c:v>0.99999999901195624</c:v>
                </c:pt>
                <c:pt idx="142">
                  <c:v>0.99999999914707793</c:v>
                </c:pt>
                <c:pt idx="143">
                  <c:v>0.99999999926372085</c:v>
                </c:pt>
                <c:pt idx="144">
                  <c:v>0.99999999936441197</c:v>
                </c:pt>
                <c:pt idx="145">
                  <c:v>0.999999999451333</c:v>
                </c:pt>
                <c:pt idx="146">
                  <c:v>0.99999999952636698</c:v>
                </c:pt>
                <c:pt idx="147">
                  <c:v>0.9999999995911395</c:v>
                </c:pt>
                <c:pt idx="148">
                  <c:v>0.99999999964705399</c:v>
                </c:pt>
                <c:pt idx="149">
                  <c:v>0.99999999969532172</c:v>
                </c:pt>
                <c:pt idx="150">
                  <c:v>0.9999999997369885</c:v>
                </c:pt>
                <c:pt idx="151">
                  <c:v>0.99999999977295717</c:v>
                </c:pt>
                <c:pt idx="152">
                  <c:v>0.99999999980400678</c:v>
                </c:pt>
                <c:pt idx="153">
                  <c:v>0.99999999983081023</c:v>
                </c:pt>
                <c:pt idx="154">
                  <c:v>0.99999999985394805</c:v>
                </c:pt>
                <c:pt idx="155">
                  <c:v>0.99999999987392163</c:v>
                </c:pt>
                <c:pt idx="156">
                  <c:v>0.99999999989116373</c:v>
                </c:pt>
                <c:pt idx="157">
                  <c:v>0.99999999990604782</c:v>
                </c:pt>
                <c:pt idx="158">
                  <c:v>0.99999999991889643</c:v>
                </c:pt>
                <c:pt idx="159">
                  <c:v>0.99999999992998789</c:v>
                </c:pt>
                <c:pt idx="160">
                  <c:v>0.99999999993956257</c:v>
                </c:pt>
                <c:pt idx="161">
                  <c:v>0.99999999994782773</c:v>
                </c:pt>
                <c:pt idx="162">
                  <c:v>0.99999999995496269</c:v>
                </c:pt>
                <c:pt idx="163">
                  <c:v>0.99999999996112188</c:v>
                </c:pt>
                <c:pt idx="164">
                  <c:v>0.99999999996643874</c:v>
                </c:pt>
                <c:pt idx="165">
                  <c:v>0.9999999999710284</c:v>
                </c:pt>
                <c:pt idx="166">
                  <c:v>0.99999999997499045</c:v>
                </c:pt>
                <c:pt idx="167">
                  <c:v>0.99999999997841071</c:v>
                </c:pt>
                <c:pt idx="168">
                  <c:v>0.99999999998136324</c:v>
                </c:pt>
                <c:pt idx="169">
                  <c:v>0.99999999998391187</c:v>
                </c:pt>
                <c:pt idx="170">
                  <c:v>0.99999999998611211</c:v>
                </c:pt>
                <c:pt idx="171">
                  <c:v>0.99999999998801137</c:v>
                </c:pt>
                <c:pt idx="172">
                  <c:v>0.99999999998965083</c:v>
                </c:pt>
                <c:pt idx="173">
                  <c:v>0.99999999999106615</c:v>
                </c:pt>
                <c:pt idx="174">
                  <c:v>0.99999999999228795</c:v>
                </c:pt>
                <c:pt idx="175">
                  <c:v>0.99999999999334266</c:v>
                </c:pt>
                <c:pt idx="176">
                  <c:v>0.99999999999425304</c:v>
                </c:pt>
                <c:pt idx="177">
                  <c:v>0.99999999999503897</c:v>
                </c:pt>
                <c:pt idx="178">
                  <c:v>0.99999999999571743</c:v>
                </c:pt>
                <c:pt idx="179">
                  <c:v>0.99999999999630307</c:v>
                </c:pt>
                <c:pt idx="180">
                  <c:v>0.99999999999680866</c:v>
                </c:pt>
                <c:pt idx="181">
                  <c:v>0.99999999999724509</c:v>
                </c:pt>
                <c:pt idx="182">
                  <c:v>0.9999999999976219</c:v>
                </c:pt>
                <c:pt idx="183">
                  <c:v>0.99999999999794709</c:v>
                </c:pt>
                <c:pt idx="184">
                  <c:v>0.99999999999822786</c:v>
                </c:pt>
                <c:pt idx="185">
                  <c:v>0.99999999999847022</c:v>
                </c:pt>
                <c:pt idx="186">
                  <c:v>0.99999999999867939</c:v>
                </c:pt>
                <c:pt idx="187">
                  <c:v>0.99999999999886002</c:v>
                </c:pt>
                <c:pt idx="188">
                  <c:v>0.9999999999990159</c:v>
                </c:pt>
                <c:pt idx="189">
                  <c:v>0.99999999999915046</c:v>
                </c:pt>
                <c:pt idx="190">
                  <c:v>0.9999999999992667</c:v>
                </c:pt>
                <c:pt idx="191">
                  <c:v>0.99999999999936695</c:v>
                </c:pt>
                <c:pt idx="192">
                  <c:v>0.99999999999945355</c:v>
                </c:pt>
                <c:pt idx="193">
                  <c:v>0.99999999999952827</c:v>
                </c:pt>
                <c:pt idx="194">
                  <c:v>0.99999999999959277</c:v>
                </c:pt>
                <c:pt idx="195">
                  <c:v>0.9999999999996485</c:v>
                </c:pt>
                <c:pt idx="196">
                  <c:v>0.99999999999969658</c:v>
                </c:pt>
                <c:pt idx="197">
                  <c:v>0.99999999999973799</c:v>
                </c:pt>
                <c:pt idx="198">
                  <c:v>0.99999999999977385</c:v>
                </c:pt>
                <c:pt idx="199">
                  <c:v>0.99999999999980482</c:v>
                </c:pt>
                <c:pt idx="200">
                  <c:v>0.99999999999983147</c:v>
                </c:pt>
                <c:pt idx="201">
                  <c:v>0.99999999999985456</c:v>
                </c:pt>
                <c:pt idx="202">
                  <c:v>0.99999999999987443</c:v>
                </c:pt>
                <c:pt idx="203">
                  <c:v>0.99999999999989164</c:v>
                </c:pt>
                <c:pt idx="204">
                  <c:v>0.99999999999990641</c:v>
                </c:pt>
                <c:pt idx="205">
                  <c:v>0.99999999999991918</c:v>
                </c:pt>
                <c:pt idx="206">
                  <c:v>0.99999999999993028</c:v>
                </c:pt>
                <c:pt idx="207">
                  <c:v>0.99999999999993983</c:v>
                </c:pt>
                <c:pt idx="208">
                  <c:v>0.99999999999994804</c:v>
                </c:pt>
                <c:pt idx="209">
                  <c:v>0.99999999999995515</c:v>
                </c:pt>
                <c:pt idx="210">
                  <c:v>0.99999999999996125</c:v>
                </c:pt>
                <c:pt idx="211">
                  <c:v>0.99999999999996658</c:v>
                </c:pt>
                <c:pt idx="212">
                  <c:v>0.99999999999997113</c:v>
                </c:pt>
                <c:pt idx="213">
                  <c:v>0.99999999999997513</c:v>
                </c:pt>
                <c:pt idx="214">
                  <c:v>0.99999999999997846</c:v>
                </c:pt>
                <c:pt idx="215">
                  <c:v>0.99999999999998146</c:v>
                </c:pt>
                <c:pt idx="216">
                  <c:v>0.99999999999998401</c:v>
                </c:pt>
                <c:pt idx="217">
                  <c:v>0.99999999999998612</c:v>
                </c:pt>
                <c:pt idx="218">
                  <c:v>0.99999999999998801</c:v>
                </c:pt>
                <c:pt idx="219">
                  <c:v>0.99999999999998967</c:v>
                </c:pt>
                <c:pt idx="220">
                  <c:v>0.99999999999999112</c:v>
                </c:pt>
                <c:pt idx="221">
                  <c:v>0.99999999999999234</c:v>
                </c:pt>
                <c:pt idx="222">
                  <c:v>0.99999999999999334</c:v>
                </c:pt>
                <c:pt idx="223">
                  <c:v>0.99999999999999423</c:v>
                </c:pt>
                <c:pt idx="224">
                  <c:v>0.999999999999995</c:v>
                </c:pt>
                <c:pt idx="225">
                  <c:v>0.99999999999999578</c:v>
                </c:pt>
                <c:pt idx="226">
                  <c:v>0.99999999999999634</c:v>
                </c:pt>
                <c:pt idx="227">
                  <c:v>0.99999999999999678</c:v>
                </c:pt>
                <c:pt idx="228">
                  <c:v>0.99999999999999722</c:v>
                </c:pt>
                <c:pt idx="229">
                  <c:v>0.99999999999999767</c:v>
                </c:pt>
                <c:pt idx="230">
                  <c:v>0.999999999999998</c:v>
                </c:pt>
                <c:pt idx="231">
                  <c:v>0.99999999999999822</c:v>
                </c:pt>
                <c:pt idx="232">
                  <c:v>0.99999999999999845</c:v>
                </c:pt>
                <c:pt idx="233">
                  <c:v>0.99999999999999867</c:v>
                </c:pt>
                <c:pt idx="234">
                  <c:v>0.99999999999999889</c:v>
                </c:pt>
                <c:pt idx="235">
                  <c:v>0.999999999999999</c:v>
                </c:pt>
                <c:pt idx="236">
                  <c:v>0.99999999999999911</c:v>
                </c:pt>
                <c:pt idx="237">
                  <c:v>0.99999999999999922</c:v>
                </c:pt>
                <c:pt idx="238">
                  <c:v>0.99999999999999933</c:v>
                </c:pt>
                <c:pt idx="239">
                  <c:v>0.99999999999999944</c:v>
                </c:pt>
                <c:pt idx="240">
                  <c:v>0.99999999999999956</c:v>
                </c:pt>
                <c:pt idx="241">
                  <c:v>0.99999999999999956</c:v>
                </c:pt>
                <c:pt idx="242">
                  <c:v>0.99999999999999967</c:v>
                </c:pt>
                <c:pt idx="243">
                  <c:v>0.99999999999999967</c:v>
                </c:pt>
                <c:pt idx="244">
                  <c:v>0.99999999999999978</c:v>
                </c:pt>
                <c:pt idx="245">
                  <c:v>0.99999999999999978</c:v>
                </c:pt>
                <c:pt idx="246">
                  <c:v>0.99999999999999978</c:v>
                </c:pt>
                <c:pt idx="247">
                  <c:v>0.99999999999999978</c:v>
                </c:pt>
                <c:pt idx="248">
                  <c:v>0.99999999999999989</c:v>
                </c:pt>
                <c:pt idx="249">
                  <c:v>0.99999999999999989</c:v>
                </c:pt>
                <c:pt idx="250">
                  <c:v>0.99999999999999989</c:v>
                </c:pt>
                <c:pt idx="251">
                  <c:v>0.99999999999999989</c:v>
                </c:pt>
                <c:pt idx="252">
                  <c:v>0.99999999999999989</c:v>
                </c:pt>
                <c:pt idx="253">
                  <c:v>0.99999999999999989</c:v>
                </c:pt>
                <c:pt idx="254">
                  <c:v>0.99999999999999989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FF3-4E6F-A8D6-D727D6813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930432"/>
        <c:axId val="156931968"/>
      </c:scatterChart>
      <c:valAx>
        <c:axId val="156930432"/>
        <c:scaling>
          <c:orientation val="minMax"/>
          <c:max val="50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crossAx val="156931968"/>
        <c:crosses val="autoZero"/>
        <c:crossBetween val="midCat"/>
      </c:valAx>
      <c:valAx>
        <c:axId val="156931968"/>
        <c:scaling>
          <c:orientation val="minMax"/>
          <c:max val="1.05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156930432"/>
        <c:crosses val="autoZero"/>
        <c:crossBetween val="midCat"/>
      </c:valAx>
      <c:spPr>
        <a:solidFill>
          <a:schemeClr val="accent5">
            <a:lumMod val="20000"/>
            <a:lumOff val="80000"/>
          </a:schemeClr>
        </a:solidFill>
      </c:spPr>
    </c:plotArea>
    <c:plotVisOnly val="0"/>
    <c:dispBlanksAs val="gap"/>
    <c:showDLblsOverMax val="0"/>
  </c:chart>
  <c:spPr>
    <a:solidFill>
      <a:schemeClr val="accent3">
        <a:lumMod val="60000"/>
        <a:lumOff val="40000"/>
      </a:schemeClr>
    </a:solidFill>
    <a:ln w="9525">
      <a:solidFill>
        <a:schemeClr val="tx1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Hazard Function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8830955854867304E-2"/>
          <c:y val="0.15059953032186796"/>
          <c:w val="0.90546213116928431"/>
          <c:h val="0.6594538840539669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Exponential!$S$3</c:f>
              <c:strCache>
                <c:ptCount val="1"/>
                <c:pt idx="0">
                  <c:v>h(x)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Exponential!$P$4:$P$403</c:f>
              <c:numCache>
                <c:formatCode>General</c:formatCode>
                <c:ptCount val="400"/>
                <c:pt idx="0" formatCode="0.00">
                  <c:v>0</c:v>
                </c:pt>
                <c:pt idx="1">
                  <c:v>0.5</c:v>
                </c:pt>
                <c:pt idx="2" formatCode="0.00">
                  <c:v>1</c:v>
                </c:pt>
                <c:pt idx="3">
                  <c:v>1.5</c:v>
                </c:pt>
                <c:pt idx="4" formatCode="0.00">
                  <c:v>2</c:v>
                </c:pt>
                <c:pt idx="5">
                  <c:v>2.5</c:v>
                </c:pt>
                <c:pt idx="6" formatCode="0.00">
                  <c:v>3</c:v>
                </c:pt>
                <c:pt idx="7">
                  <c:v>3.5</c:v>
                </c:pt>
                <c:pt idx="8" formatCode="0.00">
                  <c:v>4</c:v>
                </c:pt>
                <c:pt idx="9">
                  <c:v>4.5</c:v>
                </c:pt>
                <c:pt idx="10" formatCode="0.00">
                  <c:v>5</c:v>
                </c:pt>
                <c:pt idx="11">
                  <c:v>5.5</c:v>
                </c:pt>
                <c:pt idx="12" formatCode="0.00">
                  <c:v>6</c:v>
                </c:pt>
                <c:pt idx="13">
                  <c:v>6.5</c:v>
                </c:pt>
                <c:pt idx="14" formatCode="0.00">
                  <c:v>7</c:v>
                </c:pt>
                <c:pt idx="15">
                  <c:v>7.5</c:v>
                </c:pt>
                <c:pt idx="16" formatCode="0.00">
                  <c:v>8</c:v>
                </c:pt>
                <c:pt idx="17">
                  <c:v>8.5</c:v>
                </c:pt>
                <c:pt idx="18" formatCode="0.00">
                  <c:v>9</c:v>
                </c:pt>
                <c:pt idx="19">
                  <c:v>9.5</c:v>
                </c:pt>
                <c:pt idx="20" formatCode="0.00">
                  <c:v>10</c:v>
                </c:pt>
                <c:pt idx="21">
                  <c:v>10.5</c:v>
                </c:pt>
                <c:pt idx="22" formatCode="0.00">
                  <c:v>11</c:v>
                </c:pt>
                <c:pt idx="23">
                  <c:v>11.5</c:v>
                </c:pt>
                <c:pt idx="24" formatCode="0.00">
                  <c:v>12</c:v>
                </c:pt>
                <c:pt idx="25">
                  <c:v>12.5</c:v>
                </c:pt>
                <c:pt idx="26" formatCode="0.00">
                  <c:v>13</c:v>
                </c:pt>
                <c:pt idx="27">
                  <c:v>13.5</c:v>
                </c:pt>
                <c:pt idx="28" formatCode="0.00">
                  <c:v>14</c:v>
                </c:pt>
                <c:pt idx="29">
                  <c:v>14.5</c:v>
                </c:pt>
                <c:pt idx="30" formatCode="0.00">
                  <c:v>15</c:v>
                </c:pt>
                <c:pt idx="31">
                  <c:v>15.5</c:v>
                </c:pt>
                <c:pt idx="32" formatCode="0.00">
                  <c:v>16</c:v>
                </c:pt>
                <c:pt idx="33">
                  <c:v>16.5</c:v>
                </c:pt>
                <c:pt idx="34" formatCode="0.00">
                  <c:v>17</c:v>
                </c:pt>
                <c:pt idx="35">
                  <c:v>17.5</c:v>
                </c:pt>
                <c:pt idx="36" formatCode="0.00">
                  <c:v>18</c:v>
                </c:pt>
                <c:pt idx="37">
                  <c:v>18.5</c:v>
                </c:pt>
                <c:pt idx="38" formatCode="0.00">
                  <c:v>19</c:v>
                </c:pt>
                <c:pt idx="39">
                  <c:v>19.5</c:v>
                </c:pt>
                <c:pt idx="40" formatCode="0.00">
                  <c:v>20</c:v>
                </c:pt>
                <c:pt idx="41">
                  <c:v>20.5</c:v>
                </c:pt>
                <c:pt idx="42" formatCode="0.00">
                  <c:v>21</c:v>
                </c:pt>
                <c:pt idx="43">
                  <c:v>21.5</c:v>
                </c:pt>
                <c:pt idx="44" formatCode="0.00">
                  <c:v>22</c:v>
                </c:pt>
                <c:pt idx="45">
                  <c:v>22.5</c:v>
                </c:pt>
                <c:pt idx="46" formatCode="0.00">
                  <c:v>23</c:v>
                </c:pt>
                <c:pt idx="47">
                  <c:v>23.5</c:v>
                </c:pt>
                <c:pt idx="48" formatCode="0.00">
                  <c:v>24</c:v>
                </c:pt>
                <c:pt idx="49">
                  <c:v>24.5</c:v>
                </c:pt>
                <c:pt idx="50" formatCode="0.00">
                  <c:v>25</c:v>
                </c:pt>
                <c:pt idx="51">
                  <c:v>25.5</c:v>
                </c:pt>
                <c:pt idx="52" formatCode="0.00">
                  <c:v>26</c:v>
                </c:pt>
                <c:pt idx="53">
                  <c:v>26.5</c:v>
                </c:pt>
                <c:pt idx="54" formatCode="0.00">
                  <c:v>27</c:v>
                </c:pt>
                <c:pt idx="55">
                  <c:v>27.5</c:v>
                </c:pt>
                <c:pt idx="56" formatCode="0.00">
                  <c:v>28</c:v>
                </c:pt>
                <c:pt idx="57">
                  <c:v>28.5</c:v>
                </c:pt>
                <c:pt idx="58" formatCode="0.00">
                  <c:v>29</c:v>
                </c:pt>
                <c:pt idx="59">
                  <c:v>29.5</c:v>
                </c:pt>
                <c:pt idx="60" formatCode="0.00">
                  <c:v>30</c:v>
                </c:pt>
                <c:pt idx="61">
                  <c:v>30.5</c:v>
                </c:pt>
                <c:pt idx="62" formatCode="0.00">
                  <c:v>31</c:v>
                </c:pt>
                <c:pt idx="63">
                  <c:v>31.5</c:v>
                </c:pt>
                <c:pt idx="64" formatCode="0.00">
                  <c:v>32</c:v>
                </c:pt>
                <c:pt idx="65">
                  <c:v>32.5</c:v>
                </c:pt>
                <c:pt idx="66" formatCode="0.00">
                  <c:v>33</c:v>
                </c:pt>
                <c:pt idx="67">
                  <c:v>33.5</c:v>
                </c:pt>
                <c:pt idx="68" formatCode="0.00">
                  <c:v>34</c:v>
                </c:pt>
                <c:pt idx="69">
                  <c:v>34.5</c:v>
                </c:pt>
                <c:pt idx="70" formatCode="0.00">
                  <c:v>35</c:v>
                </c:pt>
                <c:pt idx="71">
                  <c:v>35.5</c:v>
                </c:pt>
                <c:pt idx="72" formatCode="0.00">
                  <c:v>36</c:v>
                </c:pt>
                <c:pt idx="73">
                  <c:v>36.5</c:v>
                </c:pt>
                <c:pt idx="74" formatCode="0.00">
                  <c:v>37</c:v>
                </c:pt>
                <c:pt idx="75">
                  <c:v>37.5</c:v>
                </c:pt>
                <c:pt idx="76" formatCode="0.00">
                  <c:v>38</c:v>
                </c:pt>
                <c:pt idx="77">
                  <c:v>38.5</c:v>
                </c:pt>
                <c:pt idx="78" formatCode="0.00">
                  <c:v>39</c:v>
                </c:pt>
                <c:pt idx="79">
                  <c:v>39.5</c:v>
                </c:pt>
                <c:pt idx="80" formatCode="0.00">
                  <c:v>40</c:v>
                </c:pt>
                <c:pt idx="81">
                  <c:v>40.5</c:v>
                </c:pt>
                <c:pt idx="82" formatCode="0.00">
                  <c:v>41</c:v>
                </c:pt>
                <c:pt idx="83">
                  <c:v>41.5</c:v>
                </c:pt>
                <c:pt idx="84" formatCode="0.00">
                  <c:v>42</c:v>
                </c:pt>
                <c:pt idx="85">
                  <c:v>42.5</c:v>
                </c:pt>
                <c:pt idx="86" formatCode="0.00">
                  <c:v>43</c:v>
                </c:pt>
                <c:pt idx="87">
                  <c:v>43.5</c:v>
                </c:pt>
                <c:pt idx="88" formatCode="0.00">
                  <c:v>44</c:v>
                </c:pt>
                <c:pt idx="89">
                  <c:v>44.5</c:v>
                </c:pt>
                <c:pt idx="90" formatCode="0.00">
                  <c:v>45</c:v>
                </c:pt>
                <c:pt idx="91">
                  <c:v>45.5</c:v>
                </c:pt>
                <c:pt idx="92" formatCode="0.00">
                  <c:v>46</c:v>
                </c:pt>
                <c:pt idx="93">
                  <c:v>46.5</c:v>
                </c:pt>
                <c:pt idx="94" formatCode="0.00">
                  <c:v>47</c:v>
                </c:pt>
                <c:pt idx="95">
                  <c:v>47.5</c:v>
                </c:pt>
                <c:pt idx="96" formatCode="0.00">
                  <c:v>48</c:v>
                </c:pt>
                <c:pt idx="97">
                  <c:v>48.5</c:v>
                </c:pt>
                <c:pt idx="98" formatCode="0.00">
                  <c:v>49</c:v>
                </c:pt>
                <c:pt idx="99">
                  <c:v>49.5</c:v>
                </c:pt>
                <c:pt idx="100" formatCode="0.00">
                  <c:v>50</c:v>
                </c:pt>
                <c:pt idx="101">
                  <c:v>50.5</c:v>
                </c:pt>
                <c:pt idx="102" formatCode="0.00">
                  <c:v>51</c:v>
                </c:pt>
                <c:pt idx="103">
                  <c:v>51.5</c:v>
                </c:pt>
                <c:pt idx="104" formatCode="0.00">
                  <c:v>52</c:v>
                </c:pt>
                <c:pt idx="105">
                  <c:v>52.5</c:v>
                </c:pt>
                <c:pt idx="106" formatCode="0.00">
                  <c:v>53</c:v>
                </c:pt>
                <c:pt idx="107">
                  <c:v>53.5</c:v>
                </c:pt>
                <c:pt idx="108" formatCode="0.00">
                  <c:v>54</c:v>
                </c:pt>
                <c:pt idx="109">
                  <c:v>54.5</c:v>
                </c:pt>
                <c:pt idx="110" formatCode="0.00">
                  <c:v>55</c:v>
                </c:pt>
                <c:pt idx="111">
                  <c:v>55.5</c:v>
                </c:pt>
                <c:pt idx="112" formatCode="0.00">
                  <c:v>56</c:v>
                </c:pt>
                <c:pt idx="113">
                  <c:v>56.5</c:v>
                </c:pt>
                <c:pt idx="114" formatCode="0.00">
                  <c:v>57</c:v>
                </c:pt>
                <c:pt idx="115">
                  <c:v>57.5</c:v>
                </c:pt>
                <c:pt idx="116" formatCode="0.00">
                  <c:v>58</c:v>
                </c:pt>
                <c:pt idx="117">
                  <c:v>58.5</c:v>
                </c:pt>
                <c:pt idx="118" formatCode="0.00">
                  <c:v>59</c:v>
                </c:pt>
                <c:pt idx="119">
                  <c:v>59.5</c:v>
                </c:pt>
                <c:pt idx="120" formatCode="0.00">
                  <c:v>60</c:v>
                </c:pt>
                <c:pt idx="121">
                  <c:v>60.5</c:v>
                </c:pt>
                <c:pt idx="122" formatCode="0.00">
                  <c:v>61</c:v>
                </c:pt>
                <c:pt idx="123">
                  <c:v>61.5</c:v>
                </c:pt>
                <c:pt idx="124" formatCode="0.00">
                  <c:v>62</c:v>
                </c:pt>
                <c:pt idx="125">
                  <c:v>62.5</c:v>
                </c:pt>
                <c:pt idx="126" formatCode="0.00">
                  <c:v>63</c:v>
                </c:pt>
                <c:pt idx="127">
                  <c:v>63.5</c:v>
                </c:pt>
                <c:pt idx="128" formatCode="0.00">
                  <c:v>64</c:v>
                </c:pt>
                <c:pt idx="129">
                  <c:v>64.5</c:v>
                </c:pt>
                <c:pt idx="130" formatCode="0.00">
                  <c:v>65</c:v>
                </c:pt>
                <c:pt idx="131">
                  <c:v>65.5</c:v>
                </c:pt>
                <c:pt idx="132" formatCode="0.00">
                  <c:v>66</c:v>
                </c:pt>
                <c:pt idx="133">
                  <c:v>66.5</c:v>
                </c:pt>
                <c:pt idx="134" formatCode="0.00">
                  <c:v>67</c:v>
                </c:pt>
                <c:pt idx="135">
                  <c:v>67.5</c:v>
                </c:pt>
                <c:pt idx="136" formatCode="0.00">
                  <c:v>68</c:v>
                </c:pt>
                <c:pt idx="137">
                  <c:v>68.5</c:v>
                </c:pt>
                <c:pt idx="138" formatCode="0.00">
                  <c:v>69</c:v>
                </c:pt>
                <c:pt idx="139">
                  <c:v>69.5</c:v>
                </c:pt>
                <c:pt idx="140" formatCode="0.00">
                  <c:v>70</c:v>
                </c:pt>
                <c:pt idx="141">
                  <c:v>70.5</c:v>
                </c:pt>
                <c:pt idx="142" formatCode="0.00">
                  <c:v>71</c:v>
                </c:pt>
                <c:pt idx="143">
                  <c:v>71.5</c:v>
                </c:pt>
                <c:pt idx="144" formatCode="0.00">
                  <c:v>72</c:v>
                </c:pt>
                <c:pt idx="145">
                  <c:v>72.5</c:v>
                </c:pt>
                <c:pt idx="146" formatCode="0.00">
                  <c:v>73</c:v>
                </c:pt>
                <c:pt idx="147">
                  <c:v>73.5</c:v>
                </c:pt>
                <c:pt idx="148" formatCode="0.00">
                  <c:v>74</c:v>
                </c:pt>
                <c:pt idx="149">
                  <c:v>74.5</c:v>
                </c:pt>
                <c:pt idx="150" formatCode="0.00">
                  <c:v>75</c:v>
                </c:pt>
                <c:pt idx="151">
                  <c:v>75.5</c:v>
                </c:pt>
                <c:pt idx="152" formatCode="0.00">
                  <c:v>76</c:v>
                </c:pt>
                <c:pt idx="153">
                  <c:v>76.5</c:v>
                </c:pt>
                <c:pt idx="154" formatCode="0.00">
                  <c:v>77</c:v>
                </c:pt>
                <c:pt idx="155">
                  <c:v>77.5</c:v>
                </c:pt>
                <c:pt idx="156" formatCode="0.00">
                  <c:v>78</c:v>
                </c:pt>
                <c:pt idx="157">
                  <c:v>78.5</c:v>
                </c:pt>
                <c:pt idx="158" formatCode="0.00">
                  <c:v>79</c:v>
                </c:pt>
                <c:pt idx="159">
                  <c:v>79.5</c:v>
                </c:pt>
                <c:pt idx="160" formatCode="0.00">
                  <c:v>80</c:v>
                </c:pt>
                <c:pt idx="161">
                  <c:v>80.5</c:v>
                </c:pt>
                <c:pt idx="162" formatCode="0.00">
                  <c:v>81</c:v>
                </c:pt>
                <c:pt idx="163">
                  <c:v>81.5</c:v>
                </c:pt>
                <c:pt idx="164" formatCode="0.00">
                  <c:v>82</c:v>
                </c:pt>
                <c:pt idx="165">
                  <c:v>82.5</c:v>
                </c:pt>
                <c:pt idx="166" formatCode="0.00">
                  <c:v>83</c:v>
                </c:pt>
                <c:pt idx="167">
                  <c:v>83.5</c:v>
                </c:pt>
                <c:pt idx="168" formatCode="0.00">
                  <c:v>84</c:v>
                </c:pt>
                <c:pt idx="169">
                  <c:v>84.5</c:v>
                </c:pt>
                <c:pt idx="170" formatCode="0.00">
                  <c:v>85</c:v>
                </c:pt>
                <c:pt idx="171">
                  <c:v>85.5</c:v>
                </c:pt>
                <c:pt idx="172" formatCode="0.00">
                  <c:v>86</c:v>
                </c:pt>
                <c:pt idx="173">
                  <c:v>86.5</c:v>
                </c:pt>
                <c:pt idx="174" formatCode="0.00">
                  <c:v>87</c:v>
                </c:pt>
                <c:pt idx="175">
                  <c:v>87.5</c:v>
                </c:pt>
                <c:pt idx="176" formatCode="0.00">
                  <c:v>88</c:v>
                </c:pt>
                <c:pt idx="177">
                  <c:v>88.5</c:v>
                </c:pt>
                <c:pt idx="178" formatCode="0.00">
                  <c:v>89</c:v>
                </c:pt>
                <c:pt idx="179">
                  <c:v>89.5</c:v>
                </c:pt>
                <c:pt idx="180" formatCode="0.00">
                  <c:v>90</c:v>
                </c:pt>
                <c:pt idx="181">
                  <c:v>90.5</c:v>
                </c:pt>
                <c:pt idx="182" formatCode="0.00">
                  <c:v>91</c:v>
                </c:pt>
                <c:pt idx="183">
                  <c:v>91.5</c:v>
                </c:pt>
                <c:pt idx="184" formatCode="0.00">
                  <c:v>92</c:v>
                </c:pt>
                <c:pt idx="185">
                  <c:v>92.5</c:v>
                </c:pt>
                <c:pt idx="186" formatCode="0.00">
                  <c:v>93</c:v>
                </c:pt>
                <c:pt idx="187">
                  <c:v>93.5</c:v>
                </c:pt>
                <c:pt idx="188" formatCode="0.00">
                  <c:v>94</c:v>
                </c:pt>
                <c:pt idx="189">
                  <c:v>94.5</c:v>
                </c:pt>
                <c:pt idx="190" formatCode="0.00">
                  <c:v>95</c:v>
                </c:pt>
                <c:pt idx="191">
                  <c:v>95.5</c:v>
                </c:pt>
                <c:pt idx="192" formatCode="0.00">
                  <c:v>96</c:v>
                </c:pt>
                <c:pt idx="193">
                  <c:v>96.5</c:v>
                </c:pt>
                <c:pt idx="194" formatCode="0.00">
                  <c:v>97</c:v>
                </c:pt>
                <c:pt idx="195">
                  <c:v>97.5</c:v>
                </c:pt>
                <c:pt idx="196" formatCode="0.00">
                  <c:v>98</c:v>
                </c:pt>
                <c:pt idx="197">
                  <c:v>98.5</c:v>
                </c:pt>
                <c:pt idx="198" formatCode="0.00">
                  <c:v>99</c:v>
                </c:pt>
                <c:pt idx="199">
                  <c:v>99.5</c:v>
                </c:pt>
                <c:pt idx="200" formatCode="0.00">
                  <c:v>100</c:v>
                </c:pt>
                <c:pt idx="201">
                  <c:v>100.5</c:v>
                </c:pt>
                <c:pt idx="202" formatCode="0.00">
                  <c:v>101</c:v>
                </c:pt>
                <c:pt idx="203">
                  <c:v>101.5</c:v>
                </c:pt>
                <c:pt idx="204" formatCode="0.00">
                  <c:v>102</c:v>
                </c:pt>
                <c:pt idx="205">
                  <c:v>102.5</c:v>
                </c:pt>
                <c:pt idx="206" formatCode="0.00">
                  <c:v>103</c:v>
                </c:pt>
                <c:pt idx="207">
                  <c:v>103.5</c:v>
                </c:pt>
                <c:pt idx="208" formatCode="0.00">
                  <c:v>104</c:v>
                </c:pt>
                <c:pt idx="209">
                  <c:v>104.5</c:v>
                </c:pt>
                <c:pt idx="210" formatCode="0.00">
                  <c:v>105</c:v>
                </c:pt>
                <c:pt idx="211">
                  <c:v>105.5</c:v>
                </c:pt>
                <c:pt idx="212" formatCode="0.00">
                  <c:v>106</c:v>
                </c:pt>
                <c:pt idx="213">
                  <c:v>106.5</c:v>
                </c:pt>
                <c:pt idx="214" formatCode="0.00">
                  <c:v>107</c:v>
                </c:pt>
                <c:pt idx="215">
                  <c:v>107.5</c:v>
                </c:pt>
                <c:pt idx="216" formatCode="0.00">
                  <c:v>108</c:v>
                </c:pt>
                <c:pt idx="217">
                  <c:v>108.5</c:v>
                </c:pt>
                <c:pt idx="218" formatCode="0.00">
                  <c:v>109</c:v>
                </c:pt>
                <c:pt idx="219">
                  <c:v>109.5</c:v>
                </c:pt>
                <c:pt idx="220" formatCode="0.00">
                  <c:v>110</c:v>
                </c:pt>
                <c:pt idx="221">
                  <c:v>110.5</c:v>
                </c:pt>
                <c:pt idx="222" formatCode="0.00">
                  <c:v>111</c:v>
                </c:pt>
                <c:pt idx="223">
                  <c:v>111.5</c:v>
                </c:pt>
                <c:pt idx="224" formatCode="0.00">
                  <c:v>112</c:v>
                </c:pt>
                <c:pt idx="225">
                  <c:v>112.5</c:v>
                </c:pt>
                <c:pt idx="226" formatCode="0.00">
                  <c:v>113</c:v>
                </c:pt>
                <c:pt idx="227">
                  <c:v>113.5</c:v>
                </c:pt>
                <c:pt idx="228" formatCode="0.00">
                  <c:v>114</c:v>
                </c:pt>
                <c:pt idx="229">
                  <c:v>114.5</c:v>
                </c:pt>
                <c:pt idx="230" formatCode="0.00">
                  <c:v>115</c:v>
                </c:pt>
                <c:pt idx="231">
                  <c:v>115.5</c:v>
                </c:pt>
                <c:pt idx="232" formatCode="0.00">
                  <c:v>116</c:v>
                </c:pt>
                <c:pt idx="233">
                  <c:v>116.5</c:v>
                </c:pt>
                <c:pt idx="234" formatCode="0.00">
                  <c:v>117</c:v>
                </c:pt>
                <c:pt idx="235">
                  <c:v>117.5</c:v>
                </c:pt>
                <c:pt idx="236" formatCode="0.00">
                  <c:v>118</c:v>
                </c:pt>
                <c:pt idx="237">
                  <c:v>118.5</c:v>
                </c:pt>
                <c:pt idx="238" formatCode="0.00">
                  <c:v>119</c:v>
                </c:pt>
                <c:pt idx="239">
                  <c:v>119.5</c:v>
                </c:pt>
                <c:pt idx="240" formatCode="0.00">
                  <c:v>120</c:v>
                </c:pt>
                <c:pt idx="241">
                  <c:v>120.5</c:v>
                </c:pt>
                <c:pt idx="242" formatCode="0.00">
                  <c:v>121</c:v>
                </c:pt>
                <c:pt idx="243">
                  <c:v>121.5</c:v>
                </c:pt>
                <c:pt idx="244" formatCode="0.00">
                  <c:v>122</c:v>
                </c:pt>
                <c:pt idx="245">
                  <c:v>122.5</c:v>
                </c:pt>
                <c:pt idx="246" formatCode="0.00">
                  <c:v>123</c:v>
                </c:pt>
                <c:pt idx="247">
                  <c:v>123.5</c:v>
                </c:pt>
                <c:pt idx="248" formatCode="0.00">
                  <c:v>124</c:v>
                </c:pt>
                <c:pt idx="249">
                  <c:v>124.5</c:v>
                </c:pt>
                <c:pt idx="250" formatCode="0.00">
                  <c:v>125</c:v>
                </c:pt>
                <c:pt idx="251">
                  <c:v>125.5</c:v>
                </c:pt>
                <c:pt idx="252" formatCode="0.00">
                  <c:v>126</c:v>
                </c:pt>
                <c:pt idx="253">
                  <c:v>126.5</c:v>
                </c:pt>
                <c:pt idx="254" formatCode="0.00">
                  <c:v>127</c:v>
                </c:pt>
                <c:pt idx="255">
                  <c:v>127.5</c:v>
                </c:pt>
                <c:pt idx="256" formatCode="0.00">
                  <c:v>128</c:v>
                </c:pt>
                <c:pt idx="257">
                  <c:v>128.5</c:v>
                </c:pt>
                <c:pt idx="258" formatCode="0.00">
                  <c:v>129</c:v>
                </c:pt>
                <c:pt idx="259">
                  <c:v>129.5</c:v>
                </c:pt>
                <c:pt idx="260" formatCode="0.00">
                  <c:v>130</c:v>
                </c:pt>
                <c:pt idx="261">
                  <c:v>130.5</c:v>
                </c:pt>
                <c:pt idx="262" formatCode="0.00">
                  <c:v>131</c:v>
                </c:pt>
                <c:pt idx="263">
                  <c:v>131.5</c:v>
                </c:pt>
                <c:pt idx="264" formatCode="0.00">
                  <c:v>132</c:v>
                </c:pt>
                <c:pt idx="265">
                  <c:v>132.5</c:v>
                </c:pt>
                <c:pt idx="266" formatCode="0.00">
                  <c:v>133</c:v>
                </c:pt>
                <c:pt idx="267">
                  <c:v>133.5</c:v>
                </c:pt>
                <c:pt idx="268" formatCode="0.00">
                  <c:v>134</c:v>
                </c:pt>
                <c:pt idx="269">
                  <c:v>134.5</c:v>
                </c:pt>
                <c:pt idx="270" formatCode="0.00">
                  <c:v>135</c:v>
                </c:pt>
                <c:pt idx="271">
                  <c:v>135.5</c:v>
                </c:pt>
                <c:pt idx="272" formatCode="0.00">
                  <c:v>136</c:v>
                </c:pt>
                <c:pt idx="273">
                  <c:v>136.5</c:v>
                </c:pt>
                <c:pt idx="274" formatCode="0.00">
                  <c:v>137</c:v>
                </c:pt>
                <c:pt idx="275">
                  <c:v>137.5</c:v>
                </c:pt>
                <c:pt idx="276" formatCode="0.00">
                  <c:v>138</c:v>
                </c:pt>
                <c:pt idx="277">
                  <c:v>138.5</c:v>
                </c:pt>
                <c:pt idx="278" formatCode="0.00">
                  <c:v>139</c:v>
                </c:pt>
                <c:pt idx="279">
                  <c:v>139.5</c:v>
                </c:pt>
                <c:pt idx="280" formatCode="0.00">
                  <c:v>140</c:v>
                </c:pt>
                <c:pt idx="281">
                  <c:v>140.5</c:v>
                </c:pt>
                <c:pt idx="282" formatCode="0.00">
                  <c:v>141</c:v>
                </c:pt>
                <c:pt idx="283">
                  <c:v>141.5</c:v>
                </c:pt>
                <c:pt idx="284" formatCode="0.00">
                  <c:v>142</c:v>
                </c:pt>
                <c:pt idx="285">
                  <c:v>142.5</c:v>
                </c:pt>
                <c:pt idx="286" formatCode="0.00">
                  <c:v>143</c:v>
                </c:pt>
                <c:pt idx="287">
                  <c:v>143.5</c:v>
                </c:pt>
                <c:pt idx="288" formatCode="0.00">
                  <c:v>144</c:v>
                </c:pt>
                <c:pt idx="289">
                  <c:v>144.5</c:v>
                </c:pt>
                <c:pt idx="290" formatCode="0.00">
                  <c:v>145</c:v>
                </c:pt>
                <c:pt idx="291">
                  <c:v>145.5</c:v>
                </c:pt>
                <c:pt idx="292" formatCode="0.00">
                  <c:v>146</c:v>
                </c:pt>
                <c:pt idx="293">
                  <c:v>146.5</c:v>
                </c:pt>
                <c:pt idx="294" formatCode="0.00">
                  <c:v>147</c:v>
                </c:pt>
                <c:pt idx="295">
                  <c:v>147.5</c:v>
                </c:pt>
                <c:pt idx="296" formatCode="0.00">
                  <c:v>148</c:v>
                </c:pt>
                <c:pt idx="297">
                  <c:v>148.5</c:v>
                </c:pt>
                <c:pt idx="298" formatCode="0.00">
                  <c:v>149</c:v>
                </c:pt>
                <c:pt idx="299">
                  <c:v>149.5</c:v>
                </c:pt>
                <c:pt idx="300" formatCode="0.00">
                  <c:v>150</c:v>
                </c:pt>
                <c:pt idx="301">
                  <c:v>150.5</c:v>
                </c:pt>
                <c:pt idx="302" formatCode="0.00">
                  <c:v>151</c:v>
                </c:pt>
                <c:pt idx="303">
                  <c:v>151.5</c:v>
                </c:pt>
                <c:pt idx="304" formatCode="0.00">
                  <c:v>152</c:v>
                </c:pt>
                <c:pt idx="305">
                  <c:v>152.5</c:v>
                </c:pt>
                <c:pt idx="306" formatCode="0.00">
                  <c:v>153</c:v>
                </c:pt>
                <c:pt idx="307">
                  <c:v>153.5</c:v>
                </c:pt>
                <c:pt idx="308" formatCode="0.00">
                  <c:v>154</c:v>
                </c:pt>
                <c:pt idx="309">
                  <c:v>154.5</c:v>
                </c:pt>
                <c:pt idx="310" formatCode="0.00">
                  <c:v>155</c:v>
                </c:pt>
                <c:pt idx="311">
                  <c:v>155.5</c:v>
                </c:pt>
                <c:pt idx="312" formatCode="0.00">
                  <c:v>156</c:v>
                </c:pt>
                <c:pt idx="313">
                  <c:v>156.5</c:v>
                </c:pt>
                <c:pt idx="314" formatCode="0.00">
                  <c:v>157</c:v>
                </c:pt>
                <c:pt idx="315">
                  <c:v>157.5</c:v>
                </c:pt>
                <c:pt idx="316" formatCode="0.00">
                  <c:v>158</c:v>
                </c:pt>
                <c:pt idx="317">
                  <c:v>158.5</c:v>
                </c:pt>
                <c:pt idx="318" formatCode="0.00">
                  <c:v>159</c:v>
                </c:pt>
                <c:pt idx="319">
                  <c:v>159.5</c:v>
                </c:pt>
                <c:pt idx="320" formatCode="0.00">
                  <c:v>160</c:v>
                </c:pt>
                <c:pt idx="321">
                  <c:v>160.5</c:v>
                </c:pt>
                <c:pt idx="322" formatCode="0.00">
                  <c:v>161</c:v>
                </c:pt>
                <c:pt idx="323">
                  <c:v>161.5</c:v>
                </c:pt>
                <c:pt idx="324" formatCode="0.00">
                  <c:v>162</c:v>
                </c:pt>
                <c:pt idx="325">
                  <c:v>162.5</c:v>
                </c:pt>
                <c:pt idx="326" formatCode="0.00">
                  <c:v>163</c:v>
                </c:pt>
                <c:pt idx="327">
                  <c:v>163.5</c:v>
                </c:pt>
                <c:pt idx="328" formatCode="0.00">
                  <c:v>164</c:v>
                </c:pt>
                <c:pt idx="329">
                  <c:v>164.5</c:v>
                </c:pt>
                <c:pt idx="330" formatCode="0.00">
                  <c:v>165</c:v>
                </c:pt>
                <c:pt idx="331">
                  <c:v>165.5</c:v>
                </c:pt>
                <c:pt idx="332" formatCode="0.00">
                  <c:v>166</c:v>
                </c:pt>
                <c:pt idx="333">
                  <c:v>166.5</c:v>
                </c:pt>
                <c:pt idx="334" formatCode="0.00">
                  <c:v>167</c:v>
                </c:pt>
                <c:pt idx="335">
                  <c:v>167.5</c:v>
                </c:pt>
                <c:pt idx="336" formatCode="0.00">
                  <c:v>168</c:v>
                </c:pt>
                <c:pt idx="337">
                  <c:v>168.5</c:v>
                </c:pt>
                <c:pt idx="338" formatCode="0.00">
                  <c:v>169</c:v>
                </c:pt>
                <c:pt idx="339">
                  <c:v>169.5</c:v>
                </c:pt>
                <c:pt idx="340" formatCode="0.00">
                  <c:v>170</c:v>
                </c:pt>
                <c:pt idx="341">
                  <c:v>170.5</c:v>
                </c:pt>
                <c:pt idx="342" formatCode="0.00">
                  <c:v>171</c:v>
                </c:pt>
                <c:pt idx="343">
                  <c:v>171.5</c:v>
                </c:pt>
                <c:pt idx="344" formatCode="0.00">
                  <c:v>172</c:v>
                </c:pt>
                <c:pt idx="345">
                  <c:v>172.5</c:v>
                </c:pt>
                <c:pt idx="346" formatCode="0.00">
                  <c:v>173</c:v>
                </c:pt>
                <c:pt idx="347">
                  <c:v>173.5</c:v>
                </c:pt>
                <c:pt idx="348" formatCode="0.00">
                  <c:v>174</c:v>
                </c:pt>
                <c:pt idx="349">
                  <c:v>174.5</c:v>
                </c:pt>
                <c:pt idx="350" formatCode="0.00">
                  <c:v>175</c:v>
                </c:pt>
                <c:pt idx="351">
                  <c:v>175.5</c:v>
                </c:pt>
                <c:pt idx="352" formatCode="0.00">
                  <c:v>176</c:v>
                </c:pt>
                <c:pt idx="353">
                  <c:v>176.5</c:v>
                </c:pt>
                <c:pt idx="354" formatCode="0.00">
                  <c:v>177</c:v>
                </c:pt>
                <c:pt idx="355">
                  <c:v>177.5</c:v>
                </c:pt>
                <c:pt idx="356" formatCode="0.00">
                  <c:v>178</c:v>
                </c:pt>
                <c:pt idx="357">
                  <c:v>178.5</c:v>
                </c:pt>
                <c:pt idx="358" formatCode="0.00">
                  <c:v>179</c:v>
                </c:pt>
                <c:pt idx="359">
                  <c:v>179.5</c:v>
                </c:pt>
                <c:pt idx="360" formatCode="0.00">
                  <c:v>180</c:v>
                </c:pt>
                <c:pt idx="361">
                  <c:v>180.5</c:v>
                </c:pt>
                <c:pt idx="362" formatCode="0.00">
                  <c:v>181</c:v>
                </c:pt>
                <c:pt idx="363">
                  <c:v>181.5</c:v>
                </c:pt>
                <c:pt idx="364" formatCode="0.00">
                  <c:v>182</c:v>
                </c:pt>
                <c:pt idx="365">
                  <c:v>182.5</c:v>
                </c:pt>
                <c:pt idx="366" formatCode="0.00">
                  <c:v>183</c:v>
                </c:pt>
                <c:pt idx="367">
                  <c:v>183.5</c:v>
                </c:pt>
                <c:pt idx="368" formatCode="0.00">
                  <c:v>184</c:v>
                </c:pt>
                <c:pt idx="369">
                  <c:v>184.5</c:v>
                </c:pt>
                <c:pt idx="370" formatCode="0.00">
                  <c:v>185</c:v>
                </c:pt>
                <c:pt idx="371">
                  <c:v>185.5</c:v>
                </c:pt>
                <c:pt idx="372" formatCode="0.00">
                  <c:v>186</c:v>
                </c:pt>
                <c:pt idx="373">
                  <c:v>186.5</c:v>
                </c:pt>
                <c:pt idx="374" formatCode="0.00">
                  <c:v>187</c:v>
                </c:pt>
                <c:pt idx="375">
                  <c:v>187.5</c:v>
                </c:pt>
                <c:pt idx="376" formatCode="0.00">
                  <c:v>188</c:v>
                </c:pt>
                <c:pt idx="377">
                  <c:v>188.5</c:v>
                </c:pt>
                <c:pt idx="378" formatCode="0.00">
                  <c:v>189</c:v>
                </c:pt>
                <c:pt idx="379">
                  <c:v>189.5</c:v>
                </c:pt>
                <c:pt idx="380" formatCode="0.00">
                  <c:v>190</c:v>
                </c:pt>
                <c:pt idx="381">
                  <c:v>190.5</c:v>
                </c:pt>
                <c:pt idx="382" formatCode="0.00">
                  <c:v>191</c:v>
                </c:pt>
                <c:pt idx="383">
                  <c:v>191.5</c:v>
                </c:pt>
                <c:pt idx="384" formatCode="0.00">
                  <c:v>192</c:v>
                </c:pt>
                <c:pt idx="385">
                  <c:v>192.5</c:v>
                </c:pt>
                <c:pt idx="386" formatCode="0.00">
                  <c:v>193</c:v>
                </c:pt>
                <c:pt idx="387">
                  <c:v>193.5</c:v>
                </c:pt>
                <c:pt idx="388" formatCode="0.00">
                  <c:v>194</c:v>
                </c:pt>
                <c:pt idx="389">
                  <c:v>194.5</c:v>
                </c:pt>
                <c:pt idx="390" formatCode="0.00">
                  <c:v>195</c:v>
                </c:pt>
                <c:pt idx="391">
                  <c:v>195.5</c:v>
                </c:pt>
                <c:pt idx="392" formatCode="0.00">
                  <c:v>196</c:v>
                </c:pt>
                <c:pt idx="393">
                  <c:v>196.5</c:v>
                </c:pt>
                <c:pt idx="394" formatCode="0.00">
                  <c:v>197</c:v>
                </c:pt>
                <c:pt idx="395">
                  <c:v>197.5</c:v>
                </c:pt>
                <c:pt idx="396" formatCode="0.00">
                  <c:v>198</c:v>
                </c:pt>
                <c:pt idx="397">
                  <c:v>198.5</c:v>
                </c:pt>
                <c:pt idx="398" formatCode="0.00">
                  <c:v>199</c:v>
                </c:pt>
                <c:pt idx="399">
                  <c:v>199.5</c:v>
                </c:pt>
              </c:numCache>
            </c:numRef>
          </c:xVal>
          <c:yVal>
            <c:numRef>
              <c:f>Exponential!$S$4:$S$403</c:f>
              <c:numCache>
                <c:formatCode>General</c:formatCode>
                <c:ptCount val="400"/>
                <c:pt idx="0">
                  <c:v>0.29411764705882354</c:v>
                </c:pt>
                <c:pt idx="1">
                  <c:v>0.29411764705882354</c:v>
                </c:pt>
                <c:pt idx="2">
                  <c:v>0.29411764705882354</c:v>
                </c:pt>
                <c:pt idx="3">
                  <c:v>0.29411764705882354</c:v>
                </c:pt>
                <c:pt idx="4">
                  <c:v>0.29411764705882354</c:v>
                </c:pt>
                <c:pt idx="5">
                  <c:v>0.29411764705882354</c:v>
                </c:pt>
                <c:pt idx="6">
                  <c:v>0.29411764705882354</c:v>
                </c:pt>
                <c:pt idx="7">
                  <c:v>0.29411764705882354</c:v>
                </c:pt>
                <c:pt idx="8">
                  <c:v>0.29411764705882354</c:v>
                </c:pt>
                <c:pt idx="9">
                  <c:v>0.29411764705882354</c:v>
                </c:pt>
                <c:pt idx="10">
                  <c:v>0.29411764705882354</c:v>
                </c:pt>
                <c:pt idx="11">
                  <c:v>0.29411764705882354</c:v>
                </c:pt>
                <c:pt idx="12">
                  <c:v>0.29411764705882354</c:v>
                </c:pt>
                <c:pt idx="13">
                  <c:v>0.29411764705882354</c:v>
                </c:pt>
                <c:pt idx="14">
                  <c:v>0.29411764705882354</c:v>
                </c:pt>
                <c:pt idx="15">
                  <c:v>0.29411764705882354</c:v>
                </c:pt>
                <c:pt idx="16">
                  <c:v>0.29411764705882354</c:v>
                </c:pt>
                <c:pt idx="17">
                  <c:v>0.29411764705882354</c:v>
                </c:pt>
                <c:pt idx="18">
                  <c:v>0.29411764705882354</c:v>
                </c:pt>
                <c:pt idx="19">
                  <c:v>0.29411764705882354</c:v>
                </c:pt>
                <c:pt idx="20">
                  <c:v>0.29411764705882354</c:v>
                </c:pt>
                <c:pt idx="21">
                  <c:v>0.29411764705882354</c:v>
                </c:pt>
                <c:pt idx="22">
                  <c:v>0.29411764705882354</c:v>
                </c:pt>
                <c:pt idx="23">
                  <c:v>0.29411764705882354</c:v>
                </c:pt>
                <c:pt idx="24">
                  <c:v>0.29411764705882354</c:v>
                </c:pt>
                <c:pt idx="25">
                  <c:v>0.29411764705882354</c:v>
                </c:pt>
                <c:pt idx="26">
                  <c:v>0.29411764705882354</c:v>
                </c:pt>
                <c:pt idx="27">
                  <c:v>0.29411764705882354</c:v>
                </c:pt>
                <c:pt idx="28">
                  <c:v>0.29411764705882354</c:v>
                </c:pt>
                <c:pt idx="29">
                  <c:v>0.29411764705882354</c:v>
                </c:pt>
                <c:pt idx="30">
                  <c:v>0.29411764705882354</c:v>
                </c:pt>
                <c:pt idx="31">
                  <c:v>0.29411764705882354</c:v>
                </c:pt>
                <c:pt idx="32">
                  <c:v>0.29411764705882354</c:v>
                </c:pt>
                <c:pt idx="33">
                  <c:v>0.29411764705882354</c:v>
                </c:pt>
                <c:pt idx="34">
                  <c:v>0.29411764705882354</c:v>
                </c:pt>
                <c:pt idx="35">
                  <c:v>0.29411764705882354</c:v>
                </c:pt>
                <c:pt idx="36">
                  <c:v>0.29411764705882354</c:v>
                </c:pt>
                <c:pt idx="37">
                  <c:v>0.29411764705882354</c:v>
                </c:pt>
                <c:pt idx="38">
                  <c:v>0.29411764705882354</c:v>
                </c:pt>
                <c:pt idx="39">
                  <c:v>0.29411764705882354</c:v>
                </c:pt>
                <c:pt idx="40">
                  <c:v>0.29411764705882354</c:v>
                </c:pt>
                <c:pt idx="41">
                  <c:v>0.29411764705882354</c:v>
                </c:pt>
                <c:pt idx="42">
                  <c:v>0.29411764705882354</c:v>
                </c:pt>
                <c:pt idx="43">
                  <c:v>0.29411764705882354</c:v>
                </c:pt>
                <c:pt idx="44">
                  <c:v>0.29411764705882354</c:v>
                </c:pt>
                <c:pt idx="45">
                  <c:v>0.29411764705882354</c:v>
                </c:pt>
                <c:pt idx="46">
                  <c:v>0.29411764705882354</c:v>
                </c:pt>
                <c:pt idx="47">
                  <c:v>0.29411764705882354</c:v>
                </c:pt>
                <c:pt idx="48">
                  <c:v>0.29411764705882354</c:v>
                </c:pt>
                <c:pt idx="49">
                  <c:v>0.29411764705882354</c:v>
                </c:pt>
                <c:pt idx="50">
                  <c:v>0.29411764705882354</c:v>
                </c:pt>
                <c:pt idx="51">
                  <c:v>0.29411764705882354</c:v>
                </c:pt>
                <c:pt idx="52">
                  <c:v>0.29411764705882354</c:v>
                </c:pt>
                <c:pt idx="53">
                  <c:v>0.29411764705882354</c:v>
                </c:pt>
                <c:pt idx="54">
                  <c:v>0.29411764705882354</c:v>
                </c:pt>
                <c:pt idx="55">
                  <c:v>0.29411764705882354</c:v>
                </c:pt>
                <c:pt idx="56">
                  <c:v>0.29411764705882354</c:v>
                </c:pt>
                <c:pt idx="57">
                  <c:v>0.29411764705882354</c:v>
                </c:pt>
                <c:pt idx="58">
                  <c:v>0.29411764705882354</c:v>
                </c:pt>
                <c:pt idx="59">
                  <c:v>0.29411764705882354</c:v>
                </c:pt>
                <c:pt idx="60">
                  <c:v>0.29411764705882354</c:v>
                </c:pt>
                <c:pt idx="61">
                  <c:v>0.29411764705882354</c:v>
                </c:pt>
                <c:pt idx="62">
                  <c:v>0.29411764705882354</c:v>
                </c:pt>
                <c:pt idx="63">
                  <c:v>0.29411764705882354</c:v>
                </c:pt>
                <c:pt idx="64">
                  <c:v>0.29411764705882354</c:v>
                </c:pt>
                <c:pt idx="65">
                  <c:v>0.29411764705882354</c:v>
                </c:pt>
                <c:pt idx="66">
                  <c:v>0.29411764705882354</c:v>
                </c:pt>
                <c:pt idx="67">
                  <c:v>0.29411764705882354</c:v>
                </c:pt>
                <c:pt idx="68">
                  <c:v>0.29411764705882354</c:v>
                </c:pt>
                <c:pt idx="69">
                  <c:v>0.29411764705882354</c:v>
                </c:pt>
                <c:pt idx="70">
                  <c:v>0.29411764705882354</c:v>
                </c:pt>
                <c:pt idx="71">
                  <c:v>0.29411764705882354</c:v>
                </c:pt>
                <c:pt idx="72">
                  <c:v>0.29411764705882354</c:v>
                </c:pt>
                <c:pt idx="73">
                  <c:v>0.29411764705882354</c:v>
                </c:pt>
                <c:pt idx="74">
                  <c:v>0.29411764705882354</c:v>
                </c:pt>
                <c:pt idx="75">
                  <c:v>0.29411764705882354</c:v>
                </c:pt>
                <c:pt idx="76">
                  <c:v>0.29411764705882354</c:v>
                </c:pt>
                <c:pt idx="77">
                  <c:v>0.29411764705882354</c:v>
                </c:pt>
                <c:pt idx="78">
                  <c:v>0.29411764705882354</c:v>
                </c:pt>
                <c:pt idx="79">
                  <c:v>0.29411764705882354</c:v>
                </c:pt>
                <c:pt idx="80">
                  <c:v>0.29411764705882354</c:v>
                </c:pt>
                <c:pt idx="81">
                  <c:v>0.29411764705882354</c:v>
                </c:pt>
                <c:pt idx="82">
                  <c:v>0.29411764705882354</c:v>
                </c:pt>
                <c:pt idx="83">
                  <c:v>0.29411764705882354</c:v>
                </c:pt>
                <c:pt idx="84">
                  <c:v>0.29411764705882354</c:v>
                </c:pt>
                <c:pt idx="85">
                  <c:v>0.29411764705882354</c:v>
                </c:pt>
                <c:pt idx="86">
                  <c:v>0.29411764705882354</c:v>
                </c:pt>
                <c:pt idx="87">
                  <c:v>0.29411764705882354</c:v>
                </c:pt>
                <c:pt idx="88">
                  <c:v>0.29411764705882354</c:v>
                </c:pt>
                <c:pt idx="89">
                  <c:v>0.29411764705882354</c:v>
                </c:pt>
                <c:pt idx="90">
                  <c:v>0.29411764705882354</c:v>
                </c:pt>
                <c:pt idx="91">
                  <c:v>0.29411764705882354</c:v>
                </c:pt>
                <c:pt idx="92">
                  <c:v>0.29411764705882354</c:v>
                </c:pt>
                <c:pt idx="93">
                  <c:v>0.29411764705882354</c:v>
                </c:pt>
                <c:pt idx="94">
                  <c:v>0.29411764705882354</c:v>
                </c:pt>
                <c:pt idx="95">
                  <c:v>0.29411764705882354</c:v>
                </c:pt>
                <c:pt idx="96">
                  <c:v>0.29411764705882354</c:v>
                </c:pt>
                <c:pt idx="97">
                  <c:v>0.29411764705882354</c:v>
                </c:pt>
                <c:pt idx="98">
                  <c:v>0.29411764705882354</c:v>
                </c:pt>
                <c:pt idx="99">
                  <c:v>0.29411764705882354</c:v>
                </c:pt>
                <c:pt idx="100">
                  <c:v>0.29411764705882354</c:v>
                </c:pt>
                <c:pt idx="101">
                  <c:v>0.29411764705882354</c:v>
                </c:pt>
                <c:pt idx="102">
                  <c:v>0.29411764705882354</c:v>
                </c:pt>
                <c:pt idx="103">
                  <c:v>0.29411764705882354</c:v>
                </c:pt>
                <c:pt idx="104">
                  <c:v>0.29411764705882354</c:v>
                </c:pt>
                <c:pt idx="105">
                  <c:v>0.29411764705882354</c:v>
                </c:pt>
                <c:pt idx="106">
                  <c:v>0.29411764705882354</c:v>
                </c:pt>
                <c:pt idx="107">
                  <c:v>0.29411764705882354</c:v>
                </c:pt>
                <c:pt idx="108">
                  <c:v>0.29411764705882354</c:v>
                </c:pt>
                <c:pt idx="109">
                  <c:v>0.29411764705882354</c:v>
                </c:pt>
                <c:pt idx="110">
                  <c:v>0.29411764705882354</c:v>
                </c:pt>
                <c:pt idx="111">
                  <c:v>0.29411764705882354</c:v>
                </c:pt>
                <c:pt idx="112">
                  <c:v>0.29411764705882354</c:v>
                </c:pt>
                <c:pt idx="113">
                  <c:v>0.29411764705882354</c:v>
                </c:pt>
                <c:pt idx="114">
                  <c:v>0.29411764705882354</c:v>
                </c:pt>
                <c:pt idx="115">
                  <c:v>0.29411764705882354</c:v>
                </c:pt>
                <c:pt idx="116">
                  <c:v>0.29411764705882354</c:v>
                </c:pt>
                <c:pt idx="117">
                  <c:v>0.29411764705882354</c:v>
                </c:pt>
                <c:pt idx="118">
                  <c:v>0.29411764705882354</c:v>
                </c:pt>
                <c:pt idx="119">
                  <c:v>0.29411764705882354</c:v>
                </c:pt>
                <c:pt idx="120">
                  <c:v>0.29411764705882354</c:v>
                </c:pt>
                <c:pt idx="121">
                  <c:v>0.29411764705882354</c:v>
                </c:pt>
                <c:pt idx="122">
                  <c:v>0.29411764705882354</c:v>
                </c:pt>
                <c:pt idx="123">
                  <c:v>0.29411764705882354</c:v>
                </c:pt>
                <c:pt idx="124">
                  <c:v>0.29411764705882354</c:v>
                </c:pt>
                <c:pt idx="125">
                  <c:v>0.29411764705882354</c:v>
                </c:pt>
                <c:pt idx="126">
                  <c:v>0.29411764705882354</c:v>
                </c:pt>
                <c:pt idx="127">
                  <c:v>0.29411764705882354</c:v>
                </c:pt>
                <c:pt idx="128">
                  <c:v>0.29411764705882354</c:v>
                </c:pt>
                <c:pt idx="129">
                  <c:v>0.29411764705882354</c:v>
                </c:pt>
                <c:pt idx="130">
                  <c:v>0.29411764705882354</c:v>
                </c:pt>
                <c:pt idx="131">
                  <c:v>0.29411764705882354</c:v>
                </c:pt>
                <c:pt idx="132">
                  <c:v>0.29411764705882354</c:v>
                </c:pt>
                <c:pt idx="133">
                  <c:v>0.29411764705882354</c:v>
                </c:pt>
                <c:pt idx="134">
                  <c:v>0.29411764705882354</c:v>
                </c:pt>
                <c:pt idx="135">
                  <c:v>0.29411764705882354</c:v>
                </c:pt>
                <c:pt idx="136">
                  <c:v>0.29411764705882354</c:v>
                </c:pt>
                <c:pt idx="137">
                  <c:v>0.29411764705882354</c:v>
                </c:pt>
                <c:pt idx="138">
                  <c:v>0.29411764705882354</c:v>
                </c:pt>
                <c:pt idx="139">
                  <c:v>0.29411764705882354</c:v>
                </c:pt>
                <c:pt idx="140">
                  <c:v>0.29411764705882354</c:v>
                </c:pt>
                <c:pt idx="141">
                  <c:v>0.29411764705882354</c:v>
                </c:pt>
                <c:pt idx="142">
                  <c:v>0.29411764705882354</c:v>
                </c:pt>
                <c:pt idx="143">
                  <c:v>0.29411764705882354</c:v>
                </c:pt>
                <c:pt idx="144">
                  <c:v>0.29411764705882354</c:v>
                </c:pt>
                <c:pt idx="145">
                  <c:v>0.29411764705882354</c:v>
                </c:pt>
                <c:pt idx="146">
                  <c:v>0.29411764705882354</c:v>
                </c:pt>
                <c:pt idx="147">
                  <c:v>0.29411764705882354</c:v>
                </c:pt>
                <c:pt idx="148">
                  <c:v>0.29411764705882354</c:v>
                </c:pt>
                <c:pt idx="149">
                  <c:v>0.29411764705882354</c:v>
                </c:pt>
                <c:pt idx="150">
                  <c:v>0.29411764705882354</c:v>
                </c:pt>
                <c:pt idx="151">
                  <c:v>0.29411764705882354</c:v>
                </c:pt>
                <c:pt idx="152">
                  <c:v>0.29411764705882354</c:v>
                </c:pt>
                <c:pt idx="153">
                  <c:v>0.29411764705882354</c:v>
                </c:pt>
                <c:pt idx="154">
                  <c:v>0.29411764705882354</c:v>
                </c:pt>
                <c:pt idx="155">
                  <c:v>0.29411764705882354</c:v>
                </c:pt>
                <c:pt idx="156">
                  <c:v>0.29411764705882354</c:v>
                </c:pt>
                <c:pt idx="157">
                  <c:v>0.29411764705882354</c:v>
                </c:pt>
                <c:pt idx="158">
                  <c:v>0.29411764705882354</c:v>
                </c:pt>
                <c:pt idx="159">
                  <c:v>0.29411764705882354</c:v>
                </c:pt>
                <c:pt idx="160">
                  <c:v>0.29411764705882354</c:v>
                </c:pt>
                <c:pt idx="161">
                  <c:v>0.29411764705882354</c:v>
                </c:pt>
                <c:pt idx="162">
                  <c:v>0.29411764705882354</c:v>
                </c:pt>
                <c:pt idx="163">
                  <c:v>0.29411764705882354</c:v>
                </c:pt>
                <c:pt idx="164">
                  <c:v>0.29411764705882354</c:v>
                </c:pt>
                <c:pt idx="165">
                  <c:v>0.29411764705882354</c:v>
                </c:pt>
                <c:pt idx="166">
                  <c:v>0.29411764705882354</c:v>
                </c:pt>
                <c:pt idx="167">
                  <c:v>0.29411764705882354</c:v>
                </c:pt>
                <c:pt idx="168">
                  <c:v>0.29411764705882354</c:v>
                </c:pt>
                <c:pt idx="169">
                  <c:v>0.29411764705882354</c:v>
                </c:pt>
                <c:pt idx="170">
                  <c:v>0.29411764705882354</c:v>
                </c:pt>
                <c:pt idx="171">
                  <c:v>0.29411764705882354</c:v>
                </c:pt>
                <c:pt idx="172">
                  <c:v>0.29411764705882354</c:v>
                </c:pt>
                <c:pt idx="173">
                  <c:v>0.29411764705882354</c:v>
                </c:pt>
                <c:pt idx="174">
                  <c:v>0.29411764705882354</c:v>
                </c:pt>
                <c:pt idx="175">
                  <c:v>0.29411764705882354</c:v>
                </c:pt>
                <c:pt idx="176">
                  <c:v>0.29411764705882354</c:v>
                </c:pt>
                <c:pt idx="177">
                  <c:v>0.29411764705882354</c:v>
                </c:pt>
                <c:pt idx="178">
                  <c:v>0.29411764705882354</c:v>
                </c:pt>
                <c:pt idx="179">
                  <c:v>0.29411764705882354</c:v>
                </c:pt>
                <c:pt idx="180">
                  <c:v>0.29411764705882354</c:v>
                </c:pt>
                <c:pt idx="181">
                  <c:v>0.29411764705882354</c:v>
                </c:pt>
                <c:pt idx="182">
                  <c:v>0.29411764705882354</c:v>
                </c:pt>
                <c:pt idx="183">
                  <c:v>0.29411764705882354</c:v>
                </c:pt>
                <c:pt idx="184">
                  <c:v>0.29411764705882354</c:v>
                </c:pt>
                <c:pt idx="185">
                  <c:v>0.29411764705882354</c:v>
                </c:pt>
                <c:pt idx="186">
                  <c:v>0.29411764705882354</c:v>
                </c:pt>
                <c:pt idx="187">
                  <c:v>0.29411764705882354</c:v>
                </c:pt>
                <c:pt idx="188">
                  <c:v>0.29411764705882354</c:v>
                </c:pt>
                <c:pt idx="189">
                  <c:v>0.29411764705882354</c:v>
                </c:pt>
                <c:pt idx="190">
                  <c:v>0.29411764705882354</c:v>
                </c:pt>
                <c:pt idx="191">
                  <c:v>0.29411764705882354</c:v>
                </c:pt>
                <c:pt idx="192">
                  <c:v>0.29411764705882354</c:v>
                </c:pt>
                <c:pt idx="193">
                  <c:v>0.29411764705882354</c:v>
                </c:pt>
                <c:pt idx="194">
                  <c:v>0.29411764705882354</c:v>
                </c:pt>
                <c:pt idx="195">
                  <c:v>0.29411764705882354</c:v>
                </c:pt>
                <c:pt idx="196">
                  <c:v>0.29411764705882354</c:v>
                </c:pt>
                <c:pt idx="197">
                  <c:v>0.29411764705882354</c:v>
                </c:pt>
                <c:pt idx="198">
                  <c:v>0.29411764705882354</c:v>
                </c:pt>
                <c:pt idx="199">
                  <c:v>0.29411764705882354</c:v>
                </c:pt>
                <c:pt idx="200">
                  <c:v>0.29411764705882354</c:v>
                </c:pt>
                <c:pt idx="201">
                  <c:v>0.29411764705882354</c:v>
                </c:pt>
                <c:pt idx="202">
                  <c:v>0.29411764705882354</c:v>
                </c:pt>
                <c:pt idx="203">
                  <c:v>0.29411764705882354</c:v>
                </c:pt>
                <c:pt idx="204">
                  <c:v>0.29411764705882354</c:v>
                </c:pt>
                <c:pt idx="205">
                  <c:v>0.29411764705882354</c:v>
                </c:pt>
                <c:pt idx="206">
                  <c:v>0.29411764705882354</c:v>
                </c:pt>
                <c:pt idx="207">
                  <c:v>0.29411764705882354</c:v>
                </c:pt>
                <c:pt idx="208">
                  <c:v>0.29411764705882354</c:v>
                </c:pt>
                <c:pt idx="209">
                  <c:v>0.29411764705882354</c:v>
                </c:pt>
                <c:pt idx="210">
                  <c:v>0.29411764705882354</c:v>
                </c:pt>
                <c:pt idx="211">
                  <c:v>0.29411764705882354</c:v>
                </c:pt>
                <c:pt idx="212">
                  <c:v>0.29411764705882354</c:v>
                </c:pt>
                <c:pt idx="213">
                  <c:v>0.29411764705882354</c:v>
                </c:pt>
                <c:pt idx="214">
                  <c:v>0.29411764705882354</c:v>
                </c:pt>
                <c:pt idx="215">
                  <c:v>0.29411764705882354</c:v>
                </c:pt>
                <c:pt idx="216">
                  <c:v>0.29411764705882354</c:v>
                </c:pt>
                <c:pt idx="217">
                  <c:v>0.29411764705882354</c:v>
                </c:pt>
                <c:pt idx="218">
                  <c:v>0.29411764705882354</c:v>
                </c:pt>
                <c:pt idx="219">
                  <c:v>0.29411764705882354</c:v>
                </c:pt>
                <c:pt idx="220">
                  <c:v>0.29411764705882354</c:v>
                </c:pt>
                <c:pt idx="221">
                  <c:v>0.29411764705882354</c:v>
                </c:pt>
                <c:pt idx="222">
                  <c:v>0.29411764705882354</c:v>
                </c:pt>
                <c:pt idx="223">
                  <c:v>0.29411764705882354</c:v>
                </c:pt>
                <c:pt idx="224">
                  <c:v>0.29411764705882354</c:v>
                </c:pt>
                <c:pt idx="225">
                  <c:v>0.29411764705882354</c:v>
                </c:pt>
                <c:pt idx="226">
                  <c:v>0.29411764705882354</c:v>
                </c:pt>
                <c:pt idx="227">
                  <c:v>0.29411764705882354</c:v>
                </c:pt>
                <c:pt idx="228">
                  <c:v>0.29411764705882354</c:v>
                </c:pt>
                <c:pt idx="229">
                  <c:v>0.29411764705882354</c:v>
                </c:pt>
                <c:pt idx="230">
                  <c:v>0.29411764705882354</c:v>
                </c:pt>
                <c:pt idx="231">
                  <c:v>0.29411764705882354</c:v>
                </c:pt>
                <c:pt idx="232">
                  <c:v>0.29411764705882354</c:v>
                </c:pt>
                <c:pt idx="233">
                  <c:v>0.29411764705882354</c:v>
                </c:pt>
                <c:pt idx="234">
                  <c:v>0.29411764705882354</c:v>
                </c:pt>
                <c:pt idx="235">
                  <c:v>0.29411764705882354</c:v>
                </c:pt>
                <c:pt idx="236">
                  <c:v>0.29411764705882354</c:v>
                </c:pt>
                <c:pt idx="237">
                  <c:v>0.29411764705882354</c:v>
                </c:pt>
                <c:pt idx="238">
                  <c:v>0.29411764705882354</c:v>
                </c:pt>
                <c:pt idx="239">
                  <c:v>0.29411764705882354</c:v>
                </c:pt>
                <c:pt idx="240">
                  <c:v>0.29411764705882354</c:v>
                </c:pt>
                <c:pt idx="241">
                  <c:v>0.29411764705882354</c:v>
                </c:pt>
                <c:pt idx="242">
                  <c:v>0.29411764705882354</c:v>
                </c:pt>
                <c:pt idx="243">
                  <c:v>0.29411764705882354</c:v>
                </c:pt>
                <c:pt idx="244">
                  <c:v>0.29411764705882354</c:v>
                </c:pt>
                <c:pt idx="245">
                  <c:v>0.29411764705882354</c:v>
                </c:pt>
                <c:pt idx="246">
                  <c:v>0.29411764705882354</c:v>
                </c:pt>
                <c:pt idx="247">
                  <c:v>0.29411764705882354</c:v>
                </c:pt>
                <c:pt idx="248">
                  <c:v>0.29411764705882354</c:v>
                </c:pt>
                <c:pt idx="249">
                  <c:v>0.29411764705882354</c:v>
                </c:pt>
                <c:pt idx="250">
                  <c:v>0.29411764705882354</c:v>
                </c:pt>
                <c:pt idx="251">
                  <c:v>0.29411764705882354</c:v>
                </c:pt>
                <c:pt idx="252">
                  <c:v>0.29411764705882354</c:v>
                </c:pt>
                <c:pt idx="253">
                  <c:v>0.29411764705882354</c:v>
                </c:pt>
                <c:pt idx="254">
                  <c:v>0.29411764705882354</c:v>
                </c:pt>
                <c:pt idx="255">
                  <c:v>0.29411764705882354</c:v>
                </c:pt>
                <c:pt idx="256">
                  <c:v>0.29411764705882354</c:v>
                </c:pt>
                <c:pt idx="257">
                  <c:v>0.29411764705882354</c:v>
                </c:pt>
                <c:pt idx="258">
                  <c:v>0.29411764705882354</c:v>
                </c:pt>
                <c:pt idx="259">
                  <c:v>0.29411764705882354</c:v>
                </c:pt>
                <c:pt idx="260">
                  <c:v>0.29411764705882354</c:v>
                </c:pt>
                <c:pt idx="261">
                  <c:v>0.29411764705882354</c:v>
                </c:pt>
                <c:pt idx="262">
                  <c:v>0.29411764705882354</c:v>
                </c:pt>
                <c:pt idx="263">
                  <c:v>0.29411764705882354</c:v>
                </c:pt>
                <c:pt idx="264">
                  <c:v>0.29411764705882354</c:v>
                </c:pt>
                <c:pt idx="265">
                  <c:v>0.29411764705882354</c:v>
                </c:pt>
                <c:pt idx="266">
                  <c:v>0.29411764705882354</c:v>
                </c:pt>
                <c:pt idx="267">
                  <c:v>0.29411764705882354</c:v>
                </c:pt>
                <c:pt idx="268">
                  <c:v>0.29411764705882354</c:v>
                </c:pt>
                <c:pt idx="269">
                  <c:v>0.29411764705882354</c:v>
                </c:pt>
                <c:pt idx="270">
                  <c:v>0.29411764705882354</c:v>
                </c:pt>
                <c:pt idx="271">
                  <c:v>0.29411764705882354</c:v>
                </c:pt>
                <c:pt idx="272">
                  <c:v>0.29411764705882354</c:v>
                </c:pt>
                <c:pt idx="273">
                  <c:v>0.29411764705882354</c:v>
                </c:pt>
                <c:pt idx="274">
                  <c:v>0.29411764705882354</c:v>
                </c:pt>
                <c:pt idx="275">
                  <c:v>0.29411764705882354</c:v>
                </c:pt>
                <c:pt idx="276">
                  <c:v>0.29411764705882354</c:v>
                </c:pt>
                <c:pt idx="277">
                  <c:v>0.29411764705882354</c:v>
                </c:pt>
                <c:pt idx="278">
                  <c:v>0.29411764705882354</c:v>
                </c:pt>
                <c:pt idx="279">
                  <c:v>0.29411764705882354</c:v>
                </c:pt>
                <c:pt idx="280">
                  <c:v>0.29411764705882354</c:v>
                </c:pt>
                <c:pt idx="281">
                  <c:v>0.29411764705882354</c:v>
                </c:pt>
                <c:pt idx="282">
                  <c:v>0.29411764705882354</c:v>
                </c:pt>
                <c:pt idx="283">
                  <c:v>0.29411764705882354</c:v>
                </c:pt>
                <c:pt idx="284">
                  <c:v>0.29411764705882354</c:v>
                </c:pt>
                <c:pt idx="285">
                  <c:v>0.29411764705882354</c:v>
                </c:pt>
                <c:pt idx="286">
                  <c:v>0.29411764705882354</c:v>
                </c:pt>
                <c:pt idx="287">
                  <c:v>0.29411764705882354</c:v>
                </c:pt>
                <c:pt idx="288">
                  <c:v>0.29411764705882354</c:v>
                </c:pt>
                <c:pt idx="289">
                  <c:v>0.29411764705882354</c:v>
                </c:pt>
                <c:pt idx="290">
                  <c:v>0.29411764705882354</c:v>
                </c:pt>
                <c:pt idx="291">
                  <c:v>0.29411764705882354</c:v>
                </c:pt>
                <c:pt idx="292">
                  <c:v>0.29411764705882354</c:v>
                </c:pt>
                <c:pt idx="293">
                  <c:v>0.29411764705882354</c:v>
                </c:pt>
                <c:pt idx="294">
                  <c:v>0.29411764705882354</c:v>
                </c:pt>
                <c:pt idx="295">
                  <c:v>0.29411764705882354</c:v>
                </c:pt>
                <c:pt idx="296">
                  <c:v>0.29411764705882354</c:v>
                </c:pt>
                <c:pt idx="297">
                  <c:v>0.29411764705882354</c:v>
                </c:pt>
                <c:pt idx="298">
                  <c:v>0.29411764705882354</c:v>
                </c:pt>
                <c:pt idx="299">
                  <c:v>0.29411764705882354</c:v>
                </c:pt>
                <c:pt idx="300">
                  <c:v>0.29411764705882354</c:v>
                </c:pt>
                <c:pt idx="301">
                  <c:v>0.29411764705882354</c:v>
                </c:pt>
                <c:pt idx="302">
                  <c:v>0.29411764705882354</c:v>
                </c:pt>
                <c:pt idx="303">
                  <c:v>0.29411764705882354</c:v>
                </c:pt>
                <c:pt idx="304">
                  <c:v>0.29411764705882354</c:v>
                </c:pt>
                <c:pt idx="305">
                  <c:v>0.29411764705882354</c:v>
                </c:pt>
                <c:pt idx="306">
                  <c:v>0.29411764705882354</c:v>
                </c:pt>
                <c:pt idx="307">
                  <c:v>0.29411764705882354</c:v>
                </c:pt>
                <c:pt idx="308">
                  <c:v>0.29411764705882354</c:v>
                </c:pt>
                <c:pt idx="309">
                  <c:v>0.29411764705882354</c:v>
                </c:pt>
                <c:pt idx="310">
                  <c:v>0.29411764705882354</c:v>
                </c:pt>
                <c:pt idx="311">
                  <c:v>0.29411764705882354</c:v>
                </c:pt>
                <c:pt idx="312">
                  <c:v>0.29411764705882354</c:v>
                </c:pt>
                <c:pt idx="313">
                  <c:v>0.29411764705882354</c:v>
                </c:pt>
                <c:pt idx="314">
                  <c:v>0.29411764705882354</c:v>
                </c:pt>
                <c:pt idx="315">
                  <c:v>0.29411764705882354</c:v>
                </c:pt>
                <c:pt idx="316">
                  <c:v>0.29411764705882354</c:v>
                </c:pt>
                <c:pt idx="317">
                  <c:v>0.29411764705882354</c:v>
                </c:pt>
                <c:pt idx="318">
                  <c:v>0.29411764705882354</c:v>
                </c:pt>
                <c:pt idx="319">
                  <c:v>0.29411764705882354</c:v>
                </c:pt>
                <c:pt idx="320">
                  <c:v>0.29411764705882354</c:v>
                </c:pt>
                <c:pt idx="321">
                  <c:v>0.29411764705882354</c:v>
                </c:pt>
                <c:pt idx="322">
                  <c:v>0.29411764705882354</c:v>
                </c:pt>
                <c:pt idx="323">
                  <c:v>0.29411764705882354</c:v>
                </c:pt>
                <c:pt idx="324">
                  <c:v>0.29411764705882354</c:v>
                </c:pt>
                <c:pt idx="325">
                  <c:v>0.29411764705882354</c:v>
                </c:pt>
                <c:pt idx="326">
                  <c:v>0.29411764705882354</c:v>
                </c:pt>
                <c:pt idx="327">
                  <c:v>0.29411764705882354</c:v>
                </c:pt>
                <c:pt idx="328">
                  <c:v>0.29411764705882354</c:v>
                </c:pt>
                <c:pt idx="329">
                  <c:v>0.29411764705882354</c:v>
                </c:pt>
                <c:pt idx="330">
                  <c:v>0.29411764705882354</c:v>
                </c:pt>
                <c:pt idx="331">
                  <c:v>0.29411764705882354</c:v>
                </c:pt>
                <c:pt idx="332">
                  <c:v>0.29411764705882354</c:v>
                </c:pt>
                <c:pt idx="333">
                  <c:v>0.29411764705882354</c:v>
                </c:pt>
                <c:pt idx="334">
                  <c:v>0.29411764705882354</c:v>
                </c:pt>
                <c:pt idx="335">
                  <c:v>0.29411764705882354</c:v>
                </c:pt>
                <c:pt idx="336">
                  <c:v>0.29411764705882354</c:v>
                </c:pt>
                <c:pt idx="337">
                  <c:v>0.29411764705882354</c:v>
                </c:pt>
                <c:pt idx="338">
                  <c:v>0.29411764705882354</c:v>
                </c:pt>
                <c:pt idx="339">
                  <c:v>0.29411764705882354</c:v>
                </c:pt>
                <c:pt idx="340">
                  <c:v>0.29411764705882354</c:v>
                </c:pt>
                <c:pt idx="341">
                  <c:v>0.29411764705882354</c:v>
                </c:pt>
                <c:pt idx="342">
                  <c:v>0.29411764705882354</c:v>
                </c:pt>
                <c:pt idx="343">
                  <c:v>0.29411764705882354</c:v>
                </c:pt>
                <c:pt idx="344">
                  <c:v>0.29411764705882354</c:v>
                </c:pt>
                <c:pt idx="345">
                  <c:v>0.29411764705882354</c:v>
                </c:pt>
                <c:pt idx="346">
                  <c:v>0.29411764705882354</c:v>
                </c:pt>
                <c:pt idx="347">
                  <c:v>0.29411764705882354</c:v>
                </c:pt>
                <c:pt idx="348">
                  <c:v>0.29411764705882354</c:v>
                </c:pt>
                <c:pt idx="349">
                  <c:v>0.29411764705882354</c:v>
                </c:pt>
                <c:pt idx="350">
                  <c:v>0.29411764705882354</c:v>
                </c:pt>
                <c:pt idx="351">
                  <c:v>0.29411764705882354</c:v>
                </c:pt>
                <c:pt idx="352">
                  <c:v>0.29411764705882354</c:v>
                </c:pt>
                <c:pt idx="353">
                  <c:v>0.29411764705882354</c:v>
                </c:pt>
                <c:pt idx="354">
                  <c:v>0.29411764705882354</c:v>
                </c:pt>
                <c:pt idx="355">
                  <c:v>0.29411764705882354</c:v>
                </c:pt>
                <c:pt idx="356">
                  <c:v>0.29411764705882354</c:v>
                </c:pt>
                <c:pt idx="357">
                  <c:v>0.29411764705882354</c:v>
                </c:pt>
                <c:pt idx="358">
                  <c:v>0.29411764705882354</c:v>
                </c:pt>
                <c:pt idx="359">
                  <c:v>0.29411764705882354</c:v>
                </c:pt>
                <c:pt idx="360">
                  <c:v>0.29411764705882354</c:v>
                </c:pt>
                <c:pt idx="361">
                  <c:v>0.29411764705882354</c:v>
                </c:pt>
                <c:pt idx="362">
                  <c:v>0.29411764705882354</c:v>
                </c:pt>
                <c:pt idx="363">
                  <c:v>0.29411764705882354</c:v>
                </c:pt>
                <c:pt idx="364">
                  <c:v>0.29411764705882354</c:v>
                </c:pt>
                <c:pt idx="365">
                  <c:v>0.29411764705882354</c:v>
                </c:pt>
                <c:pt idx="366">
                  <c:v>0.29411764705882354</c:v>
                </c:pt>
                <c:pt idx="367">
                  <c:v>0.29411764705882354</c:v>
                </c:pt>
                <c:pt idx="368">
                  <c:v>0.29411764705882354</c:v>
                </c:pt>
                <c:pt idx="369">
                  <c:v>0.29411764705882354</c:v>
                </c:pt>
                <c:pt idx="370">
                  <c:v>0.29411764705882354</c:v>
                </c:pt>
                <c:pt idx="371">
                  <c:v>0.29411764705882354</c:v>
                </c:pt>
                <c:pt idx="372">
                  <c:v>0.29411764705882354</c:v>
                </c:pt>
                <c:pt idx="373">
                  <c:v>0.29411764705882354</c:v>
                </c:pt>
                <c:pt idx="374">
                  <c:v>0.29411764705882354</c:v>
                </c:pt>
                <c:pt idx="375">
                  <c:v>0.29411764705882354</c:v>
                </c:pt>
                <c:pt idx="376">
                  <c:v>0.29411764705882354</c:v>
                </c:pt>
                <c:pt idx="377">
                  <c:v>0.29411764705882354</c:v>
                </c:pt>
                <c:pt idx="378">
                  <c:v>0.29411764705882354</c:v>
                </c:pt>
                <c:pt idx="379">
                  <c:v>0.29411764705882354</c:v>
                </c:pt>
                <c:pt idx="380">
                  <c:v>0.29411764705882354</c:v>
                </c:pt>
                <c:pt idx="381">
                  <c:v>0.29411764705882354</c:v>
                </c:pt>
                <c:pt idx="382">
                  <c:v>0.29411764705882354</c:v>
                </c:pt>
                <c:pt idx="383">
                  <c:v>0.29411764705882354</c:v>
                </c:pt>
                <c:pt idx="384">
                  <c:v>0.29411764705882354</c:v>
                </c:pt>
                <c:pt idx="385">
                  <c:v>0.29411764705882354</c:v>
                </c:pt>
                <c:pt idx="386">
                  <c:v>0.29411764705882354</c:v>
                </c:pt>
                <c:pt idx="387">
                  <c:v>0.29411764705882354</c:v>
                </c:pt>
                <c:pt idx="388">
                  <c:v>0.29411764705882354</c:v>
                </c:pt>
                <c:pt idx="389">
                  <c:v>0.29411764705882354</c:v>
                </c:pt>
                <c:pt idx="390">
                  <c:v>0.29411764705882354</c:v>
                </c:pt>
                <c:pt idx="391">
                  <c:v>0.29411764705882354</c:v>
                </c:pt>
                <c:pt idx="392">
                  <c:v>0.29411764705882354</c:v>
                </c:pt>
                <c:pt idx="393">
                  <c:v>0.29411764705882354</c:v>
                </c:pt>
                <c:pt idx="394">
                  <c:v>0.29411764705882354</c:v>
                </c:pt>
                <c:pt idx="395">
                  <c:v>0.29411764705882354</c:v>
                </c:pt>
                <c:pt idx="396">
                  <c:v>0.29411764705882354</c:v>
                </c:pt>
                <c:pt idx="397">
                  <c:v>0.29411764705882354</c:v>
                </c:pt>
                <c:pt idx="398">
                  <c:v>0.29411764705882354</c:v>
                </c:pt>
                <c:pt idx="399">
                  <c:v>0.29411764705882354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1D1-4514-9E22-C57454307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029632"/>
        <c:axId val="151031168"/>
      </c:scatterChart>
      <c:valAx>
        <c:axId val="151029632"/>
        <c:scaling>
          <c:orientation val="minMax"/>
          <c:max val="50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crossAx val="151031168"/>
        <c:crosses val="autoZero"/>
        <c:crossBetween val="midCat"/>
      </c:valAx>
      <c:valAx>
        <c:axId val="151031168"/>
        <c:scaling>
          <c:orientation val="minMax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151029632"/>
        <c:crosses val="autoZero"/>
        <c:crossBetween val="midCat"/>
      </c:valAx>
      <c:spPr>
        <a:solidFill>
          <a:schemeClr val="accent5">
            <a:lumMod val="20000"/>
            <a:lumOff val="80000"/>
          </a:schemeClr>
        </a:solidFill>
      </c:spPr>
    </c:plotArea>
    <c:plotVisOnly val="0"/>
    <c:dispBlanksAs val="gap"/>
    <c:showDLblsOverMax val="0"/>
  </c:chart>
  <c:spPr>
    <a:solidFill>
      <a:schemeClr val="accent3">
        <a:lumMod val="60000"/>
        <a:lumOff val="40000"/>
      </a:schemeClr>
    </a:solidFill>
    <a:ln w="9525">
      <a:solidFill>
        <a:schemeClr val="tx1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Density Function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8830955854867304E-2"/>
          <c:y val="0.15059953032186796"/>
          <c:w val="0.90546213116928431"/>
          <c:h val="0.6594538840539669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Weibull!$Q$3</c:f>
              <c:strCache>
                <c:ptCount val="1"/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strRef>
              <c:f>Weibull!$P$4:$P$403</c:f>
              <c:strCache>
                <c:ptCount val="400"/>
                <c:pt idx="6">
                  <c:v>x</c:v>
                </c:pt>
                <c:pt idx="7">
                  <c:v>0,01</c:v>
                </c:pt>
                <c:pt idx="8">
                  <c:v>0,5</c:v>
                </c:pt>
                <c:pt idx="9">
                  <c:v>1,00</c:v>
                </c:pt>
                <c:pt idx="10">
                  <c:v>1,5</c:v>
                </c:pt>
                <c:pt idx="11">
                  <c:v>2,00</c:v>
                </c:pt>
                <c:pt idx="12">
                  <c:v>2,5</c:v>
                </c:pt>
                <c:pt idx="13">
                  <c:v>3,00</c:v>
                </c:pt>
                <c:pt idx="14">
                  <c:v>3,5</c:v>
                </c:pt>
                <c:pt idx="15">
                  <c:v>4,00</c:v>
                </c:pt>
                <c:pt idx="16">
                  <c:v>4,5</c:v>
                </c:pt>
                <c:pt idx="17">
                  <c:v>5,00</c:v>
                </c:pt>
                <c:pt idx="18">
                  <c:v>5,5</c:v>
                </c:pt>
                <c:pt idx="19">
                  <c:v>6,00</c:v>
                </c:pt>
                <c:pt idx="20">
                  <c:v>6,5</c:v>
                </c:pt>
                <c:pt idx="21">
                  <c:v>7,00</c:v>
                </c:pt>
                <c:pt idx="22">
                  <c:v>7,5</c:v>
                </c:pt>
                <c:pt idx="23">
                  <c:v>8,00</c:v>
                </c:pt>
                <c:pt idx="24">
                  <c:v>8,5</c:v>
                </c:pt>
                <c:pt idx="25">
                  <c:v>9,00</c:v>
                </c:pt>
                <c:pt idx="26">
                  <c:v>9,5</c:v>
                </c:pt>
                <c:pt idx="27">
                  <c:v>10,00</c:v>
                </c:pt>
                <c:pt idx="28">
                  <c:v>10,5</c:v>
                </c:pt>
                <c:pt idx="29">
                  <c:v>11,00</c:v>
                </c:pt>
                <c:pt idx="30">
                  <c:v>11,5</c:v>
                </c:pt>
                <c:pt idx="31">
                  <c:v>12,00</c:v>
                </c:pt>
                <c:pt idx="32">
                  <c:v>12,5</c:v>
                </c:pt>
                <c:pt idx="33">
                  <c:v>13,00</c:v>
                </c:pt>
                <c:pt idx="34">
                  <c:v>13,5</c:v>
                </c:pt>
                <c:pt idx="35">
                  <c:v>14,00</c:v>
                </c:pt>
                <c:pt idx="36">
                  <c:v>14,5</c:v>
                </c:pt>
                <c:pt idx="37">
                  <c:v>15,00</c:v>
                </c:pt>
                <c:pt idx="38">
                  <c:v>15,5</c:v>
                </c:pt>
                <c:pt idx="39">
                  <c:v>16,00</c:v>
                </c:pt>
                <c:pt idx="40">
                  <c:v>16,5</c:v>
                </c:pt>
                <c:pt idx="41">
                  <c:v>17,00</c:v>
                </c:pt>
                <c:pt idx="42">
                  <c:v>17,5</c:v>
                </c:pt>
                <c:pt idx="43">
                  <c:v>18,00</c:v>
                </c:pt>
                <c:pt idx="44">
                  <c:v>18,5</c:v>
                </c:pt>
                <c:pt idx="45">
                  <c:v>19,00</c:v>
                </c:pt>
                <c:pt idx="46">
                  <c:v>19,5</c:v>
                </c:pt>
                <c:pt idx="47">
                  <c:v>20,00</c:v>
                </c:pt>
                <c:pt idx="48">
                  <c:v>20,5</c:v>
                </c:pt>
                <c:pt idx="49">
                  <c:v>21,00</c:v>
                </c:pt>
                <c:pt idx="50">
                  <c:v>21,5</c:v>
                </c:pt>
                <c:pt idx="51">
                  <c:v>22,00</c:v>
                </c:pt>
                <c:pt idx="52">
                  <c:v>22,5</c:v>
                </c:pt>
                <c:pt idx="53">
                  <c:v>23,00</c:v>
                </c:pt>
                <c:pt idx="54">
                  <c:v>23,5</c:v>
                </c:pt>
                <c:pt idx="55">
                  <c:v>24,00</c:v>
                </c:pt>
                <c:pt idx="56">
                  <c:v>24,5</c:v>
                </c:pt>
                <c:pt idx="57">
                  <c:v>25,00</c:v>
                </c:pt>
                <c:pt idx="58">
                  <c:v>25,5</c:v>
                </c:pt>
                <c:pt idx="59">
                  <c:v>26,00</c:v>
                </c:pt>
                <c:pt idx="60">
                  <c:v>26,5</c:v>
                </c:pt>
                <c:pt idx="61">
                  <c:v>27,00</c:v>
                </c:pt>
                <c:pt idx="62">
                  <c:v>27,5</c:v>
                </c:pt>
                <c:pt idx="63">
                  <c:v>28,00</c:v>
                </c:pt>
                <c:pt idx="64">
                  <c:v>28,5</c:v>
                </c:pt>
                <c:pt idx="65">
                  <c:v>29,00</c:v>
                </c:pt>
                <c:pt idx="66">
                  <c:v>29,5</c:v>
                </c:pt>
                <c:pt idx="67">
                  <c:v>30,00</c:v>
                </c:pt>
                <c:pt idx="68">
                  <c:v>30,5</c:v>
                </c:pt>
                <c:pt idx="69">
                  <c:v>31,00</c:v>
                </c:pt>
                <c:pt idx="70">
                  <c:v>31,5</c:v>
                </c:pt>
                <c:pt idx="71">
                  <c:v>32,00</c:v>
                </c:pt>
                <c:pt idx="72">
                  <c:v>32,5</c:v>
                </c:pt>
                <c:pt idx="73">
                  <c:v>33,00</c:v>
                </c:pt>
                <c:pt idx="74">
                  <c:v>33,5</c:v>
                </c:pt>
                <c:pt idx="75">
                  <c:v>34,00</c:v>
                </c:pt>
                <c:pt idx="76">
                  <c:v>34,5</c:v>
                </c:pt>
                <c:pt idx="77">
                  <c:v>35,00</c:v>
                </c:pt>
                <c:pt idx="78">
                  <c:v>35,5</c:v>
                </c:pt>
                <c:pt idx="79">
                  <c:v>36,00</c:v>
                </c:pt>
                <c:pt idx="80">
                  <c:v>36,5</c:v>
                </c:pt>
                <c:pt idx="81">
                  <c:v>37,00</c:v>
                </c:pt>
                <c:pt idx="82">
                  <c:v>37,5</c:v>
                </c:pt>
                <c:pt idx="83">
                  <c:v>38,00</c:v>
                </c:pt>
                <c:pt idx="84">
                  <c:v>38,5</c:v>
                </c:pt>
                <c:pt idx="85">
                  <c:v>39,00</c:v>
                </c:pt>
                <c:pt idx="86">
                  <c:v>39,5</c:v>
                </c:pt>
                <c:pt idx="87">
                  <c:v>40,00</c:v>
                </c:pt>
                <c:pt idx="88">
                  <c:v>40,5</c:v>
                </c:pt>
                <c:pt idx="89">
                  <c:v>41,00</c:v>
                </c:pt>
                <c:pt idx="90">
                  <c:v>41,5</c:v>
                </c:pt>
                <c:pt idx="91">
                  <c:v>42,00</c:v>
                </c:pt>
                <c:pt idx="92">
                  <c:v>42,5</c:v>
                </c:pt>
                <c:pt idx="93">
                  <c:v>43,00</c:v>
                </c:pt>
                <c:pt idx="94">
                  <c:v>43,5</c:v>
                </c:pt>
                <c:pt idx="95">
                  <c:v>44,00</c:v>
                </c:pt>
                <c:pt idx="96">
                  <c:v>44,5</c:v>
                </c:pt>
                <c:pt idx="97">
                  <c:v>45,00</c:v>
                </c:pt>
                <c:pt idx="98">
                  <c:v>45,5</c:v>
                </c:pt>
                <c:pt idx="99">
                  <c:v>46,00</c:v>
                </c:pt>
                <c:pt idx="100">
                  <c:v>46,5</c:v>
                </c:pt>
                <c:pt idx="101">
                  <c:v>47,00</c:v>
                </c:pt>
                <c:pt idx="102">
                  <c:v>47,5</c:v>
                </c:pt>
                <c:pt idx="103">
                  <c:v>48,00</c:v>
                </c:pt>
                <c:pt idx="104">
                  <c:v>48,5</c:v>
                </c:pt>
                <c:pt idx="105">
                  <c:v>49,00</c:v>
                </c:pt>
                <c:pt idx="106">
                  <c:v>49,5</c:v>
                </c:pt>
                <c:pt idx="107">
                  <c:v>50,00</c:v>
                </c:pt>
                <c:pt idx="108">
                  <c:v>50,5</c:v>
                </c:pt>
                <c:pt idx="109">
                  <c:v>51,00</c:v>
                </c:pt>
                <c:pt idx="110">
                  <c:v>51,5</c:v>
                </c:pt>
                <c:pt idx="111">
                  <c:v>52,00</c:v>
                </c:pt>
                <c:pt idx="112">
                  <c:v>52,5</c:v>
                </c:pt>
                <c:pt idx="113">
                  <c:v>53,00</c:v>
                </c:pt>
                <c:pt idx="114">
                  <c:v>53,5</c:v>
                </c:pt>
                <c:pt idx="115">
                  <c:v>54,00</c:v>
                </c:pt>
                <c:pt idx="116">
                  <c:v>54,5</c:v>
                </c:pt>
                <c:pt idx="117">
                  <c:v>55,00</c:v>
                </c:pt>
                <c:pt idx="118">
                  <c:v>55,5</c:v>
                </c:pt>
                <c:pt idx="119">
                  <c:v>56,00</c:v>
                </c:pt>
                <c:pt idx="120">
                  <c:v>56,5</c:v>
                </c:pt>
                <c:pt idx="121">
                  <c:v>57,00</c:v>
                </c:pt>
                <c:pt idx="122">
                  <c:v>57,5</c:v>
                </c:pt>
                <c:pt idx="123">
                  <c:v>58,00</c:v>
                </c:pt>
                <c:pt idx="124">
                  <c:v>58,5</c:v>
                </c:pt>
                <c:pt idx="125">
                  <c:v>59,00</c:v>
                </c:pt>
                <c:pt idx="126">
                  <c:v>59,5</c:v>
                </c:pt>
                <c:pt idx="127">
                  <c:v>60,00</c:v>
                </c:pt>
                <c:pt idx="128">
                  <c:v>60,5</c:v>
                </c:pt>
                <c:pt idx="129">
                  <c:v>61,00</c:v>
                </c:pt>
                <c:pt idx="130">
                  <c:v>61,5</c:v>
                </c:pt>
                <c:pt idx="131">
                  <c:v>62,00</c:v>
                </c:pt>
                <c:pt idx="132">
                  <c:v>62,5</c:v>
                </c:pt>
                <c:pt idx="133">
                  <c:v>63,00</c:v>
                </c:pt>
                <c:pt idx="134">
                  <c:v>63,5</c:v>
                </c:pt>
                <c:pt idx="135">
                  <c:v>64,00</c:v>
                </c:pt>
                <c:pt idx="136">
                  <c:v>64,5</c:v>
                </c:pt>
                <c:pt idx="137">
                  <c:v>65,00</c:v>
                </c:pt>
                <c:pt idx="138">
                  <c:v>65,5</c:v>
                </c:pt>
                <c:pt idx="139">
                  <c:v>66,00</c:v>
                </c:pt>
                <c:pt idx="140">
                  <c:v>66,5</c:v>
                </c:pt>
                <c:pt idx="141">
                  <c:v>67,00</c:v>
                </c:pt>
                <c:pt idx="142">
                  <c:v>67,5</c:v>
                </c:pt>
                <c:pt idx="143">
                  <c:v>68,00</c:v>
                </c:pt>
                <c:pt idx="144">
                  <c:v>68,5</c:v>
                </c:pt>
                <c:pt idx="145">
                  <c:v>69,00</c:v>
                </c:pt>
                <c:pt idx="146">
                  <c:v>69,5</c:v>
                </c:pt>
                <c:pt idx="147">
                  <c:v>70,00</c:v>
                </c:pt>
                <c:pt idx="148">
                  <c:v>70,5</c:v>
                </c:pt>
                <c:pt idx="149">
                  <c:v>71,00</c:v>
                </c:pt>
                <c:pt idx="150">
                  <c:v>71,5</c:v>
                </c:pt>
                <c:pt idx="151">
                  <c:v>72,00</c:v>
                </c:pt>
                <c:pt idx="152">
                  <c:v>72,5</c:v>
                </c:pt>
                <c:pt idx="153">
                  <c:v>73,00</c:v>
                </c:pt>
                <c:pt idx="154">
                  <c:v>73,5</c:v>
                </c:pt>
                <c:pt idx="155">
                  <c:v>74,00</c:v>
                </c:pt>
                <c:pt idx="156">
                  <c:v>74,5</c:v>
                </c:pt>
                <c:pt idx="157">
                  <c:v>75,00</c:v>
                </c:pt>
                <c:pt idx="158">
                  <c:v>75,5</c:v>
                </c:pt>
                <c:pt idx="159">
                  <c:v>76,00</c:v>
                </c:pt>
                <c:pt idx="160">
                  <c:v>76,5</c:v>
                </c:pt>
                <c:pt idx="161">
                  <c:v>77,00</c:v>
                </c:pt>
                <c:pt idx="162">
                  <c:v>77,5</c:v>
                </c:pt>
                <c:pt idx="163">
                  <c:v>78,00</c:v>
                </c:pt>
                <c:pt idx="164">
                  <c:v>78,5</c:v>
                </c:pt>
                <c:pt idx="165">
                  <c:v>79,00</c:v>
                </c:pt>
                <c:pt idx="166">
                  <c:v>79,5</c:v>
                </c:pt>
                <c:pt idx="167">
                  <c:v>80,00</c:v>
                </c:pt>
                <c:pt idx="168">
                  <c:v>80,5</c:v>
                </c:pt>
                <c:pt idx="169">
                  <c:v>81,00</c:v>
                </c:pt>
                <c:pt idx="170">
                  <c:v>81,5</c:v>
                </c:pt>
                <c:pt idx="171">
                  <c:v>82,00</c:v>
                </c:pt>
                <c:pt idx="172">
                  <c:v>82,5</c:v>
                </c:pt>
                <c:pt idx="173">
                  <c:v>83,00</c:v>
                </c:pt>
                <c:pt idx="174">
                  <c:v>83,5</c:v>
                </c:pt>
                <c:pt idx="175">
                  <c:v>84,00</c:v>
                </c:pt>
                <c:pt idx="176">
                  <c:v>84,5</c:v>
                </c:pt>
                <c:pt idx="177">
                  <c:v>85,00</c:v>
                </c:pt>
                <c:pt idx="178">
                  <c:v>85,5</c:v>
                </c:pt>
                <c:pt idx="179">
                  <c:v>86,00</c:v>
                </c:pt>
                <c:pt idx="180">
                  <c:v>86,5</c:v>
                </c:pt>
                <c:pt idx="181">
                  <c:v>87,00</c:v>
                </c:pt>
                <c:pt idx="182">
                  <c:v>87,5</c:v>
                </c:pt>
                <c:pt idx="183">
                  <c:v>88,00</c:v>
                </c:pt>
                <c:pt idx="184">
                  <c:v>88,5</c:v>
                </c:pt>
                <c:pt idx="185">
                  <c:v>89,00</c:v>
                </c:pt>
                <c:pt idx="186">
                  <c:v>89,5</c:v>
                </c:pt>
                <c:pt idx="187">
                  <c:v>90,00</c:v>
                </c:pt>
                <c:pt idx="188">
                  <c:v>90,5</c:v>
                </c:pt>
                <c:pt idx="189">
                  <c:v>91,00</c:v>
                </c:pt>
                <c:pt idx="190">
                  <c:v>91,5</c:v>
                </c:pt>
                <c:pt idx="191">
                  <c:v>92,00</c:v>
                </c:pt>
                <c:pt idx="192">
                  <c:v>92,5</c:v>
                </c:pt>
                <c:pt idx="193">
                  <c:v>93,00</c:v>
                </c:pt>
                <c:pt idx="194">
                  <c:v>93,5</c:v>
                </c:pt>
                <c:pt idx="195">
                  <c:v>94,00</c:v>
                </c:pt>
                <c:pt idx="196">
                  <c:v>94,5</c:v>
                </c:pt>
                <c:pt idx="197">
                  <c:v>95,00</c:v>
                </c:pt>
                <c:pt idx="198">
                  <c:v>95,5</c:v>
                </c:pt>
                <c:pt idx="199">
                  <c:v>96,00</c:v>
                </c:pt>
                <c:pt idx="200">
                  <c:v>96,5</c:v>
                </c:pt>
                <c:pt idx="201">
                  <c:v>97,00</c:v>
                </c:pt>
                <c:pt idx="202">
                  <c:v>97,5</c:v>
                </c:pt>
                <c:pt idx="203">
                  <c:v>98,00</c:v>
                </c:pt>
                <c:pt idx="204">
                  <c:v>98,5</c:v>
                </c:pt>
                <c:pt idx="205">
                  <c:v>99,00</c:v>
                </c:pt>
                <c:pt idx="206">
                  <c:v>99,5</c:v>
                </c:pt>
                <c:pt idx="207">
                  <c:v>100,00</c:v>
                </c:pt>
                <c:pt idx="208">
                  <c:v>100,5</c:v>
                </c:pt>
                <c:pt idx="209">
                  <c:v>101,00</c:v>
                </c:pt>
                <c:pt idx="210">
                  <c:v>101,5</c:v>
                </c:pt>
                <c:pt idx="211">
                  <c:v>102,00</c:v>
                </c:pt>
                <c:pt idx="212">
                  <c:v>102,5</c:v>
                </c:pt>
                <c:pt idx="213">
                  <c:v>103,00</c:v>
                </c:pt>
                <c:pt idx="214">
                  <c:v>103,5</c:v>
                </c:pt>
                <c:pt idx="215">
                  <c:v>104,00</c:v>
                </c:pt>
                <c:pt idx="216">
                  <c:v>104,5</c:v>
                </c:pt>
                <c:pt idx="217">
                  <c:v>105,00</c:v>
                </c:pt>
                <c:pt idx="218">
                  <c:v>105,5</c:v>
                </c:pt>
                <c:pt idx="219">
                  <c:v>106,00</c:v>
                </c:pt>
                <c:pt idx="220">
                  <c:v>106,5</c:v>
                </c:pt>
                <c:pt idx="221">
                  <c:v>107,00</c:v>
                </c:pt>
                <c:pt idx="222">
                  <c:v>107,5</c:v>
                </c:pt>
                <c:pt idx="223">
                  <c:v>108,00</c:v>
                </c:pt>
                <c:pt idx="224">
                  <c:v>108,5</c:v>
                </c:pt>
                <c:pt idx="225">
                  <c:v>109,00</c:v>
                </c:pt>
                <c:pt idx="226">
                  <c:v>109,5</c:v>
                </c:pt>
                <c:pt idx="227">
                  <c:v>110,00</c:v>
                </c:pt>
                <c:pt idx="228">
                  <c:v>110,5</c:v>
                </c:pt>
                <c:pt idx="229">
                  <c:v>111,00</c:v>
                </c:pt>
                <c:pt idx="230">
                  <c:v>111,5</c:v>
                </c:pt>
                <c:pt idx="231">
                  <c:v>112,00</c:v>
                </c:pt>
                <c:pt idx="232">
                  <c:v>112,5</c:v>
                </c:pt>
                <c:pt idx="233">
                  <c:v>113,00</c:v>
                </c:pt>
                <c:pt idx="234">
                  <c:v>113,5</c:v>
                </c:pt>
                <c:pt idx="235">
                  <c:v>114,00</c:v>
                </c:pt>
                <c:pt idx="236">
                  <c:v>114,5</c:v>
                </c:pt>
                <c:pt idx="237">
                  <c:v>115,00</c:v>
                </c:pt>
                <c:pt idx="238">
                  <c:v>115,5</c:v>
                </c:pt>
                <c:pt idx="239">
                  <c:v>116,00</c:v>
                </c:pt>
                <c:pt idx="240">
                  <c:v>116,5</c:v>
                </c:pt>
                <c:pt idx="241">
                  <c:v>117,00</c:v>
                </c:pt>
                <c:pt idx="242">
                  <c:v>117,5</c:v>
                </c:pt>
                <c:pt idx="243">
                  <c:v>118,00</c:v>
                </c:pt>
                <c:pt idx="244">
                  <c:v>118,5</c:v>
                </c:pt>
                <c:pt idx="245">
                  <c:v>119,00</c:v>
                </c:pt>
                <c:pt idx="246">
                  <c:v>119,5</c:v>
                </c:pt>
                <c:pt idx="247">
                  <c:v>120,00</c:v>
                </c:pt>
                <c:pt idx="248">
                  <c:v>120,5</c:v>
                </c:pt>
                <c:pt idx="249">
                  <c:v>121,00</c:v>
                </c:pt>
                <c:pt idx="250">
                  <c:v>121,5</c:v>
                </c:pt>
                <c:pt idx="251">
                  <c:v>122,00</c:v>
                </c:pt>
                <c:pt idx="252">
                  <c:v>122,5</c:v>
                </c:pt>
                <c:pt idx="253">
                  <c:v>123,00</c:v>
                </c:pt>
                <c:pt idx="254">
                  <c:v>123,5</c:v>
                </c:pt>
                <c:pt idx="255">
                  <c:v>124,00</c:v>
                </c:pt>
                <c:pt idx="256">
                  <c:v>124,5</c:v>
                </c:pt>
                <c:pt idx="257">
                  <c:v>125,00</c:v>
                </c:pt>
                <c:pt idx="258">
                  <c:v>125,5</c:v>
                </c:pt>
                <c:pt idx="259">
                  <c:v>126,00</c:v>
                </c:pt>
                <c:pt idx="260">
                  <c:v>126,5</c:v>
                </c:pt>
                <c:pt idx="261">
                  <c:v>127,00</c:v>
                </c:pt>
                <c:pt idx="262">
                  <c:v>127,5</c:v>
                </c:pt>
                <c:pt idx="263">
                  <c:v>128,00</c:v>
                </c:pt>
                <c:pt idx="264">
                  <c:v>128,5</c:v>
                </c:pt>
                <c:pt idx="265">
                  <c:v>129,00</c:v>
                </c:pt>
                <c:pt idx="266">
                  <c:v>129,5</c:v>
                </c:pt>
                <c:pt idx="267">
                  <c:v>130,00</c:v>
                </c:pt>
                <c:pt idx="268">
                  <c:v>130,5</c:v>
                </c:pt>
                <c:pt idx="269">
                  <c:v>131,00</c:v>
                </c:pt>
                <c:pt idx="270">
                  <c:v>131,5</c:v>
                </c:pt>
                <c:pt idx="271">
                  <c:v>132,00</c:v>
                </c:pt>
                <c:pt idx="272">
                  <c:v>132,5</c:v>
                </c:pt>
                <c:pt idx="273">
                  <c:v>133,00</c:v>
                </c:pt>
                <c:pt idx="274">
                  <c:v>133,5</c:v>
                </c:pt>
                <c:pt idx="275">
                  <c:v>134,00</c:v>
                </c:pt>
                <c:pt idx="276">
                  <c:v>134,5</c:v>
                </c:pt>
                <c:pt idx="277">
                  <c:v>135,00</c:v>
                </c:pt>
                <c:pt idx="278">
                  <c:v>135,5</c:v>
                </c:pt>
                <c:pt idx="279">
                  <c:v>136,00</c:v>
                </c:pt>
                <c:pt idx="280">
                  <c:v>136,5</c:v>
                </c:pt>
                <c:pt idx="281">
                  <c:v>137,00</c:v>
                </c:pt>
                <c:pt idx="282">
                  <c:v>137,5</c:v>
                </c:pt>
                <c:pt idx="283">
                  <c:v>138,00</c:v>
                </c:pt>
                <c:pt idx="284">
                  <c:v>138,5</c:v>
                </c:pt>
                <c:pt idx="285">
                  <c:v>139,00</c:v>
                </c:pt>
                <c:pt idx="286">
                  <c:v>139,5</c:v>
                </c:pt>
                <c:pt idx="287">
                  <c:v>140,00</c:v>
                </c:pt>
                <c:pt idx="288">
                  <c:v>140,5</c:v>
                </c:pt>
                <c:pt idx="289">
                  <c:v>141,00</c:v>
                </c:pt>
                <c:pt idx="290">
                  <c:v>141,5</c:v>
                </c:pt>
                <c:pt idx="291">
                  <c:v>142,00</c:v>
                </c:pt>
                <c:pt idx="292">
                  <c:v>142,5</c:v>
                </c:pt>
                <c:pt idx="293">
                  <c:v>143,00</c:v>
                </c:pt>
                <c:pt idx="294">
                  <c:v>143,5</c:v>
                </c:pt>
                <c:pt idx="295">
                  <c:v>144,00</c:v>
                </c:pt>
                <c:pt idx="296">
                  <c:v>144,5</c:v>
                </c:pt>
                <c:pt idx="297">
                  <c:v>145,00</c:v>
                </c:pt>
                <c:pt idx="298">
                  <c:v>145,5</c:v>
                </c:pt>
                <c:pt idx="299">
                  <c:v>146,00</c:v>
                </c:pt>
                <c:pt idx="300">
                  <c:v>146,5</c:v>
                </c:pt>
                <c:pt idx="301">
                  <c:v>147,00</c:v>
                </c:pt>
                <c:pt idx="302">
                  <c:v>147,5</c:v>
                </c:pt>
                <c:pt idx="303">
                  <c:v>148,00</c:v>
                </c:pt>
                <c:pt idx="304">
                  <c:v>148,5</c:v>
                </c:pt>
                <c:pt idx="305">
                  <c:v>149,00</c:v>
                </c:pt>
                <c:pt idx="306">
                  <c:v>149,5</c:v>
                </c:pt>
                <c:pt idx="307">
                  <c:v>150,00</c:v>
                </c:pt>
                <c:pt idx="308">
                  <c:v>150,5</c:v>
                </c:pt>
                <c:pt idx="309">
                  <c:v>151,00</c:v>
                </c:pt>
                <c:pt idx="310">
                  <c:v>151,5</c:v>
                </c:pt>
                <c:pt idx="311">
                  <c:v>152,00</c:v>
                </c:pt>
                <c:pt idx="312">
                  <c:v>152,5</c:v>
                </c:pt>
                <c:pt idx="313">
                  <c:v>153,00</c:v>
                </c:pt>
                <c:pt idx="314">
                  <c:v>153,5</c:v>
                </c:pt>
                <c:pt idx="315">
                  <c:v>154,00</c:v>
                </c:pt>
                <c:pt idx="316">
                  <c:v>154,5</c:v>
                </c:pt>
                <c:pt idx="317">
                  <c:v>155,00</c:v>
                </c:pt>
                <c:pt idx="318">
                  <c:v>155,5</c:v>
                </c:pt>
                <c:pt idx="319">
                  <c:v>156,00</c:v>
                </c:pt>
                <c:pt idx="320">
                  <c:v>156,5</c:v>
                </c:pt>
                <c:pt idx="321">
                  <c:v>157,00</c:v>
                </c:pt>
                <c:pt idx="322">
                  <c:v>157,5</c:v>
                </c:pt>
                <c:pt idx="323">
                  <c:v>158,00</c:v>
                </c:pt>
                <c:pt idx="324">
                  <c:v>158,5</c:v>
                </c:pt>
                <c:pt idx="325">
                  <c:v>159,00</c:v>
                </c:pt>
                <c:pt idx="326">
                  <c:v>159,5</c:v>
                </c:pt>
                <c:pt idx="327">
                  <c:v>160,00</c:v>
                </c:pt>
                <c:pt idx="328">
                  <c:v>160,5</c:v>
                </c:pt>
                <c:pt idx="329">
                  <c:v>161,00</c:v>
                </c:pt>
                <c:pt idx="330">
                  <c:v>161,5</c:v>
                </c:pt>
                <c:pt idx="331">
                  <c:v>162,00</c:v>
                </c:pt>
                <c:pt idx="332">
                  <c:v>162,5</c:v>
                </c:pt>
                <c:pt idx="333">
                  <c:v>163,00</c:v>
                </c:pt>
                <c:pt idx="334">
                  <c:v>163,5</c:v>
                </c:pt>
                <c:pt idx="335">
                  <c:v>164,00</c:v>
                </c:pt>
                <c:pt idx="336">
                  <c:v>164,5</c:v>
                </c:pt>
                <c:pt idx="337">
                  <c:v>165,00</c:v>
                </c:pt>
                <c:pt idx="338">
                  <c:v>165,5</c:v>
                </c:pt>
                <c:pt idx="339">
                  <c:v>166,00</c:v>
                </c:pt>
                <c:pt idx="340">
                  <c:v>166,5</c:v>
                </c:pt>
                <c:pt idx="341">
                  <c:v>167,00</c:v>
                </c:pt>
                <c:pt idx="342">
                  <c:v>167,5</c:v>
                </c:pt>
                <c:pt idx="343">
                  <c:v>168,00</c:v>
                </c:pt>
                <c:pt idx="344">
                  <c:v>168,5</c:v>
                </c:pt>
                <c:pt idx="345">
                  <c:v>169,00</c:v>
                </c:pt>
                <c:pt idx="346">
                  <c:v>169,5</c:v>
                </c:pt>
                <c:pt idx="347">
                  <c:v>170,00</c:v>
                </c:pt>
                <c:pt idx="348">
                  <c:v>170,5</c:v>
                </c:pt>
                <c:pt idx="349">
                  <c:v>171,00</c:v>
                </c:pt>
                <c:pt idx="350">
                  <c:v>171,5</c:v>
                </c:pt>
                <c:pt idx="351">
                  <c:v>172,00</c:v>
                </c:pt>
                <c:pt idx="352">
                  <c:v>172,5</c:v>
                </c:pt>
                <c:pt idx="353">
                  <c:v>173,00</c:v>
                </c:pt>
                <c:pt idx="354">
                  <c:v>173,5</c:v>
                </c:pt>
                <c:pt idx="355">
                  <c:v>174,00</c:v>
                </c:pt>
                <c:pt idx="356">
                  <c:v>174,5</c:v>
                </c:pt>
                <c:pt idx="357">
                  <c:v>175,00</c:v>
                </c:pt>
                <c:pt idx="358">
                  <c:v>175,5</c:v>
                </c:pt>
                <c:pt idx="359">
                  <c:v>176,00</c:v>
                </c:pt>
                <c:pt idx="360">
                  <c:v>176,5</c:v>
                </c:pt>
                <c:pt idx="361">
                  <c:v>177,00</c:v>
                </c:pt>
                <c:pt idx="362">
                  <c:v>177,5</c:v>
                </c:pt>
                <c:pt idx="363">
                  <c:v>178,00</c:v>
                </c:pt>
                <c:pt idx="364">
                  <c:v>178,5</c:v>
                </c:pt>
                <c:pt idx="365">
                  <c:v>179,00</c:v>
                </c:pt>
                <c:pt idx="366">
                  <c:v>179,5</c:v>
                </c:pt>
                <c:pt idx="367">
                  <c:v>180,00</c:v>
                </c:pt>
                <c:pt idx="368">
                  <c:v>180,5</c:v>
                </c:pt>
                <c:pt idx="369">
                  <c:v>181,00</c:v>
                </c:pt>
                <c:pt idx="370">
                  <c:v>181,5</c:v>
                </c:pt>
                <c:pt idx="371">
                  <c:v>182,00</c:v>
                </c:pt>
                <c:pt idx="372">
                  <c:v>182,5</c:v>
                </c:pt>
                <c:pt idx="373">
                  <c:v>183,00</c:v>
                </c:pt>
                <c:pt idx="374">
                  <c:v>183,5</c:v>
                </c:pt>
                <c:pt idx="375">
                  <c:v>184,00</c:v>
                </c:pt>
                <c:pt idx="376">
                  <c:v>184,5</c:v>
                </c:pt>
                <c:pt idx="377">
                  <c:v>185,00</c:v>
                </c:pt>
                <c:pt idx="378">
                  <c:v>185,5</c:v>
                </c:pt>
                <c:pt idx="379">
                  <c:v>186,00</c:v>
                </c:pt>
                <c:pt idx="380">
                  <c:v>186,5</c:v>
                </c:pt>
                <c:pt idx="381">
                  <c:v>187,00</c:v>
                </c:pt>
                <c:pt idx="382">
                  <c:v>187,5</c:v>
                </c:pt>
                <c:pt idx="383">
                  <c:v>188,00</c:v>
                </c:pt>
                <c:pt idx="384">
                  <c:v>188,5</c:v>
                </c:pt>
                <c:pt idx="385">
                  <c:v>189,00</c:v>
                </c:pt>
                <c:pt idx="386">
                  <c:v>189,5</c:v>
                </c:pt>
                <c:pt idx="387">
                  <c:v>190,00</c:v>
                </c:pt>
                <c:pt idx="388">
                  <c:v>190,5</c:v>
                </c:pt>
                <c:pt idx="389">
                  <c:v>191,00</c:v>
                </c:pt>
                <c:pt idx="390">
                  <c:v>191,5</c:v>
                </c:pt>
                <c:pt idx="391">
                  <c:v>192,00</c:v>
                </c:pt>
                <c:pt idx="392">
                  <c:v>192,5</c:v>
                </c:pt>
                <c:pt idx="393">
                  <c:v>193,00</c:v>
                </c:pt>
                <c:pt idx="394">
                  <c:v>193,5</c:v>
                </c:pt>
                <c:pt idx="395">
                  <c:v>194,00</c:v>
                </c:pt>
                <c:pt idx="396">
                  <c:v>194,5</c:v>
                </c:pt>
                <c:pt idx="397">
                  <c:v>195,00</c:v>
                </c:pt>
                <c:pt idx="398">
                  <c:v>195,5</c:v>
                </c:pt>
                <c:pt idx="399">
                  <c:v>196,00</c:v>
                </c:pt>
              </c:strCache>
            </c:strRef>
          </c:xVal>
          <c:yVal>
            <c:numRef>
              <c:f>Weibull!$Q$4:$Q$403</c:f>
              <c:numCache>
                <c:formatCode>General</c:formatCode>
                <c:ptCount val="400"/>
                <c:pt idx="6">
                  <c:v>0</c:v>
                </c:pt>
                <c:pt idx="7">
                  <c:v>1.7664612842945019E-2</c:v>
                </c:pt>
                <c:pt idx="8">
                  <c:v>7.8898107476941676E-2</c:v>
                </c:pt>
                <c:pt idx="9">
                  <c:v>9.8604972779313155E-2</c:v>
                </c:pt>
                <c:pt idx="10">
                  <c:v>0.10899256355194809</c:v>
                </c:pt>
                <c:pt idx="11">
                  <c:v>0.1141280321034453</c:v>
                </c:pt>
                <c:pt idx="12">
                  <c:v>0.11574114954435354</c:v>
                </c:pt>
                <c:pt idx="13">
                  <c:v>0.11483729454020553</c:v>
                </c:pt>
                <c:pt idx="14">
                  <c:v>0.11209729868721527</c:v>
                </c:pt>
                <c:pt idx="15">
                  <c:v>0.10802198705131306</c:v>
                </c:pt>
                <c:pt idx="16">
                  <c:v>0.10299692682130827</c:v>
                </c:pt>
                <c:pt idx="17">
                  <c:v>9.7326159481561425E-2</c:v>
                </c:pt>
                <c:pt idx="18">
                  <c:v>9.1252012638054658E-2</c:v>
                </c:pt>
                <c:pt idx="19">
                  <c:v>8.4967965699008621E-2</c:v>
                </c:pt>
                <c:pt idx="20">
                  <c:v>7.8627736034191098E-2</c:v>
                </c:pt>
                <c:pt idx="21">
                  <c:v>7.2352142200775529E-2</c:v>
                </c:pt>
                <c:pt idx="22">
                  <c:v>6.6234558070617261E-2</c:v>
                </c:pt>
                <c:pt idx="23">
                  <c:v>6.0345405685316031E-2</c:v>
                </c:pt>
                <c:pt idx="24">
                  <c:v>5.4735945051317514E-2</c:v>
                </c:pt>
                <c:pt idx="25">
                  <c:v>4.9441517082466885E-2</c:v>
                </c:pt>
                <c:pt idx="26">
                  <c:v>4.4484339455358048E-2</c:v>
                </c:pt>
                <c:pt idx="27">
                  <c:v>3.9875923236473293E-2</c:v>
                </c:pt>
                <c:pt idx="28">
                  <c:v>3.5619159775623924E-2</c:v>
                </c:pt>
                <c:pt idx="29">
                  <c:v>3.1710116581300643E-2</c:v>
                </c:pt>
                <c:pt idx="30">
                  <c:v>2.8139574384463576E-2</c:v>
                </c:pt>
                <c:pt idx="31">
                  <c:v>2.4894333477603607E-2</c:v>
                </c:pt>
                <c:pt idx="32">
                  <c:v>2.1958314609107698E-2</c:v>
                </c:pt>
                <c:pt idx="33">
                  <c:v>1.931347760368432E-2</c:v>
                </c:pt>
                <c:pt idx="34">
                  <c:v>1.6940579121410421E-2</c:v>
                </c:pt>
                <c:pt idx="35">
                  <c:v>1.481978937270844E-2</c:v>
                </c:pt>
                <c:pt idx="36">
                  <c:v>1.293118607925579E-2</c:v>
                </c:pt>
                <c:pt idx="37">
                  <c:v>1.1255142470591655E-2</c:v>
                </c:pt>
                <c:pt idx="38">
                  <c:v>9.772624622606231E-3</c:v>
                </c:pt>
                <c:pt idx="39">
                  <c:v>8.4654119828520748E-3</c:v>
                </c:pt>
                <c:pt idx="40">
                  <c:v>7.3162535017579624E-3</c:v>
                </c:pt>
                <c:pt idx="41">
                  <c:v>6.3089704136132466E-3</c:v>
                </c:pt>
                <c:pt idx="42">
                  <c:v>5.4285154011396719E-3</c:v>
                </c:pt>
                <c:pt idx="43">
                  <c:v>4.6609966447859049E-3</c:v>
                </c:pt>
                <c:pt idx="44">
                  <c:v>3.9936741117854021E-3</c:v>
                </c:pt>
                <c:pt idx="45">
                  <c:v>3.4149343865840062E-3</c:v>
                </c:pt>
                <c:pt idx="46">
                  <c:v>2.9142493865686589E-3</c:v>
                </c:pt>
                <c:pt idx="47">
                  <c:v>2.4821234455702354E-3</c:v>
                </c:pt>
                <c:pt idx="48">
                  <c:v>2.1100324806153938E-3</c:v>
                </c:pt>
                <c:pt idx="49">
                  <c:v>1.7903582813311406E-3</c:v>
                </c:pt>
                <c:pt idx="50">
                  <c:v>1.5163203713813925E-3</c:v>
                </c:pt>
                <c:pt idx="51">
                  <c:v>1.281907381503115E-3</c:v>
                </c:pt>
                <c:pt idx="52">
                  <c:v>1.0818094376640877E-3</c:v>
                </c:pt>
                <c:pt idx="53">
                  <c:v>9.113526988193323E-4</c:v>
                </c:pt>
                <c:pt idx="54">
                  <c:v>7.6643686985384304E-4</c:v>
                </c:pt>
                <c:pt idx="55">
                  <c:v>6.4347625983133031E-4</c:v>
                </c:pt>
                <c:pt idx="56">
                  <c:v>5.393447471439939E-4</c:v>
                </c:pt>
                <c:pt idx="57">
                  <c:v>4.5132484546162006E-4</c:v>
                </c:pt>
                <c:pt idx="58">
                  <c:v>3.7706093182858871E-4</c:v>
                </c:pt>
                <c:pt idx="59">
                  <c:v>3.1451659565181101E-4</c:v>
                </c:pt>
                <c:pt idx="60">
                  <c:v>2.6193598995738379E-4</c:v>
                </c:pt>
                <c:pt idx="61">
                  <c:v>2.1780900996646609E-4</c:v>
                </c:pt>
                <c:pt idx="62">
                  <c:v>1.8084008503813437E-4</c:v>
                </c:pt>
                <c:pt idx="63">
                  <c:v>1.4992034510340741E-4</c:v>
                </c:pt>
                <c:pt idx="64">
                  <c:v>1.2410290906221023E-4</c:v>
                </c:pt>
                <c:pt idx="65">
                  <c:v>1.025810378301399E-4</c:v>
                </c:pt>
                <c:pt idx="66">
                  <c:v>8.4668896767822784E-5</c:v>
                </c:pt>
                <c:pt idx="67">
                  <c:v>6.978467939550472E-5</c:v>
                </c:pt>
                <c:pt idx="68">
                  <c:v>5.743585517498584E-5</c:v>
                </c:pt>
                <c:pt idx="69">
                  <c:v>4.7206317572318027E-5</c:v>
                </c:pt>
                <c:pt idx="70">
                  <c:v>3.874522366294855E-5</c:v>
                </c:pt>
                <c:pt idx="71">
                  <c:v>3.175733246281333E-5</c:v>
                </c:pt>
                <c:pt idx="72">
                  <c:v>2.5994665383497201E-5</c:v>
                </c:pt>
                <c:pt idx="73">
                  <c:v>2.1249328273351613E-5</c:v>
                </c:pt>
                <c:pt idx="74">
                  <c:v>1.7347350089551328E-5</c:v>
                </c:pt>
                <c:pt idx="75">
                  <c:v>1.4143408112531335E-5</c:v>
                </c:pt>
                <c:pt idx="76">
                  <c:v>1.1516323604152265E-5</c:v>
                </c:pt>
                <c:pt idx="77">
                  <c:v>9.3652248254692252E-6</c:v>
                </c:pt>
                <c:pt idx="78">
                  <c:v>7.6062863182989027E-6</c:v>
                </c:pt>
                <c:pt idx="79">
                  <c:v>6.1699643033098709E-6</c:v>
                </c:pt>
                <c:pt idx="80">
                  <c:v>4.9986579705754478E-6</c:v>
                </c:pt>
                <c:pt idx="81">
                  <c:v>4.0447353715211871E-6</c:v>
                </c:pt>
                <c:pt idx="82">
                  <c:v>3.2688706135265044E-6</c:v>
                </c:pt>
                <c:pt idx="83">
                  <c:v>2.6386461692214395E-6</c:v>
                </c:pt>
                <c:pt idx="84">
                  <c:v>2.1273804065207991E-6</c:v>
                </c:pt>
                <c:pt idx="85">
                  <c:v>1.7131459900345955E-6</c:v>
                </c:pt>
                <c:pt idx="86">
                  <c:v>1.3779496673385028E-6</c:v>
                </c:pt>
                <c:pt idx="87">
                  <c:v>1.1070482008936002E-6</c:v>
                </c:pt>
                <c:pt idx="88">
                  <c:v>8.8837890168257256E-7</c:v>
                </c:pt>
                <c:pt idx="89">
                  <c:v>7.1208642385666965E-7</c:v>
                </c:pt>
                <c:pt idx="90">
                  <c:v>5.7013024675083073E-7</c:v>
                </c:pt>
                <c:pt idx="91">
                  <c:v>4.5595965303667941E-7</c:v>
                </c:pt>
                <c:pt idx="92">
                  <c:v>3.6424505657194942E-7</c:v>
                </c:pt>
                <c:pt idx="93">
                  <c:v>2.9065628324724606E-7</c:v>
                </c:pt>
                <c:pt idx="94">
                  <c:v>2.3167990109388948E-7</c:v>
                </c:pt>
                <c:pt idx="95">
                  <c:v>1.844689662639483E-7</c:v>
                </c:pt>
                <c:pt idx="96">
                  <c:v>1.4671962954667552E-7</c:v>
                </c:pt>
                <c:pt idx="97">
                  <c:v>1.1656996060774194E-7</c:v>
                </c:pt>
                <c:pt idx="98">
                  <c:v>9.2517117633524113E-8</c:v>
                </c:pt>
                <c:pt idx="99">
                  <c:v>7.3349639079828057E-8</c:v>
                </c:pt>
                <c:pt idx="100">
                  <c:v>5.8092179646911046E-8</c:v>
                </c:pt>
                <c:pt idx="101">
                  <c:v>4.5960469934556852E-8</c:v>
                </c:pt>
                <c:pt idx="102">
                  <c:v>3.6324661860954586E-8</c:v>
                </c:pt>
                <c:pt idx="103">
                  <c:v>2.8679541378498001E-8</c:v>
                </c:pt>
                <c:pt idx="104">
                  <c:v>2.2620356168512101E-8</c:v>
                </c:pt>
                <c:pt idx="105">
                  <c:v>1.7823227290959791E-8</c:v>
                </c:pt>
                <c:pt idx="106">
                  <c:v>1.4029297401540032E-8</c:v>
                </c:pt>
                <c:pt idx="107">
                  <c:v>1.103192024239473E-8</c:v>
                </c:pt>
                <c:pt idx="108">
                  <c:v>8.6663218450374313E-9</c:v>
                </c:pt>
                <c:pt idx="109">
                  <c:v>6.8012676330535492E-9</c:v>
                </c:pt>
                <c:pt idx="110">
                  <c:v>5.3323550671396323E-9</c:v>
                </c:pt>
                <c:pt idx="111">
                  <c:v>4.1766217378186812E-9</c:v>
                </c:pt>
                <c:pt idx="112">
                  <c:v>3.2682164826926397E-9</c:v>
                </c:pt>
                <c:pt idx="113">
                  <c:v>2.5549283615315312E-9</c:v>
                </c:pt>
                <c:pt idx="114">
                  <c:v>1.9954069802998931E-9</c:v>
                </c:pt>
                <c:pt idx="115">
                  <c:v>1.5569392273066425E-9</c:v>
                </c:pt>
                <c:pt idx="116">
                  <c:v>1.2136732284047046E-9</c:v>
                </c:pt>
                <c:pt idx="117">
                  <c:v>9.4520128637494813E-10</c:v>
                </c:pt>
                <c:pt idx="118">
                  <c:v>7.3543060541317167E-10</c:v>
                </c:pt>
                <c:pt idx="119">
                  <c:v>5.7168442795551891E-10</c:v>
                </c:pt>
                <c:pt idx="120">
                  <c:v>4.4398741570796041E-10</c:v>
                </c:pt>
                <c:pt idx="121">
                  <c:v>3.4449817336303421E-10</c:v>
                </c:pt>
                <c:pt idx="122">
                  <c:v>2.6705913935879384E-10</c:v>
                </c:pt>
                <c:pt idx="123">
                  <c:v>2.0683997886964414E-10</c:v>
                </c:pt>
                <c:pt idx="124">
                  <c:v>1.6005537658208328E-10</c:v>
                </c:pt>
                <c:pt idx="125">
                  <c:v>1.2374195848748262E-10</c:v>
                </c:pt>
                <c:pt idx="126">
                  <c:v>9.5582150548088499E-11</c:v>
                </c:pt>
                <c:pt idx="127">
                  <c:v>7.3765252297910319E-11</c:v>
                </c:pt>
                <c:pt idx="128">
                  <c:v>5.687798280577922E-11</c:v>
                </c:pt>
                <c:pt idx="129">
                  <c:v>4.3818340382711481E-11</c:v>
                </c:pt>
                <c:pt idx="130">
                  <c:v>3.3727883289933624E-11</c:v>
                </c:pt>
                <c:pt idx="131">
                  <c:v>2.5938549063883103E-11</c:v>
                </c:pt>
                <c:pt idx="132">
                  <c:v>1.9930935464442371E-11</c:v>
                </c:pt>
                <c:pt idx="133">
                  <c:v>1.5301607243256914E-11</c:v>
                </c:pt>
                <c:pt idx="134">
                  <c:v>1.1737502758894294E-11</c:v>
                </c:pt>
                <c:pt idx="135">
                  <c:v>8.9959193458261835E-12</c:v>
                </c:pt>
                <c:pt idx="136">
                  <c:v>6.888877486079597E-12</c:v>
                </c:pt>
                <c:pt idx="137">
                  <c:v>5.2709182470040691E-12</c:v>
                </c:pt>
                <c:pt idx="138">
                  <c:v>4.0295897595033216E-12</c:v>
                </c:pt>
                <c:pt idx="139">
                  <c:v>3.0780376140498831E-12</c:v>
                </c:pt>
                <c:pt idx="140">
                  <c:v>2.3492396490108697E-12</c:v>
                </c:pt>
                <c:pt idx="141">
                  <c:v>1.7915246382922763E-12</c:v>
                </c:pt>
                <c:pt idx="142">
                  <c:v>1.3650923819837679E-12</c:v>
                </c:pt>
                <c:pt idx="143">
                  <c:v>1.0393140629514054E-12</c:v>
                </c:pt>
                <c:pt idx="144">
                  <c:v>7.9063994869210005E-13</c:v>
                </c:pt>
                <c:pt idx="145">
                  <c:v>6.0097936408303514E-13</c:v>
                </c:pt>
                <c:pt idx="146">
                  <c:v>4.5644753438555496E-13</c:v>
                </c:pt>
                <c:pt idx="147">
                  <c:v>3.4639713828841105E-13</c:v>
                </c:pt>
                <c:pt idx="148">
                  <c:v>2.6267059287030571E-13</c:v>
                </c:pt>
                <c:pt idx="149">
                  <c:v>1.9902330175742771E-13</c:v>
                </c:pt>
                <c:pt idx="150">
                  <c:v>1.5067919060550992E-13</c:v>
                </c:pt>
                <c:pt idx="151">
                  <c:v>1.139885047265348E-13</c:v>
                </c:pt>
                <c:pt idx="152">
                  <c:v>8.6164582781048624E-14</c:v>
                </c:pt>
                <c:pt idx="153">
                  <c:v>6.5081564914207818E-14</c:v>
                </c:pt>
                <c:pt idx="154">
                  <c:v>4.9119070802855645E-14</c:v>
                </c:pt>
                <c:pt idx="155">
                  <c:v>3.7043049398823012E-14</c:v>
                </c:pt>
                <c:pt idx="156">
                  <c:v>2.7914458654755429E-14</c:v>
                </c:pt>
                <c:pt idx="157">
                  <c:v>2.1019337404934701E-14</c:v>
                </c:pt>
                <c:pt idx="158">
                  <c:v>1.5815305683610962E-14</c:v>
                </c:pt>
                <c:pt idx="159">
                  <c:v>1.1890669979029316E-14</c:v>
                </c:pt>
                <c:pt idx="160">
                  <c:v>8.9331910017035287E-15</c:v>
                </c:pt>
                <c:pt idx="161">
                  <c:v>6.706251717161255E-15</c:v>
                </c:pt>
                <c:pt idx="162">
                  <c:v>5.0306879582868632E-15</c:v>
                </c:pt>
                <c:pt idx="163">
                  <c:v>3.7709480990459294E-15</c:v>
                </c:pt>
                <c:pt idx="164">
                  <c:v>2.8245593752311106E-15</c:v>
                </c:pt>
                <c:pt idx="165">
                  <c:v>2.1141176794874536E-15</c:v>
                </c:pt>
                <c:pt idx="166">
                  <c:v>1.5812014629363453E-15</c:v>
                </c:pt>
                <c:pt idx="167">
                  <c:v>1.1817514572791364E-15</c:v>
                </c:pt>
                <c:pt idx="168">
                  <c:v>8.82566118982724E-16</c:v>
                </c:pt>
                <c:pt idx="169">
                  <c:v>6.5864558353007926E-16</c:v>
                </c:pt>
                <c:pt idx="170">
                  <c:v>4.911803614365138E-16</c:v>
                </c:pt>
                <c:pt idx="171">
                  <c:v>3.6602952504968398E-16</c:v>
                </c:pt>
                <c:pt idx="172">
                  <c:v>2.7257020410349525E-16</c:v>
                </c:pt>
                <c:pt idx="173">
                  <c:v>2.0282850442338329E-16</c:v>
                </c:pt>
                <c:pt idx="174">
                  <c:v>1.5082354476500904E-16</c:v>
                </c:pt>
                <c:pt idx="175">
                  <c:v>1.120727507675546E-16</c:v>
                </c:pt>
                <c:pt idx="176">
                  <c:v>8.3219063919994393E-17</c:v>
                </c:pt>
                <c:pt idx="177">
                  <c:v>6.1750245773496481E-17</c:v>
                </c:pt>
                <c:pt idx="178">
                  <c:v>4.5787694320124644E-17</c:v>
                </c:pt>
                <c:pt idx="179">
                  <c:v>3.3927684336216789E-17</c:v>
                </c:pt>
                <c:pt idx="180">
                  <c:v>2.5122112187132256E-17</c:v>
                </c:pt>
                <c:pt idx="181">
                  <c:v>1.8588985459909493E-17</c:v>
                </c:pt>
                <c:pt idx="182">
                  <c:v>1.3745290920782933E-17</c:v>
                </c:pt>
                <c:pt idx="183">
                  <c:v>1.0156685193079827E-17</c:v>
                </c:pt>
                <c:pt idx="184">
                  <c:v>7.4998217119845531E-18</c:v>
                </c:pt>
                <c:pt idx="185">
                  <c:v>5.5341618199876748E-18</c:v>
                </c:pt>
                <c:pt idx="186">
                  <c:v>4.0808985618342276E-18</c:v>
                </c:pt>
                <c:pt idx="187">
                  <c:v>3.0072105161823382E-18</c:v>
                </c:pt>
                <c:pt idx="188">
                  <c:v>2.2145066741741669E-18</c:v>
                </c:pt>
                <c:pt idx="189">
                  <c:v>1.6296574291154312E-18</c:v>
                </c:pt>
                <c:pt idx="190">
                  <c:v>1.1984580543704534E-18</c:v>
                </c:pt>
                <c:pt idx="191">
                  <c:v>8.8075995846280198E-19</c:v>
                </c:pt>
                <c:pt idx="192">
                  <c:v>6.4684689640038468E-19</c:v>
                </c:pt>
                <c:pt idx="193">
                  <c:v>4.7473980273243702E-19</c:v>
                </c:pt>
                <c:pt idx="194">
                  <c:v>3.4819376440577232E-19</c:v>
                </c:pt>
                <c:pt idx="195">
                  <c:v>2.5521048393405069E-19</c:v>
                </c:pt>
                <c:pt idx="196">
                  <c:v>1.8693437946108075E-19</c:v>
                </c:pt>
                <c:pt idx="197">
                  <c:v>1.3683398027576899E-19</c:v>
                </c:pt>
                <c:pt idx="198">
                  <c:v>1.0009532697561976E-19</c:v>
                </c:pt>
                <c:pt idx="199">
                  <c:v>7.3172796517198546E-20</c:v>
                </c:pt>
                <c:pt idx="200">
                  <c:v>5.3456737331172895E-20</c:v>
                </c:pt>
                <c:pt idx="201">
                  <c:v>3.9027714307595551E-20</c:v>
                </c:pt>
                <c:pt idx="202">
                  <c:v>2.8474924384960517E-20</c:v>
                </c:pt>
                <c:pt idx="203">
                  <c:v>2.0762122445226689E-20</c:v>
                </c:pt>
                <c:pt idx="204">
                  <c:v>1.5128697087119897E-20</c:v>
                </c:pt>
                <c:pt idx="205">
                  <c:v>1.1016732758762755E-20</c:v>
                </c:pt>
                <c:pt idx="206">
                  <c:v>8.0172698011338857E-21</c:v>
                </c:pt>
                <c:pt idx="207">
                  <c:v>5.8307371299711814E-21</c:v>
                </c:pt>
                <c:pt idx="208">
                  <c:v>4.2378402279433153E-21</c:v>
                </c:pt>
                <c:pt idx="209">
                  <c:v>3.0781566429998662E-21</c:v>
                </c:pt>
                <c:pt idx="210">
                  <c:v>2.2344093224415659E-21</c:v>
                </c:pt>
                <c:pt idx="211">
                  <c:v>1.6209196457252262E-21</c:v>
                </c:pt>
                <c:pt idx="212">
                  <c:v>1.1751351489406885E-21</c:v>
                </c:pt>
                <c:pt idx="213">
                  <c:v>8.5141748536199006E-22</c:v>
                </c:pt>
                <c:pt idx="214">
                  <c:v>6.1649074830052001E-22</c:v>
                </c:pt>
                <c:pt idx="215">
                  <c:v>4.4610864304661283E-22</c:v>
                </c:pt>
                <c:pt idx="216">
                  <c:v>3.2261577958620245E-22</c:v>
                </c:pt>
                <c:pt idx="217">
                  <c:v>2.3316442014558556E-22</c:v>
                </c:pt>
                <c:pt idx="218">
                  <c:v>1.6841139208980224E-22</c:v>
                </c:pt>
                <c:pt idx="219">
                  <c:v>1.2156651389120249E-22</c:v>
                </c:pt>
                <c:pt idx="220">
                  <c:v>8.7698176621613075E-23</c:v>
                </c:pt>
                <c:pt idx="221">
                  <c:v>6.3226924239503241E-23</c:v>
                </c:pt>
                <c:pt idx="222">
                  <c:v>4.5556381200027275E-23</c:v>
                </c:pt>
                <c:pt idx="223">
                  <c:v>3.2804454989010896E-23</c:v>
                </c:pt>
                <c:pt idx="224">
                  <c:v>2.3607698466532557E-23</c:v>
                </c:pt>
                <c:pt idx="225">
                  <c:v>1.6979013306841911E-23</c:v>
                </c:pt>
                <c:pt idx="226">
                  <c:v>1.220421869198038E-23</c:v>
                </c:pt>
                <c:pt idx="227">
                  <c:v>8.7669190853441316E-24</c:v>
                </c:pt>
                <c:pt idx="228">
                  <c:v>6.2939638567146463E-24</c:v>
                </c:pt>
                <c:pt idx="229">
                  <c:v>4.5158806984184225E-24</c:v>
                </c:pt>
                <c:pt idx="230">
                  <c:v>3.2381903832253184E-24</c:v>
                </c:pt>
                <c:pt idx="231">
                  <c:v>2.320623729852239E-24</c:v>
                </c:pt>
                <c:pt idx="232">
                  <c:v>1.6620735327871965E-24</c:v>
                </c:pt>
                <c:pt idx="233">
                  <c:v>1.1897058882752272E-24</c:v>
                </c:pt>
                <c:pt idx="234">
                  <c:v>8.5108624812818614E-25</c:v>
                </c:pt>
                <c:pt idx="235">
                  <c:v>6.0848913420038451E-25</c:v>
                </c:pt>
                <c:pt idx="236">
                  <c:v>4.3478852707943417E-25</c:v>
                </c:pt>
                <c:pt idx="237">
                  <c:v>3.1049171407005572E-25</c:v>
                </c:pt>
                <c:pt idx="238">
                  <c:v>2.2159978610698549E-25</c:v>
                </c:pt>
                <c:pt idx="239">
                  <c:v>1.5806536862916425E-25</c:v>
                </c:pt>
                <c:pt idx="240">
                  <c:v>1.1268156540217271E-25</c:v>
                </c:pt>
                <c:pt idx="241">
                  <c:v>8.0282048118964128E-26</c:v>
                </c:pt>
                <c:pt idx="242">
                  <c:v>5.7165514435390808E-26</c:v>
                </c:pt>
                <c:pt idx="243">
                  <c:v>4.068183714693203E-26</c:v>
                </c:pt>
                <c:pt idx="244">
                  <c:v>2.8934663019845149E-26</c:v>
                </c:pt>
                <c:pt idx="245">
                  <c:v>2.0567826009184943E-26</c:v>
                </c:pt>
                <c:pt idx="246">
                  <c:v>1.4612048105709223E-26</c:v>
                </c:pt>
                <c:pt idx="247">
                  <c:v>1.0374978092669069E-26</c:v>
                </c:pt>
                <c:pt idx="248">
                  <c:v>7.3623645738950496E-27</c:v>
                </c:pt>
                <c:pt idx="249">
                  <c:v>5.2215822831992728E-27</c:v>
                </c:pt>
                <c:pt idx="250">
                  <c:v>3.7011973661423277E-27</c:v>
                </c:pt>
                <c:pt idx="251">
                  <c:v>2.6220339187690576E-27</c:v>
                </c:pt>
                <c:pt idx="252">
                  <c:v>1.8564828263009863E-27</c:v>
                </c:pt>
                <c:pt idx="253">
                  <c:v>1.3137137908022502E-27</c:v>
                </c:pt>
                <c:pt idx="254">
                  <c:v>9.2911269175659783E-28</c:v>
                </c:pt>
                <c:pt idx="255">
                  <c:v>6.5674148599119848E-28</c:v>
                </c:pt>
                <c:pt idx="256">
                  <c:v>4.6395893748368842E-28</c:v>
                </c:pt>
                <c:pt idx="257">
                  <c:v>3.275852059450221E-28</c:v>
                </c:pt>
                <c:pt idx="258">
                  <c:v>2.311688215052337E-28</c:v>
                </c:pt>
                <c:pt idx="259">
                  <c:v>1.6304034252703581E-28</c:v>
                </c:pt>
                <c:pt idx="260">
                  <c:v>1.1492707000472537E-28</c:v>
                </c:pt>
                <c:pt idx="261">
                  <c:v>8.0967665257867516E-29</c:v>
                </c:pt>
                <c:pt idx="262">
                  <c:v>5.7011636862789885E-29</c:v>
                </c:pt>
                <c:pt idx="263">
                  <c:v>4.012163280581568E-29</c:v>
                </c:pt>
                <c:pt idx="264">
                  <c:v>2.822002936062868E-29</c:v>
                </c:pt>
                <c:pt idx="265">
                  <c:v>1.9838127278163918E-29</c:v>
                </c:pt>
                <c:pt idx="266">
                  <c:v>1.3938267764221863E-29</c:v>
                </c:pt>
                <c:pt idx="267">
                  <c:v>9.7877399526340648E-30</c:v>
                </c:pt>
                <c:pt idx="268">
                  <c:v>6.8694519933593016E-30</c:v>
                </c:pt>
                <c:pt idx="269">
                  <c:v>4.8186832095496799E-30</c:v>
                </c:pt>
                <c:pt idx="270">
                  <c:v>3.3783281191109377E-30</c:v>
                </c:pt>
                <c:pt idx="271">
                  <c:v>2.3672438824106901E-30</c:v>
                </c:pt>
                <c:pt idx="272">
                  <c:v>1.6578775491919359E-30</c:v>
                </c:pt>
                <c:pt idx="273">
                  <c:v>1.1604614476515612E-30</c:v>
                </c:pt>
                <c:pt idx="274">
                  <c:v>8.1185476873821167E-31</c:v>
                </c:pt>
                <c:pt idx="275">
                  <c:v>5.6766991312409375E-31</c:v>
                </c:pt>
                <c:pt idx="276">
                  <c:v>3.9671977252724496E-31</c:v>
                </c:pt>
                <c:pt idx="277">
                  <c:v>2.7710399502600716E-31</c:v>
                </c:pt>
                <c:pt idx="278">
                  <c:v>1.9345200230867585E-31</c:v>
                </c:pt>
                <c:pt idx="279">
                  <c:v>1.3498195043881183E-31</c:v>
                </c:pt>
                <c:pt idx="280">
                  <c:v>9.4134911916120334E-32</c:v>
                </c:pt>
                <c:pt idx="281">
                  <c:v>6.5614347351851756E-32</c:v>
                </c:pt>
                <c:pt idx="282">
                  <c:v>4.5710976052268805E-32</c:v>
                </c:pt>
                <c:pt idx="283">
                  <c:v>3.1828507824052731E-32</c:v>
                </c:pt>
                <c:pt idx="284">
                  <c:v>2.2150660249491447E-32</c:v>
                </c:pt>
                <c:pt idx="285">
                  <c:v>1.540750063477411E-32</c:v>
                </c:pt>
                <c:pt idx="286">
                  <c:v>1.0711575141561309E-32</c:v>
                </c:pt>
                <c:pt idx="287">
                  <c:v>7.4430444207657421E-33</c:v>
                </c:pt>
                <c:pt idx="288">
                  <c:v>5.1692139743936134E-33</c:v>
                </c:pt>
                <c:pt idx="289">
                  <c:v>3.5881908223093268E-33</c:v>
                </c:pt>
                <c:pt idx="290">
                  <c:v>2.4894543557509647E-33</c:v>
                </c:pt>
                <c:pt idx="291">
                  <c:v>1.7262786935231601E-33</c:v>
                </c:pt>
                <c:pt idx="292">
                  <c:v>1.196454660224115E-33</c:v>
                </c:pt>
                <c:pt idx="293">
                  <c:v>8.2882083183672309E-34</c:v>
                </c:pt>
                <c:pt idx="294">
                  <c:v>5.7385825020380349E-34</c:v>
                </c:pt>
                <c:pt idx="295">
                  <c:v>3.9712629044591339E-34</c:v>
                </c:pt>
                <c:pt idx="296">
                  <c:v>2.746838729993059E-34</c:v>
                </c:pt>
                <c:pt idx="297">
                  <c:v>1.8989724876110944E-34</c:v>
                </c:pt>
                <c:pt idx="298">
                  <c:v>1.3121565150715805E-34</c:v>
                </c:pt>
                <c:pt idx="299">
                  <c:v>9.0622186297794492E-35</c:v>
                </c:pt>
                <c:pt idx="300">
                  <c:v>6.2555546310039195E-35</c:v>
                </c:pt>
                <c:pt idx="301">
                  <c:v>4.3159853416880416E-35</c:v>
                </c:pt>
                <c:pt idx="302">
                  <c:v>2.9763048705538335E-35</c:v>
                </c:pt>
                <c:pt idx="303">
                  <c:v>2.0514391569166684E-35</c:v>
                </c:pt>
                <c:pt idx="304">
                  <c:v>1.4132665940867437E-35</c:v>
                </c:pt>
                <c:pt idx="305">
                  <c:v>9.7313753795053509E-36</c:v>
                </c:pt>
                <c:pt idx="306">
                  <c:v>6.6974501011697809E-36</c:v>
                </c:pt>
                <c:pt idx="307">
                  <c:v>4.6071284894862734E-36</c:v>
                </c:pt>
                <c:pt idx="308">
                  <c:v>3.1676499624401231E-36</c:v>
                </c:pt>
                <c:pt idx="309">
                  <c:v>2.1768600465155489E-36</c:v>
                </c:pt>
                <c:pt idx="310">
                  <c:v>1.4952394170347761E-36</c:v>
                </c:pt>
                <c:pt idx="311">
                  <c:v>1.0265457477202158E-36</c:v>
                </c:pt>
                <c:pt idx="312">
                  <c:v>7.0442321019264898E-37</c:v>
                </c:pt>
                <c:pt idx="313">
                  <c:v>4.8314469673256705E-37</c:v>
                </c:pt>
                <c:pt idx="314">
                  <c:v>3.312145585809847E-37</c:v>
                </c:pt>
                <c:pt idx="315">
                  <c:v>2.2695026233466996E-37</c:v>
                </c:pt>
                <c:pt idx="316">
                  <c:v>1.5543236538331942E-37</c:v>
                </c:pt>
                <c:pt idx="317">
                  <c:v>1.0640012621847587E-37</c:v>
                </c:pt>
                <c:pt idx="318">
                  <c:v>7.280030042813446E-38</c:v>
                </c:pt>
                <c:pt idx="319">
                  <c:v>4.9786885681579927E-38</c:v>
                </c:pt>
                <c:pt idx="320">
                  <c:v>3.4032035672147342E-38</c:v>
                </c:pt>
                <c:pt idx="321">
                  <c:v>2.3251580970549186E-38</c:v>
                </c:pt>
                <c:pt idx="322">
                  <c:v>1.5878484637797647E-38</c:v>
                </c:pt>
                <c:pt idx="323">
                  <c:v>1.0838221811426444E-38</c:v>
                </c:pt>
                <c:pt idx="324">
                  <c:v>7.3943472392297945E-39</c:v>
                </c:pt>
                <c:pt idx="325">
                  <c:v>5.0423719537441716E-39</c:v>
                </c:pt>
                <c:pt idx="326">
                  <c:v>3.4368735280728442E-39</c:v>
                </c:pt>
                <c:pt idx="327">
                  <c:v>2.3414574007560868E-39</c:v>
                </c:pt>
                <c:pt idx="328">
                  <c:v>1.5944224770162263E-39</c:v>
                </c:pt>
                <c:pt idx="329">
                  <c:v>1.0852140073626999E-39</c:v>
                </c:pt>
                <c:pt idx="330">
                  <c:v>7.3828255211308665E-40</c:v>
                </c:pt>
                <c:pt idx="331">
                  <c:v>5.020251149459569E-40</c:v>
                </c:pt>
                <c:pt idx="332">
                  <c:v>3.412120036505006E-40</c:v>
                </c:pt>
                <c:pt idx="333">
                  <c:v>2.31803273672343E-40</c:v>
                </c:pt>
                <c:pt idx="334">
                  <c:v>1.5740249945302079E-40</c:v>
                </c:pt>
                <c:pt idx="335">
                  <c:v>1.0683187853460818E-40</c:v>
                </c:pt>
                <c:pt idx="336">
                  <c:v>7.247490775800901E-41</c:v>
                </c:pt>
                <c:pt idx="337">
                  <c:v>4.9144217582132434E-41</c:v>
                </c:pt>
                <c:pt idx="338">
                  <c:v>3.3308533101911989E-41</c:v>
                </c:pt>
                <c:pt idx="339">
                  <c:v>2.2565101691683722E-41</c:v>
                </c:pt>
                <c:pt idx="340">
                  <c:v>1.5279817462663554E-41</c:v>
                </c:pt>
                <c:pt idx="341">
                  <c:v>1.0341856196129949E-41</c:v>
                </c:pt>
                <c:pt idx="342">
                  <c:v>6.9964647999810278E-42</c:v>
                </c:pt>
                <c:pt idx="343">
                  <c:v>4.731066076967485E-42</c:v>
                </c:pt>
                <c:pt idx="344">
                  <c:v>3.1977164011868685E-42</c:v>
                </c:pt>
                <c:pt idx="345">
                  <c:v>2.1603385380780846E-42</c:v>
                </c:pt>
                <c:pt idx="346">
                  <c:v>1.4588310055669767E-42</c:v>
                </c:pt>
                <c:pt idx="347">
                  <c:v>9.8466800022006491E-43</c:v>
                </c:pt>
                <c:pt idx="348">
                  <c:v>6.6431902953723875E-43</c:v>
                </c:pt>
                <c:pt idx="349">
                  <c:v>4.479875568095061E-43</c:v>
                </c:pt>
                <c:pt idx="350">
                  <c:v>3.0196593854944018E-43</c:v>
                </c:pt>
                <c:pt idx="351">
                  <c:v>2.0344783339245033E-43</c:v>
                </c:pt>
                <c:pt idx="352">
                  <c:v>1.3700980268447231E-43</c:v>
                </c:pt>
                <c:pt idx="353">
                  <c:v>9.222613871833257E-44</c:v>
                </c:pt>
                <c:pt idx="354">
                  <c:v>6.2052684838688114E-44</c:v>
                </c:pt>
                <c:pt idx="355">
                  <c:v>4.1732234890344248E-44</c:v>
                </c:pt>
                <c:pt idx="356">
                  <c:v>2.8053533663010151E-44</c:v>
                </c:pt>
                <c:pt idx="357">
                  <c:v>1.8849885409899362E-44</c:v>
                </c:pt>
                <c:pt idx="358">
                  <c:v>1.2660049725354E-44</c:v>
                </c:pt>
                <c:pt idx="359">
                  <c:v>8.4990035001152084E-45</c:v>
                </c:pt>
                <c:pt idx="360">
                  <c:v>5.7030456282497837E-45</c:v>
                </c:pt>
                <c:pt idx="361">
                  <c:v>3.8251834344533365E-45</c:v>
                </c:pt>
                <c:pt idx="362">
                  <c:v>2.564511241499489E-45</c:v>
                </c:pt>
                <c:pt idx="363">
                  <c:v>1.7185580477375515E-45</c:v>
                </c:pt>
                <c:pt idx="364">
                  <c:v>1.1511486228534822E-45</c:v>
                </c:pt>
                <c:pt idx="365">
                  <c:v>7.7073755052041289E-46</c:v>
                </c:pt>
                <c:pt idx="366">
                  <c:v>5.1581016796049788E-46</c:v>
                </c:pt>
                <c:pt idx="367">
                  <c:v>3.4504987223893178E-46</c:v>
                </c:pt>
                <c:pt idx="368">
                  <c:v>2.3071868297224659E-46</c:v>
                </c:pt>
                <c:pt idx="369">
                  <c:v>1.5420302949849943E-46</c:v>
                </c:pt>
                <c:pt idx="370">
                  <c:v>1.0301788367065005E-46</c:v>
                </c:pt>
                <c:pt idx="371">
                  <c:v>6.8792682133787301E-47</c:v>
                </c:pt>
                <c:pt idx="372">
                  <c:v>4.5917907126580946E-47</c:v>
                </c:pt>
                <c:pt idx="373">
                  <c:v>3.0636029207870521E-47</c:v>
                </c:pt>
                <c:pt idx="374">
                  <c:v>2.0431193260534209E-47</c:v>
                </c:pt>
                <c:pt idx="375">
                  <c:v>1.3619657159833791E-47</c:v>
                </c:pt>
                <c:pt idx="376">
                  <c:v>9.0750729252913991E-48</c:v>
                </c:pt>
                <c:pt idx="377">
                  <c:v>6.0442983441477342E-48</c:v>
                </c:pt>
                <c:pt idx="378">
                  <c:v>4.0239613257468738E-48</c:v>
                </c:pt>
                <c:pt idx="379">
                  <c:v>2.6777754345667399E-48</c:v>
                </c:pt>
                <c:pt idx="380">
                  <c:v>1.7811777860593132E-48</c:v>
                </c:pt>
                <c:pt idx="381">
                  <c:v>1.1842774510003438E-48</c:v>
                </c:pt>
                <c:pt idx="382">
                  <c:v>7.8706940871660196E-49</c:v>
                </c:pt>
                <c:pt idx="383">
                  <c:v>5.2286105659713405E-49</c:v>
                </c:pt>
                <c:pt idx="384">
                  <c:v>3.4719507586252667E-49</c:v>
                </c:pt>
                <c:pt idx="385">
                  <c:v>2.304491556024202E-49</c:v>
                </c:pt>
                <c:pt idx="386">
                  <c:v>1.5289429914295697E-49</c:v>
                </c:pt>
                <c:pt idx="387">
                  <c:v>1.013963621894593E-49</c:v>
                </c:pt>
                <c:pt idx="388">
                  <c:v>6.7215381408541029E-50</c:v>
                </c:pt>
                <c:pt idx="389">
                  <c:v>4.4537975568515838E-50</c:v>
                </c:pt>
                <c:pt idx="390">
                  <c:v>2.9499054013982703E-50</c:v>
                </c:pt>
                <c:pt idx="391">
                  <c:v>1.952998070548226E-50</c:v>
                </c:pt>
                <c:pt idx="392">
                  <c:v>1.292444624412147E-50</c:v>
                </c:pt>
                <c:pt idx="393">
                  <c:v>8.5494617814340352E-51</c:v>
                </c:pt>
                <c:pt idx="394">
                  <c:v>5.6530470514374126E-51</c:v>
                </c:pt>
                <c:pt idx="395">
                  <c:v>3.7363169672650923E-51</c:v>
                </c:pt>
                <c:pt idx="396">
                  <c:v>2.4684390173013801E-51</c:v>
                </c:pt>
                <c:pt idx="397">
                  <c:v>1.6301176938152856E-51</c:v>
                </c:pt>
                <c:pt idx="398">
                  <c:v>1.0760530380572384E-51</c:v>
                </c:pt>
                <c:pt idx="399">
                  <c:v>7.1001388193748594E-52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6B-437C-BB7F-A3E1B422F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043456"/>
        <c:axId val="157357184"/>
      </c:scatterChart>
      <c:valAx>
        <c:axId val="151043456"/>
        <c:scaling>
          <c:orientation val="minMax"/>
          <c:max val="50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crossAx val="157357184"/>
        <c:crosses val="autoZero"/>
        <c:crossBetween val="midCat"/>
      </c:valAx>
      <c:valAx>
        <c:axId val="157357184"/>
        <c:scaling>
          <c:orientation val="minMax"/>
          <c:max val="0.21000000000000019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151043456"/>
        <c:crosses val="autoZero"/>
        <c:crossBetween val="midCat"/>
      </c:valAx>
      <c:spPr>
        <a:solidFill>
          <a:schemeClr val="accent5">
            <a:lumMod val="20000"/>
            <a:lumOff val="80000"/>
          </a:schemeClr>
        </a:solidFill>
      </c:spPr>
    </c:plotArea>
    <c:plotVisOnly val="0"/>
    <c:dispBlanksAs val="gap"/>
    <c:showDLblsOverMax val="0"/>
  </c:chart>
  <c:spPr>
    <a:solidFill>
      <a:schemeClr val="accent3">
        <a:lumMod val="60000"/>
        <a:lumOff val="40000"/>
      </a:schemeClr>
    </a:solidFill>
    <a:ln w="9525">
      <a:solidFill>
        <a:schemeClr val="tx1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Distribution Function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8830955854867304E-2"/>
          <c:y val="0.17432305336832896"/>
          <c:w val="0.90546213116928431"/>
          <c:h val="0.6348375984251979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Weibull!$R$10</c:f>
              <c:strCache>
                <c:ptCount val="1"/>
                <c:pt idx="0">
                  <c:v>F(x)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Weibull!$P$11:$P$410</c:f>
              <c:numCache>
                <c:formatCode>General</c:formatCode>
                <c:ptCount val="400"/>
                <c:pt idx="0" formatCode="0.00">
                  <c:v>0.01</c:v>
                </c:pt>
                <c:pt idx="1">
                  <c:v>0.5</c:v>
                </c:pt>
                <c:pt idx="2" formatCode="0.00">
                  <c:v>1</c:v>
                </c:pt>
                <c:pt idx="3">
                  <c:v>1.5</c:v>
                </c:pt>
                <c:pt idx="4" formatCode="0.00">
                  <c:v>2</c:v>
                </c:pt>
                <c:pt idx="5">
                  <c:v>2.5</c:v>
                </c:pt>
                <c:pt idx="6" formatCode="0.00">
                  <c:v>3</c:v>
                </c:pt>
                <c:pt idx="7">
                  <c:v>3.5</c:v>
                </c:pt>
                <c:pt idx="8" formatCode="0.00">
                  <c:v>4</c:v>
                </c:pt>
                <c:pt idx="9">
                  <c:v>4.5</c:v>
                </c:pt>
                <c:pt idx="10" formatCode="0.00">
                  <c:v>5</c:v>
                </c:pt>
                <c:pt idx="11">
                  <c:v>5.5</c:v>
                </c:pt>
                <c:pt idx="12" formatCode="0.00">
                  <c:v>6</c:v>
                </c:pt>
                <c:pt idx="13">
                  <c:v>6.5</c:v>
                </c:pt>
                <c:pt idx="14" formatCode="0.00">
                  <c:v>7</c:v>
                </c:pt>
                <c:pt idx="15">
                  <c:v>7.5</c:v>
                </c:pt>
                <c:pt idx="16" formatCode="0.00">
                  <c:v>8</c:v>
                </c:pt>
                <c:pt idx="17">
                  <c:v>8.5</c:v>
                </c:pt>
                <c:pt idx="18" formatCode="0.00">
                  <c:v>9</c:v>
                </c:pt>
                <c:pt idx="19">
                  <c:v>9.5</c:v>
                </c:pt>
                <c:pt idx="20" formatCode="0.00">
                  <c:v>10</c:v>
                </c:pt>
                <c:pt idx="21">
                  <c:v>10.5</c:v>
                </c:pt>
                <c:pt idx="22" formatCode="0.00">
                  <c:v>11</c:v>
                </c:pt>
                <c:pt idx="23">
                  <c:v>11.5</c:v>
                </c:pt>
                <c:pt idx="24" formatCode="0.00">
                  <c:v>12</c:v>
                </c:pt>
                <c:pt idx="25">
                  <c:v>12.5</c:v>
                </c:pt>
                <c:pt idx="26" formatCode="0.00">
                  <c:v>13</c:v>
                </c:pt>
                <c:pt idx="27">
                  <c:v>13.5</c:v>
                </c:pt>
                <c:pt idx="28" formatCode="0.00">
                  <c:v>14</c:v>
                </c:pt>
                <c:pt idx="29">
                  <c:v>14.5</c:v>
                </c:pt>
                <c:pt idx="30" formatCode="0.00">
                  <c:v>15</c:v>
                </c:pt>
                <c:pt idx="31">
                  <c:v>15.5</c:v>
                </c:pt>
                <c:pt idx="32" formatCode="0.00">
                  <c:v>16</c:v>
                </c:pt>
                <c:pt idx="33">
                  <c:v>16.5</c:v>
                </c:pt>
                <c:pt idx="34" formatCode="0.00">
                  <c:v>17</c:v>
                </c:pt>
                <c:pt idx="35">
                  <c:v>17.5</c:v>
                </c:pt>
                <c:pt idx="36" formatCode="0.00">
                  <c:v>18</c:v>
                </c:pt>
                <c:pt idx="37">
                  <c:v>18.5</c:v>
                </c:pt>
                <c:pt idx="38" formatCode="0.00">
                  <c:v>19</c:v>
                </c:pt>
                <c:pt idx="39">
                  <c:v>19.5</c:v>
                </c:pt>
                <c:pt idx="40" formatCode="0.00">
                  <c:v>20</c:v>
                </c:pt>
                <c:pt idx="41">
                  <c:v>20.5</c:v>
                </c:pt>
                <c:pt idx="42" formatCode="0.00">
                  <c:v>21</c:v>
                </c:pt>
                <c:pt idx="43">
                  <c:v>21.5</c:v>
                </c:pt>
                <c:pt idx="44" formatCode="0.00">
                  <c:v>22</c:v>
                </c:pt>
                <c:pt idx="45">
                  <c:v>22.5</c:v>
                </c:pt>
                <c:pt idx="46" formatCode="0.00">
                  <c:v>23</c:v>
                </c:pt>
                <c:pt idx="47">
                  <c:v>23.5</c:v>
                </c:pt>
                <c:pt idx="48" formatCode="0.00">
                  <c:v>24</c:v>
                </c:pt>
                <c:pt idx="49">
                  <c:v>24.5</c:v>
                </c:pt>
                <c:pt idx="50" formatCode="0.00">
                  <c:v>25</c:v>
                </c:pt>
                <c:pt idx="51">
                  <c:v>25.5</c:v>
                </c:pt>
                <c:pt idx="52" formatCode="0.00">
                  <c:v>26</c:v>
                </c:pt>
                <c:pt idx="53">
                  <c:v>26.5</c:v>
                </c:pt>
                <c:pt idx="54" formatCode="0.00">
                  <c:v>27</c:v>
                </c:pt>
                <c:pt idx="55">
                  <c:v>27.5</c:v>
                </c:pt>
                <c:pt idx="56" formatCode="0.00">
                  <c:v>28</c:v>
                </c:pt>
                <c:pt idx="57">
                  <c:v>28.5</c:v>
                </c:pt>
                <c:pt idx="58" formatCode="0.00">
                  <c:v>29</c:v>
                </c:pt>
                <c:pt idx="59">
                  <c:v>29.5</c:v>
                </c:pt>
                <c:pt idx="60" formatCode="0.00">
                  <c:v>30</c:v>
                </c:pt>
                <c:pt idx="61">
                  <c:v>30.5</c:v>
                </c:pt>
                <c:pt idx="62" formatCode="0.00">
                  <c:v>31</c:v>
                </c:pt>
                <c:pt idx="63">
                  <c:v>31.5</c:v>
                </c:pt>
                <c:pt idx="64" formatCode="0.00">
                  <c:v>32</c:v>
                </c:pt>
                <c:pt idx="65">
                  <c:v>32.5</c:v>
                </c:pt>
                <c:pt idx="66" formatCode="0.00">
                  <c:v>33</c:v>
                </c:pt>
                <c:pt idx="67">
                  <c:v>33.5</c:v>
                </c:pt>
                <c:pt idx="68" formatCode="0.00">
                  <c:v>34</c:v>
                </c:pt>
                <c:pt idx="69">
                  <c:v>34.5</c:v>
                </c:pt>
                <c:pt idx="70" formatCode="0.00">
                  <c:v>35</c:v>
                </c:pt>
                <c:pt idx="71">
                  <c:v>35.5</c:v>
                </c:pt>
                <c:pt idx="72" formatCode="0.00">
                  <c:v>36</c:v>
                </c:pt>
                <c:pt idx="73">
                  <c:v>36.5</c:v>
                </c:pt>
                <c:pt idx="74" formatCode="0.00">
                  <c:v>37</c:v>
                </c:pt>
                <c:pt idx="75">
                  <c:v>37.5</c:v>
                </c:pt>
                <c:pt idx="76" formatCode="0.00">
                  <c:v>38</c:v>
                </c:pt>
                <c:pt idx="77">
                  <c:v>38.5</c:v>
                </c:pt>
                <c:pt idx="78" formatCode="0.00">
                  <c:v>39</c:v>
                </c:pt>
                <c:pt idx="79">
                  <c:v>39.5</c:v>
                </c:pt>
                <c:pt idx="80" formatCode="0.00">
                  <c:v>40</c:v>
                </c:pt>
                <c:pt idx="81">
                  <c:v>40.5</c:v>
                </c:pt>
                <c:pt idx="82" formatCode="0.00">
                  <c:v>41</c:v>
                </c:pt>
                <c:pt idx="83">
                  <c:v>41.5</c:v>
                </c:pt>
                <c:pt idx="84" formatCode="0.00">
                  <c:v>42</c:v>
                </c:pt>
                <c:pt idx="85">
                  <c:v>42.5</c:v>
                </c:pt>
                <c:pt idx="86" formatCode="0.00">
                  <c:v>43</c:v>
                </c:pt>
                <c:pt idx="87">
                  <c:v>43.5</c:v>
                </c:pt>
                <c:pt idx="88" formatCode="0.00">
                  <c:v>44</c:v>
                </c:pt>
                <c:pt idx="89">
                  <c:v>44.5</c:v>
                </c:pt>
                <c:pt idx="90" formatCode="0.00">
                  <c:v>45</c:v>
                </c:pt>
                <c:pt idx="91">
                  <c:v>45.5</c:v>
                </c:pt>
                <c:pt idx="92" formatCode="0.00">
                  <c:v>46</c:v>
                </c:pt>
                <c:pt idx="93">
                  <c:v>46.5</c:v>
                </c:pt>
                <c:pt idx="94" formatCode="0.00">
                  <c:v>47</c:v>
                </c:pt>
                <c:pt idx="95">
                  <c:v>47.5</c:v>
                </c:pt>
                <c:pt idx="96" formatCode="0.00">
                  <c:v>48</c:v>
                </c:pt>
                <c:pt idx="97">
                  <c:v>48.5</c:v>
                </c:pt>
                <c:pt idx="98" formatCode="0.00">
                  <c:v>49</c:v>
                </c:pt>
                <c:pt idx="99">
                  <c:v>49.5</c:v>
                </c:pt>
                <c:pt idx="100" formatCode="0.00">
                  <c:v>50</c:v>
                </c:pt>
                <c:pt idx="101">
                  <c:v>50.5</c:v>
                </c:pt>
                <c:pt idx="102" formatCode="0.00">
                  <c:v>51</c:v>
                </c:pt>
                <c:pt idx="103">
                  <c:v>51.5</c:v>
                </c:pt>
                <c:pt idx="104" formatCode="0.00">
                  <c:v>52</c:v>
                </c:pt>
                <c:pt idx="105">
                  <c:v>52.5</c:v>
                </c:pt>
                <c:pt idx="106" formatCode="0.00">
                  <c:v>53</c:v>
                </c:pt>
                <c:pt idx="107">
                  <c:v>53.5</c:v>
                </c:pt>
                <c:pt idx="108" formatCode="0.00">
                  <c:v>54</c:v>
                </c:pt>
                <c:pt idx="109">
                  <c:v>54.5</c:v>
                </c:pt>
                <c:pt idx="110" formatCode="0.00">
                  <c:v>55</c:v>
                </c:pt>
                <c:pt idx="111">
                  <c:v>55.5</c:v>
                </c:pt>
                <c:pt idx="112" formatCode="0.00">
                  <c:v>56</c:v>
                </c:pt>
                <c:pt idx="113">
                  <c:v>56.5</c:v>
                </c:pt>
                <c:pt idx="114" formatCode="0.00">
                  <c:v>57</c:v>
                </c:pt>
                <c:pt idx="115">
                  <c:v>57.5</c:v>
                </c:pt>
                <c:pt idx="116" formatCode="0.00">
                  <c:v>58</c:v>
                </c:pt>
                <c:pt idx="117">
                  <c:v>58.5</c:v>
                </c:pt>
                <c:pt idx="118" formatCode="0.00">
                  <c:v>59</c:v>
                </c:pt>
                <c:pt idx="119">
                  <c:v>59.5</c:v>
                </c:pt>
                <c:pt idx="120" formatCode="0.00">
                  <c:v>60</c:v>
                </c:pt>
                <c:pt idx="121">
                  <c:v>60.5</c:v>
                </c:pt>
                <c:pt idx="122" formatCode="0.00">
                  <c:v>61</c:v>
                </c:pt>
                <c:pt idx="123">
                  <c:v>61.5</c:v>
                </c:pt>
                <c:pt idx="124" formatCode="0.00">
                  <c:v>62</c:v>
                </c:pt>
                <c:pt idx="125">
                  <c:v>62.5</c:v>
                </c:pt>
                <c:pt idx="126" formatCode="0.00">
                  <c:v>63</c:v>
                </c:pt>
                <c:pt idx="127">
                  <c:v>63.5</c:v>
                </c:pt>
                <c:pt idx="128" formatCode="0.00">
                  <c:v>64</c:v>
                </c:pt>
                <c:pt idx="129">
                  <c:v>64.5</c:v>
                </c:pt>
                <c:pt idx="130" formatCode="0.00">
                  <c:v>65</c:v>
                </c:pt>
                <c:pt idx="131">
                  <c:v>65.5</c:v>
                </c:pt>
                <c:pt idx="132" formatCode="0.00">
                  <c:v>66</c:v>
                </c:pt>
                <c:pt idx="133">
                  <c:v>66.5</c:v>
                </c:pt>
                <c:pt idx="134" formatCode="0.00">
                  <c:v>67</c:v>
                </c:pt>
                <c:pt idx="135">
                  <c:v>67.5</c:v>
                </c:pt>
                <c:pt idx="136" formatCode="0.00">
                  <c:v>68</c:v>
                </c:pt>
                <c:pt idx="137">
                  <c:v>68.5</c:v>
                </c:pt>
                <c:pt idx="138" formatCode="0.00">
                  <c:v>69</c:v>
                </c:pt>
                <c:pt idx="139">
                  <c:v>69.5</c:v>
                </c:pt>
                <c:pt idx="140" formatCode="0.00">
                  <c:v>70</c:v>
                </c:pt>
                <c:pt idx="141">
                  <c:v>70.5</c:v>
                </c:pt>
                <c:pt idx="142" formatCode="0.00">
                  <c:v>71</c:v>
                </c:pt>
                <c:pt idx="143">
                  <c:v>71.5</c:v>
                </c:pt>
                <c:pt idx="144" formatCode="0.00">
                  <c:v>72</c:v>
                </c:pt>
                <c:pt idx="145">
                  <c:v>72.5</c:v>
                </c:pt>
                <c:pt idx="146" formatCode="0.00">
                  <c:v>73</c:v>
                </c:pt>
                <c:pt idx="147">
                  <c:v>73.5</c:v>
                </c:pt>
                <c:pt idx="148" formatCode="0.00">
                  <c:v>74</c:v>
                </c:pt>
                <c:pt idx="149">
                  <c:v>74.5</c:v>
                </c:pt>
                <c:pt idx="150" formatCode="0.00">
                  <c:v>75</c:v>
                </c:pt>
                <c:pt idx="151">
                  <c:v>75.5</c:v>
                </c:pt>
                <c:pt idx="152" formatCode="0.00">
                  <c:v>76</c:v>
                </c:pt>
                <c:pt idx="153">
                  <c:v>76.5</c:v>
                </c:pt>
                <c:pt idx="154" formatCode="0.00">
                  <c:v>77</c:v>
                </c:pt>
                <c:pt idx="155">
                  <c:v>77.5</c:v>
                </c:pt>
                <c:pt idx="156" formatCode="0.00">
                  <c:v>78</c:v>
                </c:pt>
                <c:pt idx="157">
                  <c:v>78.5</c:v>
                </c:pt>
                <c:pt idx="158" formatCode="0.00">
                  <c:v>79</c:v>
                </c:pt>
                <c:pt idx="159">
                  <c:v>79.5</c:v>
                </c:pt>
                <c:pt idx="160" formatCode="0.00">
                  <c:v>80</c:v>
                </c:pt>
                <c:pt idx="161">
                  <c:v>80.5</c:v>
                </c:pt>
                <c:pt idx="162" formatCode="0.00">
                  <c:v>81</c:v>
                </c:pt>
                <c:pt idx="163">
                  <c:v>81.5</c:v>
                </c:pt>
                <c:pt idx="164" formatCode="0.00">
                  <c:v>82</c:v>
                </c:pt>
                <c:pt idx="165">
                  <c:v>82.5</c:v>
                </c:pt>
                <c:pt idx="166" formatCode="0.00">
                  <c:v>83</c:v>
                </c:pt>
                <c:pt idx="167">
                  <c:v>83.5</c:v>
                </c:pt>
                <c:pt idx="168" formatCode="0.00">
                  <c:v>84</c:v>
                </c:pt>
                <c:pt idx="169">
                  <c:v>84.5</c:v>
                </c:pt>
                <c:pt idx="170" formatCode="0.00">
                  <c:v>85</c:v>
                </c:pt>
                <c:pt idx="171">
                  <c:v>85.5</c:v>
                </c:pt>
                <c:pt idx="172" formatCode="0.00">
                  <c:v>86</c:v>
                </c:pt>
                <c:pt idx="173">
                  <c:v>86.5</c:v>
                </c:pt>
                <c:pt idx="174" formatCode="0.00">
                  <c:v>87</c:v>
                </c:pt>
                <c:pt idx="175">
                  <c:v>87.5</c:v>
                </c:pt>
                <c:pt idx="176" formatCode="0.00">
                  <c:v>88</c:v>
                </c:pt>
                <c:pt idx="177">
                  <c:v>88.5</c:v>
                </c:pt>
                <c:pt idx="178" formatCode="0.00">
                  <c:v>89</c:v>
                </c:pt>
                <c:pt idx="179">
                  <c:v>89.5</c:v>
                </c:pt>
                <c:pt idx="180" formatCode="0.00">
                  <c:v>90</c:v>
                </c:pt>
                <c:pt idx="181">
                  <c:v>90.5</c:v>
                </c:pt>
                <c:pt idx="182" formatCode="0.00">
                  <c:v>91</c:v>
                </c:pt>
                <c:pt idx="183">
                  <c:v>91.5</c:v>
                </c:pt>
                <c:pt idx="184" formatCode="0.00">
                  <c:v>92</c:v>
                </c:pt>
                <c:pt idx="185">
                  <c:v>92.5</c:v>
                </c:pt>
                <c:pt idx="186" formatCode="0.00">
                  <c:v>93</c:v>
                </c:pt>
                <c:pt idx="187">
                  <c:v>93.5</c:v>
                </c:pt>
                <c:pt idx="188" formatCode="0.00">
                  <c:v>94</c:v>
                </c:pt>
                <c:pt idx="189">
                  <c:v>94.5</c:v>
                </c:pt>
                <c:pt idx="190" formatCode="0.00">
                  <c:v>95</c:v>
                </c:pt>
                <c:pt idx="191">
                  <c:v>95.5</c:v>
                </c:pt>
                <c:pt idx="192" formatCode="0.00">
                  <c:v>96</c:v>
                </c:pt>
                <c:pt idx="193">
                  <c:v>96.5</c:v>
                </c:pt>
                <c:pt idx="194" formatCode="0.00">
                  <c:v>97</c:v>
                </c:pt>
                <c:pt idx="195">
                  <c:v>97.5</c:v>
                </c:pt>
                <c:pt idx="196" formatCode="0.00">
                  <c:v>98</c:v>
                </c:pt>
                <c:pt idx="197">
                  <c:v>98.5</c:v>
                </c:pt>
                <c:pt idx="198" formatCode="0.00">
                  <c:v>99</c:v>
                </c:pt>
                <c:pt idx="199">
                  <c:v>99.5</c:v>
                </c:pt>
                <c:pt idx="200" formatCode="0.00">
                  <c:v>100</c:v>
                </c:pt>
                <c:pt idx="201">
                  <c:v>100.5</c:v>
                </c:pt>
                <c:pt idx="202" formatCode="0.00">
                  <c:v>101</c:v>
                </c:pt>
                <c:pt idx="203">
                  <c:v>101.5</c:v>
                </c:pt>
                <c:pt idx="204" formatCode="0.00">
                  <c:v>102</c:v>
                </c:pt>
                <c:pt idx="205">
                  <c:v>102.5</c:v>
                </c:pt>
                <c:pt idx="206" formatCode="0.00">
                  <c:v>103</c:v>
                </c:pt>
                <c:pt idx="207">
                  <c:v>103.5</c:v>
                </c:pt>
                <c:pt idx="208" formatCode="0.00">
                  <c:v>104</c:v>
                </c:pt>
                <c:pt idx="209">
                  <c:v>104.5</c:v>
                </c:pt>
                <c:pt idx="210" formatCode="0.00">
                  <c:v>105</c:v>
                </c:pt>
                <c:pt idx="211">
                  <c:v>105.5</c:v>
                </c:pt>
                <c:pt idx="212" formatCode="0.00">
                  <c:v>106</c:v>
                </c:pt>
                <c:pt idx="213">
                  <c:v>106.5</c:v>
                </c:pt>
                <c:pt idx="214" formatCode="0.00">
                  <c:v>107</c:v>
                </c:pt>
                <c:pt idx="215">
                  <c:v>107.5</c:v>
                </c:pt>
                <c:pt idx="216" formatCode="0.00">
                  <c:v>108</c:v>
                </c:pt>
                <c:pt idx="217">
                  <c:v>108.5</c:v>
                </c:pt>
                <c:pt idx="218" formatCode="0.00">
                  <c:v>109</c:v>
                </c:pt>
                <c:pt idx="219">
                  <c:v>109.5</c:v>
                </c:pt>
                <c:pt idx="220" formatCode="0.00">
                  <c:v>110</c:v>
                </c:pt>
                <c:pt idx="221">
                  <c:v>110.5</c:v>
                </c:pt>
                <c:pt idx="222" formatCode="0.00">
                  <c:v>111</c:v>
                </c:pt>
                <c:pt idx="223">
                  <c:v>111.5</c:v>
                </c:pt>
                <c:pt idx="224" formatCode="0.00">
                  <c:v>112</c:v>
                </c:pt>
                <c:pt idx="225">
                  <c:v>112.5</c:v>
                </c:pt>
                <c:pt idx="226" formatCode="0.00">
                  <c:v>113</c:v>
                </c:pt>
                <c:pt idx="227">
                  <c:v>113.5</c:v>
                </c:pt>
                <c:pt idx="228" formatCode="0.00">
                  <c:v>114</c:v>
                </c:pt>
                <c:pt idx="229">
                  <c:v>114.5</c:v>
                </c:pt>
                <c:pt idx="230" formatCode="0.00">
                  <c:v>115</c:v>
                </c:pt>
                <c:pt idx="231">
                  <c:v>115.5</c:v>
                </c:pt>
                <c:pt idx="232" formatCode="0.00">
                  <c:v>116</c:v>
                </c:pt>
                <c:pt idx="233">
                  <c:v>116.5</c:v>
                </c:pt>
                <c:pt idx="234" formatCode="0.00">
                  <c:v>117</c:v>
                </c:pt>
                <c:pt idx="235">
                  <c:v>117.5</c:v>
                </c:pt>
                <c:pt idx="236" formatCode="0.00">
                  <c:v>118</c:v>
                </c:pt>
                <c:pt idx="237">
                  <c:v>118.5</c:v>
                </c:pt>
                <c:pt idx="238" formatCode="0.00">
                  <c:v>119</c:v>
                </c:pt>
                <c:pt idx="239">
                  <c:v>119.5</c:v>
                </c:pt>
                <c:pt idx="240" formatCode="0.00">
                  <c:v>120</c:v>
                </c:pt>
                <c:pt idx="241">
                  <c:v>120.5</c:v>
                </c:pt>
                <c:pt idx="242" formatCode="0.00">
                  <c:v>121</c:v>
                </c:pt>
                <c:pt idx="243">
                  <c:v>121.5</c:v>
                </c:pt>
                <c:pt idx="244" formatCode="0.00">
                  <c:v>122</c:v>
                </c:pt>
                <c:pt idx="245">
                  <c:v>122.5</c:v>
                </c:pt>
                <c:pt idx="246" formatCode="0.00">
                  <c:v>123</c:v>
                </c:pt>
                <c:pt idx="247">
                  <c:v>123.5</c:v>
                </c:pt>
                <c:pt idx="248" formatCode="0.00">
                  <c:v>124</c:v>
                </c:pt>
                <c:pt idx="249">
                  <c:v>124.5</c:v>
                </c:pt>
                <c:pt idx="250" formatCode="0.00">
                  <c:v>125</c:v>
                </c:pt>
                <c:pt idx="251">
                  <c:v>125.5</c:v>
                </c:pt>
                <c:pt idx="252" formatCode="0.00">
                  <c:v>126</c:v>
                </c:pt>
                <c:pt idx="253">
                  <c:v>126.5</c:v>
                </c:pt>
                <c:pt idx="254" formatCode="0.00">
                  <c:v>127</c:v>
                </c:pt>
                <c:pt idx="255">
                  <c:v>127.5</c:v>
                </c:pt>
                <c:pt idx="256" formatCode="0.00">
                  <c:v>128</c:v>
                </c:pt>
                <c:pt idx="257">
                  <c:v>128.5</c:v>
                </c:pt>
                <c:pt idx="258" formatCode="0.00">
                  <c:v>129</c:v>
                </c:pt>
                <c:pt idx="259">
                  <c:v>129.5</c:v>
                </c:pt>
                <c:pt idx="260" formatCode="0.00">
                  <c:v>130</c:v>
                </c:pt>
                <c:pt idx="261">
                  <c:v>130.5</c:v>
                </c:pt>
                <c:pt idx="262" formatCode="0.00">
                  <c:v>131</c:v>
                </c:pt>
                <c:pt idx="263">
                  <c:v>131.5</c:v>
                </c:pt>
                <c:pt idx="264" formatCode="0.00">
                  <c:v>132</c:v>
                </c:pt>
                <c:pt idx="265">
                  <c:v>132.5</c:v>
                </c:pt>
                <c:pt idx="266" formatCode="0.00">
                  <c:v>133</c:v>
                </c:pt>
                <c:pt idx="267">
                  <c:v>133.5</c:v>
                </c:pt>
                <c:pt idx="268" formatCode="0.00">
                  <c:v>134</c:v>
                </c:pt>
                <c:pt idx="269">
                  <c:v>134.5</c:v>
                </c:pt>
                <c:pt idx="270" formatCode="0.00">
                  <c:v>135</c:v>
                </c:pt>
                <c:pt idx="271">
                  <c:v>135.5</c:v>
                </c:pt>
                <c:pt idx="272" formatCode="0.00">
                  <c:v>136</c:v>
                </c:pt>
                <c:pt idx="273">
                  <c:v>136.5</c:v>
                </c:pt>
                <c:pt idx="274" formatCode="0.00">
                  <c:v>137</c:v>
                </c:pt>
                <c:pt idx="275">
                  <c:v>137.5</c:v>
                </c:pt>
                <c:pt idx="276" formatCode="0.00">
                  <c:v>138</c:v>
                </c:pt>
                <c:pt idx="277">
                  <c:v>138.5</c:v>
                </c:pt>
                <c:pt idx="278" formatCode="0.00">
                  <c:v>139</c:v>
                </c:pt>
                <c:pt idx="279">
                  <c:v>139.5</c:v>
                </c:pt>
                <c:pt idx="280" formatCode="0.00">
                  <c:v>140</c:v>
                </c:pt>
                <c:pt idx="281">
                  <c:v>140.5</c:v>
                </c:pt>
                <c:pt idx="282" formatCode="0.00">
                  <c:v>141</c:v>
                </c:pt>
                <c:pt idx="283">
                  <c:v>141.5</c:v>
                </c:pt>
                <c:pt idx="284" formatCode="0.00">
                  <c:v>142</c:v>
                </c:pt>
                <c:pt idx="285">
                  <c:v>142.5</c:v>
                </c:pt>
                <c:pt idx="286" formatCode="0.00">
                  <c:v>143</c:v>
                </c:pt>
                <c:pt idx="287">
                  <c:v>143.5</c:v>
                </c:pt>
                <c:pt idx="288" formatCode="0.00">
                  <c:v>144</c:v>
                </c:pt>
                <c:pt idx="289">
                  <c:v>144.5</c:v>
                </c:pt>
                <c:pt idx="290" formatCode="0.00">
                  <c:v>145</c:v>
                </c:pt>
                <c:pt idx="291">
                  <c:v>145.5</c:v>
                </c:pt>
                <c:pt idx="292" formatCode="0.00">
                  <c:v>146</c:v>
                </c:pt>
                <c:pt idx="293">
                  <c:v>146.5</c:v>
                </c:pt>
                <c:pt idx="294" formatCode="0.00">
                  <c:v>147</c:v>
                </c:pt>
                <c:pt idx="295">
                  <c:v>147.5</c:v>
                </c:pt>
                <c:pt idx="296" formatCode="0.00">
                  <c:v>148</c:v>
                </c:pt>
                <c:pt idx="297">
                  <c:v>148.5</c:v>
                </c:pt>
                <c:pt idx="298" formatCode="0.00">
                  <c:v>149</c:v>
                </c:pt>
                <c:pt idx="299">
                  <c:v>149.5</c:v>
                </c:pt>
                <c:pt idx="300" formatCode="0.00">
                  <c:v>150</c:v>
                </c:pt>
                <c:pt idx="301">
                  <c:v>150.5</c:v>
                </c:pt>
                <c:pt idx="302" formatCode="0.00">
                  <c:v>151</c:v>
                </c:pt>
                <c:pt idx="303">
                  <c:v>151.5</c:v>
                </c:pt>
                <c:pt idx="304" formatCode="0.00">
                  <c:v>152</c:v>
                </c:pt>
                <c:pt idx="305">
                  <c:v>152.5</c:v>
                </c:pt>
                <c:pt idx="306" formatCode="0.00">
                  <c:v>153</c:v>
                </c:pt>
                <c:pt idx="307">
                  <c:v>153.5</c:v>
                </c:pt>
                <c:pt idx="308" formatCode="0.00">
                  <c:v>154</c:v>
                </c:pt>
                <c:pt idx="309">
                  <c:v>154.5</c:v>
                </c:pt>
                <c:pt idx="310" formatCode="0.00">
                  <c:v>155</c:v>
                </c:pt>
                <c:pt idx="311">
                  <c:v>155.5</c:v>
                </c:pt>
                <c:pt idx="312" formatCode="0.00">
                  <c:v>156</c:v>
                </c:pt>
                <c:pt idx="313">
                  <c:v>156.5</c:v>
                </c:pt>
                <c:pt idx="314" formatCode="0.00">
                  <c:v>157</c:v>
                </c:pt>
                <c:pt idx="315">
                  <c:v>157.5</c:v>
                </c:pt>
                <c:pt idx="316" formatCode="0.00">
                  <c:v>158</c:v>
                </c:pt>
                <c:pt idx="317">
                  <c:v>158.5</c:v>
                </c:pt>
                <c:pt idx="318" formatCode="0.00">
                  <c:v>159</c:v>
                </c:pt>
                <c:pt idx="319">
                  <c:v>159.5</c:v>
                </c:pt>
                <c:pt idx="320" formatCode="0.00">
                  <c:v>160</c:v>
                </c:pt>
                <c:pt idx="321">
                  <c:v>160.5</c:v>
                </c:pt>
                <c:pt idx="322" formatCode="0.00">
                  <c:v>161</c:v>
                </c:pt>
                <c:pt idx="323">
                  <c:v>161.5</c:v>
                </c:pt>
                <c:pt idx="324" formatCode="0.00">
                  <c:v>162</c:v>
                </c:pt>
                <c:pt idx="325">
                  <c:v>162.5</c:v>
                </c:pt>
                <c:pt idx="326" formatCode="0.00">
                  <c:v>163</c:v>
                </c:pt>
                <c:pt idx="327">
                  <c:v>163.5</c:v>
                </c:pt>
                <c:pt idx="328" formatCode="0.00">
                  <c:v>164</c:v>
                </c:pt>
                <c:pt idx="329">
                  <c:v>164.5</c:v>
                </c:pt>
                <c:pt idx="330" formatCode="0.00">
                  <c:v>165</c:v>
                </c:pt>
                <c:pt idx="331">
                  <c:v>165.5</c:v>
                </c:pt>
                <c:pt idx="332" formatCode="0.00">
                  <c:v>166</c:v>
                </c:pt>
                <c:pt idx="333">
                  <c:v>166.5</c:v>
                </c:pt>
                <c:pt idx="334" formatCode="0.00">
                  <c:v>167</c:v>
                </c:pt>
                <c:pt idx="335">
                  <c:v>167.5</c:v>
                </c:pt>
                <c:pt idx="336" formatCode="0.00">
                  <c:v>168</c:v>
                </c:pt>
                <c:pt idx="337">
                  <c:v>168.5</c:v>
                </c:pt>
                <c:pt idx="338" formatCode="0.00">
                  <c:v>169</c:v>
                </c:pt>
                <c:pt idx="339">
                  <c:v>169.5</c:v>
                </c:pt>
                <c:pt idx="340" formatCode="0.00">
                  <c:v>170</c:v>
                </c:pt>
                <c:pt idx="341">
                  <c:v>170.5</c:v>
                </c:pt>
                <c:pt idx="342" formatCode="0.00">
                  <c:v>171</c:v>
                </c:pt>
                <c:pt idx="343">
                  <c:v>171.5</c:v>
                </c:pt>
                <c:pt idx="344" formatCode="0.00">
                  <c:v>172</c:v>
                </c:pt>
                <c:pt idx="345">
                  <c:v>172.5</c:v>
                </c:pt>
                <c:pt idx="346" formatCode="0.00">
                  <c:v>173</c:v>
                </c:pt>
                <c:pt idx="347">
                  <c:v>173.5</c:v>
                </c:pt>
                <c:pt idx="348" formatCode="0.00">
                  <c:v>174</c:v>
                </c:pt>
                <c:pt idx="349">
                  <c:v>174.5</c:v>
                </c:pt>
                <c:pt idx="350" formatCode="0.00">
                  <c:v>175</c:v>
                </c:pt>
                <c:pt idx="351">
                  <c:v>175.5</c:v>
                </c:pt>
                <c:pt idx="352" formatCode="0.00">
                  <c:v>176</c:v>
                </c:pt>
                <c:pt idx="353">
                  <c:v>176.5</c:v>
                </c:pt>
                <c:pt idx="354" formatCode="0.00">
                  <c:v>177</c:v>
                </c:pt>
                <c:pt idx="355">
                  <c:v>177.5</c:v>
                </c:pt>
                <c:pt idx="356" formatCode="0.00">
                  <c:v>178</c:v>
                </c:pt>
                <c:pt idx="357">
                  <c:v>178.5</c:v>
                </c:pt>
                <c:pt idx="358" formatCode="0.00">
                  <c:v>179</c:v>
                </c:pt>
                <c:pt idx="359">
                  <c:v>179.5</c:v>
                </c:pt>
                <c:pt idx="360" formatCode="0.00">
                  <c:v>180</c:v>
                </c:pt>
                <c:pt idx="361">
                  <c:v>180.5</c:v>
                </c:pt>
                <c:pt idx="362" formatCode="0.00">
                  <c:v>181</c:v>
                </c:pt>
                <c:pt idx="363">
                  <c:v>181.5</c:v>
                </c:pt>
                <c:pt idx="364" formatCode="0.00">
                  <c:v>182</c:v>
                </c:pt>
                <c:pt idx="365">
                  <c:v>182.5</c:v>
                </c:pt>
                <c:pt idx="366" formatCode="0.00">
                  <c:v>183</c:v>
                </c:pt>
                <c:pt idx="367">
                  <c:v>183.5</c:v>
                </c:pt>
                <c:pt idx="368" formatCode="0.00">
                  <c:v>184</c:v>
                </c:pt>
                <c:pt idx="369">
                  <c:v>184.5</c:v>
                </c:pt>
                <c:pt idx="370" formatCode="0.00">
                  <c:v>185</c:v>
                </c:pt>
                <c:pt idx="371">
                  <c:v>185.5</c:v>
                </c:pt>
                <c:pt idx="372" formatCode="0.00">
                  <c:v>186</c:v>
                </c:pt>
                <c:pt idx="373">
                  <c:v>186.5</c:v>
                </c:pt>
                <c:pt idx="374" formatCode="0.00">
                  <c:v>187</c:v>
                </c:pt>
                <c:pt idx="375">
                  <c:v>187.5</c:v>
                </c:pt>
                <c:pt idx="376" formatCode="0.00">
                  <c:v>188</c:v>
                </c:pt>
                <c:pt idx="377">
                  <c:v>188.5</c:v>
                </c:pt>
                <c:pt idx="378" formatCode="0.00">
                  <c:v>189</c:v>
                </c:pt>
                <c:pt idx="379">
                  <c:v>189.5</c:v>
                </c:pt>
                <c:pt idx="380" formatCode="0.00">
                  <c:v>190</c:v>
                </c:pt>
                <c:pt idx="381">
                  <c:v>190.5</c:v>
                </c:pt>
                <c:pt idx="382" formatCode="0.00">
                  <c:v>191</c:v>
                </c:pt>
                <c:pt idx="383">
                  <c:v>191.5</c:v>
                </c:pt>
                <c:pt idx="384" formatCode="0.00">
                  <c:v>192</c:v>
                </c:pt>
                <c:pt idx="385">
                  <c:v>192.5</c:v>
                </c:pt>
                <c:pt idx="386" formatCode="0.00">
                  <c:v>193</c:v>
                </c:pt>
                <c:pt idx="387">
                  <c:v>193.5</c:v>
                </c:pt>
                <c:pt idx="388" formatCode="0.00">
                  <c:v>194</c:v>
                </c:pt>
                <c:pt idx="389">
                  <c:v>194.5</c:v>
                </c:pt>
                <c:pt idx="390" formatCode="0.00">
                  <c:v>195</c:v>
                </c:pt>
                <c:pt idx="391">
                  <c:v>195.5</c:v>
                </c:pt>
                <c:pt idx="392" formatCode="0.00">
                  <c:v>196</c:v>
                </c:pt>
                <c:pt idx="393">
                  <c:v>196.5</c:v>
                </c:pt>
                <c:pt idx="394" formatCode="0.00">
                  <c:v>197</c:v>
                </c:pt>
                <c:pt idx="395">
                  <c:v>197.5</c:v>
                </c:pt>
                <c:pt idx="396" formatCode="0.00">
                  <c:v>198</c:v>
                </c:pt>
                <c:pt idx="397">
                  <c:v>198.5</c:v>
                </c:pt>
                <c:pt idx="398" formatCode="0.00">
                  <c:v>199</c:v>
                </c:pt>
                <c:pt idx="399">
                  <c:v>199.5</c:v>
                </c:pt>
              </c:numCache>
            </c:numRef>
          </c:xVal>
          <c:yVal>
            <c:numRef>
              <c:f>Weibull!$R$11:$R$410</c:f>
              <c:numCache>
                <c:formatCode>General</c:formatCode>
                <c:ptCount val="400"/>
                <c:pt idx="0">
                  <c:v>1.2709162211510527E-4</c:v>
                </c:pt>
                <c:pt idx="1">
                  <c:v>2.8799355004945126E-2</c:v>
                </c:pt>
                <c:pt idx="2">
                  <c:v>7.3725953877922801E-2</c:v>
                </c:pt>
                <c:pt idx="3">
                  <c:v>0.12589832115483657</c:v>
                </c:pt>
                <c:pt idx="4">
                  <c:v>0.1818530636956277</c:v>
                </c:pt>
                <c:pt idx="5">
                  <c:v>0.2394428281095331</c:v>
                </c:pt>
                <c:pt idx="6">
                  <c:v>0.29717639229692483</c:v>
                </c:pt>
                <c:pt idx="7">
                  <c:v>0.35397505504357663</c:v>
                </c:pt>
                <c:pt idx="8">
                  <c:v>0.40905176060756787</c:v>
                </c:pt>
                <c:pt idx="9">
                  <c:v>0.46183919521723837</c:v>
                </c:pt>
                <c:pt idx="10">
                  <c:v>0.5119414081692526</c:v>
                </c:pt>
                <c:pt idx="11">
                  <c:v>0.55909839380510751</c:v>
                </c:pt>
                <c:pt idx="12">
                  <c:v>0.6031586569561409</c:v>
                </c:pt>
                <c:pt idx="13">
                  <c:v>0.64405717758978931</c:v>
                </c:pt>
                <c:pt idx="14">
                  <c:v>0.68179731748145578</c:v>
                </c:pt>
                <c:pt idx="15">
                  <c:v>0.71643578179596656</c:v>
                </c:pt>
                <c:pt idx="16">
                  <c:v>0.7480700536090108</c:v>
                </c:pt>
                <c:pt idx="17">
                  <c:v>0.77682789091993421</c:v>
                </c:pt>
                <c:pt idx="18">
                  <c:v>0.80285857676234584</c:v>
                </c:pt>
                <c:pt idx="19">
                  <c:v>0.82632567565681914</c:v>
                </c:pt>
                <c:pt idx="20">
                  <c:v>0.84740109081454607</c:v>
                </c:pt>
                <c:pt idx="21">
                  <c:v>0.86626024542575619</c:v>
                </c:pt>
                <c:pt idx="22">
                  <c:v>0.88307823318658929</c:v>
                </c:pt>
                <c:pt idx="23">
                  <c:v>0.89802680081785036</c:v>
                </c:pt>
                <c:pt idx="24">
                  <c:v>0.91127204032980669</c:v>
                </c:pt>
                <c:pt idx="25">
                  <c:v>0.92297268208963879</c:v>
                </c:pt>
                <c:pt idx="26">
                  <c:v>0.93327889184054547</c:v>
                </c:pt>
                <c:pt idx="27">
                  <c:v>0.9423314859575338</c:v>
                </c:pt>
                <c:pt idx="28">
                  <c:v>0.95026148952811262</c:v>
                </c:pt>
                <c:pt idx="29">
                  <c:v>0.95718997137126283</c:v>
                </c:pt>
                <c:pt idx="30">
                  <c:v>0.96322809887725158</c:v>
                </c:pt>
                <c:pt idx="31">
                  <c:v>0.96847736357412051</c:v>
                </c:pt>
                <c:pt idx="32">
                  <c:v>0.97302993561328444</c:v>
                </c:pt>
                <c:pt idx="33">
                  <c:v>0.97696911193089497</c:v>
                </c:pt>
                <c:pt idx="34">
                  <c:v>0.98036982870493461</c:v>
                </c:pt>
                <c:pt idx="35">
                  <c:v>0.9832992139194352</c:v>
                </c:pt>
                <c:pt idx="36">
                  <c:v>0.98581716040251699</c:v>
                </c:pt>
                <c:pt idx="37">
                  <c:v>0.98797690366522495</c:v>
                </c:pt>
                <c:pt idx="38">
                  <c:v>0.9898255922783592</c:v>
                </c:pt>
                <c:pt idx="39">
                  <c:v>0.99140484143185892</c:v>
                </c:pt>
                <c:pt idx="40">
                  <c:v>0.99275126277391357</c:v>
                </c:pt>
                <c:pt idx="41">
                  <c:v>0.99389696567259</c:v>
                </c:pt>
                <c:pt idx="42">
                  <c:v>0.99487002672778391</c:v>
                </c:pt>
                <c:pt idx="43">
                  <c:v>0.99569492573003515</c:v>
                </c:pt>
                <c:pt idx="44">
                  <c:v>0.99639294735676764</c:v>
                </c:pt>
                <c:pt idx="45">
                  <c:v>0.99698254875435499</c:v>
                </c:pt>
                <c:pt idx="46">
                  <c:v>0.99747969381126367</c:v>
                </c:pt>
                <c:pt idx="47">
                  <c:v>0.99789815541517635</c:v>
                </c:pt>
                <c:pt idx="48">
                  <c:v>0.99824978733383729</c:v>
                </c:pt>
                <c:pt idx="49">
                  <c:v>0.99854476759046396</c:v>
                </c:pt>
                <c:pt idx="50">
                  <c:v>0.99879181534186323</c:v>
                </c:pt>
                <c:pt idx="51">
                  <c:v>0.99899838332985103</c:v>
                </c:pt>
                <c:pt idx="52">
                  <c:v>0.99917082798044965</c:v>
                </c:pt>
                <c:pt idx="53">
                  <c:v>0.99931455918440781</c:v>
                </c:pt>
                <c:pt idx="54">
                  <c:v>0.9994341717184011</c:v>
                </c:pt>
                <c:pt idx="55">
                  <c:v>0.99953356016839123</c:v>
                </c:pt>
                <c:pt idx="56">
                  <c:v>0.99961601910289377</c:v>
                </c:pt>
                <c:pt idx="57">
                  <c:v>0.99968433012063518</c:v>
                </c:pt>
                <c:pt idx="58">
                  <c:v>0.99974083726929341</c:v>
                </c:pt>
                <c:pt idx="59">
                  <c:v>0.99978751220362949</c:v>
                </c:pt>
                <c:pt idx="60">
                  <c:v>0.9998260103252874</c:v>
                </c:pt>
                <c:pt idx="61">
                  <c:v>0.99985771902508958</c:v>
                </c:pt>
                <c:pt idx="62">
                  <c:v>0.99988379903331259</c:v>
                </c:pt>
                <c:pt idx="63">
                  <c:v>0.9999052197752506</c:v>
                </c:pt>
                <c:pt idx="64">
                  <c:v>0.9999227895289583</c:v>
                </c:pt>
                <c:pt idx="65">
                  <c:v>0.99993718108971308</c:v>
                </c:pt>
                <c:pt idx="66">
                  <c:v>0.99994895356145985</c:v>
                </c:pt>
                <c:pt idx="67">
                  <c:v>0.99995857081915829</c:v>
                </c:pt>
                <c:pt idx="68">
                  <c:v>0.99996641711722412</c:v>
                </c:pt>
                <c:pt idx="69">
                  <c:v>0.99997281025774565</c:v>
                </c:pt>
                <c:pt idx="70">
                  <c:v>0.99997801267740871</c:v>
                </c:pt>
                <c:pt idx="71">
                  <c:v>0.99998224076355446</c:v>
                </c:pt>
                <c:pt idx="72">
                  <c:v>0.99998567266703287</c:v>
                </c:pt>
                <c:pt idx="73">
                  <c:v>0.99998845484196075</c:v>
                </c:pt>
                <c:pt idx="74">
                  <c:v>0.99999070750965569</c:v>
                </c:pt>
                <c:pt idx="75">
                  <c:v>0.99999252921540771</c:v>
                </c:pt>
                <c:pt idx="76">
                  <c:v>0.99999400062191457</c:v>
                </c:pt>
                <c:pt idx="77">
                  <c:v>0.99999518766171747</c:v>
                </c:pt>
                <c:pt idx="78">
                  <c:v>0.99999614415244575</c:v>
                </c:pt>
                <c:pt idx="79">
                  <c:v>0.99999691396274293</c:v>
                </c:pt>
                <c:pt idx="80">
                  <c:v>0.99999753280309389</c:v>
                </c:pt>
                <c:pt idx="81">
                  <c:v>0.99999802970409513</c:v>
                </c:pt>
                <c:pt idx="82">
                  <c:v>0.99999842823476126</c:v>
                </c:pt>
                <c:pt idx="83">
                  <c:v>0.99999874750499618</c:v>
                </c:pt>
                <c:pt idx="84">
                  <c:v>0.99999900298918531</c:v>
                </c:pt>
                <c:pt idx="85">
                  <c:v>0.99999920720178881</c:v>
                </c:pt>
                <c:pt idx="86">
                  <c:v>0.9999993702506963</c:v>
                </c:pt>
                <c:pt idx="87">
                  <c:v>0.99999950028978557</c:v>
                </c:pt>
                <c:pt idx="88">
                  <c:v>0.99999960388850273</c:v>
                </c:pt>
                <c:pt idx="89">
                  <c:v>0.99999968633324188</c:v>
                </c:pt>
                <c:pt idx="90">
                  <c:v>0.99999975187275858</c:v>
                </c:pt>
                <c:pt idx="91">
                  <c:v>0.99999980391772947</c:v>
                </c:pt>
                <c:pt idx="92">
                  <c:v>0.99999984520279861</c:v>
                </c:pt>
                <c:pt idx="93">
                  <c:v>0.99999987791798239</c:v>
                </c:pt>
                <c:pt idx="94">
                  <c:v>0.99999990381508319</c:v>
                </c:pt>
                <c:pt idx="95">
                  <c:v>0.99999992429374729</c:v>
                </c:pt>
                <c:pt idx="96">
                  <c:v>0.99999994047097118</c:v>
                </c:pt>
                <c:pt idx="97">
                  <c:v>0.99999995323716429</c:v>
                </c:pt>
                <c:pt idx="98">
                  <c:v>0.9999999633013108</c:v>
                </c:pt>
                <c:pt idx="99">
                  <c:v>0.999999971227303</c:v>
                </c:pt>
                <c:pt idx="100">
                  <c:v>0.99999997746313574</c:v>
                </c:pt>
                <c:pt idx="101">
                  <c:v>0.99999998236433441</c:v>
                </c:pt>
                <c:pt idx="102">
                  <c:v>0.99999998621273334</c:v>
                </c:pt>
                <c:pt idx="103">
                  <c:v>0.99999998923150724</c:v>
                </c:pt>
                <c:pt idx="104">
                  <c:v>0.99999999159719044</c:v>
                </c:pt>
                <c:pt idx="105">
                  <c:v>0.99999999344927504</c:v>
                </c:pt>
                <c:pt idx="106">
                  <c:v>0.99999999489786651</c:v>
                </c:pt>
                <c:pt idx="107">
                  <c:v>0.99999999602978351</c:v>
                </c:pt>
                <c:pt idx="108">
                  <c:v>0.99999999691341124</c:v>
                </c:pt>
                <c:pt idx="109">
                  <c:v>0.99999999760255964</c:v>
                </c:pt>
                <c:pt idx="110">
                  <c:v>0.99999999813952634</c:v>
                </c:pt>
                <c:pt idx="111">
                  <c:v>0.99999999855752564</c:v>
                </c:pt>
                <c:pt idx="112">
                  <c:v>0.99999999888261271</c:v>
                </c:pt>
                <c:pt idx="113">
                  <c:v>0.99999999913520643</c:v>
                </c:pt>
                <c:pt idx="114">
                  <c:v>0.99999999933129213</c:v>
                </c:pt>
                <c:pt idx="115">
                  <c:v>0.99999999948337237</c:v>
                </c:pt>
                <c:pt idx="116">
                  <c:v>0.99999999960121555</c:v>
                </c:pt>
                <c:pt idx="117">
                  <c:v>0.99999999969244691</c:v>
                </c:pt>
                <c:pt idx="118">
                  <c:v>0.99999999976301257</c:v>
                </c:pt>
                <c:pt idx="119">
                  <c:v>0.99999999981754495</c:v>
                </c:pt>
                <c:pt idx="120">
                  <c:v>0.9999999998596496</c:v>
                </c:pt>
                <c:pt idx="121">
                  <c:v>0.99999999989213006</c:v>
                </c:pt>
                <c:pt idx="122">
                  <c:v>0.99999999991716426</c:v>
                </c:pt>
                <c:pt idx="123">
                  <c:v>0.99999999993644229</c:v>
                </c:pt>
                <c:pt idx="124">
                  <c:v>0.99999999995127475</c:v>
                </c:pt>
                <c:pt idx="125">
                  <c:v>0.99999999996267708</c:v>
                </c:pt>
                <c:pt idx="126">
                  <c:v>0.99999999997143496</c:v>
                </c:pt>
                <c:pt idx="127">
                  <c:v>0.99999999997815592</c:v>
                </c:pt>
                <c:pt idx="128">
                  <c:v>0.99999999998330924</c:v>
                </c:pt>
                <c:pt idx="129">
                  <c:v>0.9999999999872573</c:v>
                </c:pt>
                <c:pt idx="130">
                  <c:v>0.99999999999027944</c:v>
                </c:pt>
                <c:pt idx="131">
                  <c:v>0.99999999999259082</c:v>
                </c:pt>
                <c:pt idx="132">
                  <c:v>0.99999999999435718</c:v>
                </c:pt>
                <c:pt idx="133">
                  <c:v>0.99999999999570599</c:v>
                </c:pt>
                <c:pt idx="134">
                  <c:v>0.99999999999673495</c:v>
                </c:pt>
                <c:pt idx="135">
                  <c:v>0.99999999999751932</c:v>
                </c:pt>
                <c:pt idx="136">
                  <c:v>0.99999999999811673</c:v>
                </c:pt>
                <c:pt idx="137">
                  <c:v>0.99999999999857148</c:v>
                </c:pt>
                <c:pt idx="138">
                  <c:v>0.9999999999989172</c:v>
                </c:pt>
                <c:pt idx="139">
                  <c:v>0.99999999999917988</c:v>
                </c:pt>
                <c:pt idx="140">
                  <c:v>0.99999999999937939</c:v>
                </c:pt>
                <c:pt idx="141">
                  <c:v>0.99999999999953071</c:v>
                </c:pt>
                <c:pt idx="142">
                  <c:v>0.99999999999964539</c:v>
                </c:pt>
                <c:pt idx="143">
                  <c:v>0.99999999999973221</c:v>
                </c:pt>
                <c:pt idx="144">
                  <c:v>0.99999999999979805</c:v>
                </c:pt>
                <c:pt idx="145">
                  <c:v>0.99999999999984768</c:v>
                </c:pt>
                <c:pt idx="146">
                  <c:v>0.99999999999988531</c:v>
                </c:pt>
                <c:pt idx="147">
                  <c:v>0.99999999999991362</c:v>
                </c:pt>
                <c:pt idx="148">
                  <c:v>0.99999999999993505</c:v>
                </c:pt>
                <c:pt idx="149">
                  <c:v>0.99999999999995115</c:v>
                </c:pt>
                <c:pt idx="150">
                  <c:v>0.99999999999996336</c:v>
                </c:pt>
                <c:pt idx="151">
                  <c:v>0.99999999999997247</c:v>
                </c:pt>
                <c:pt idx="152">
                  <c:v>0.99999999999997935</c:v>
                </c:pt>
                <c:pt idx="153">
                  <c:v>0.99999999999998457</c:v>
                </c:pt>
                <c:pt idx="154">
                  <c:v>0.99999999999998845</c:v>
                </c:pt>
                <c:pt idx="155">
                  <c:v>0.99999999999999134</c:v>
                </c:pt>
                <c:pt idx="156">
                  <c:v>0.99999999999999356</c:v>
                </c:pt>
                <c:pt idx="157">
                  <c:v>0.99999999999999512</c:v>
                </c:pt>
                <c:pt idx="158">
                  <c:v>0.99999999999999634</c:v>
                </c:pt>
                <c:pt idx="159">
                  <c:v>0.99999999999999734</c:v>
                </c:pt>
                <c:pt idx="160">
                  <c:v>0.999999999999998</c:v>
                </c:pt>
                <c:pt idx="161">
                  <c:v>0.99999999999999856</c:v>
                </c:pt>
                <c:pt idx="162">
                  <c:v>0.99999999999999889</c:v>
                </c:pt>
                <c:pt idx="163">
                  <c:v>0.99999999999999922</c:v>
                </c:pt>
                <c:pt idx="164">
                  <c:v>0.99999999999999933</c:v>
                </c:pt>
                <c:pt idx="165">
                  <c:v>0.99999999999999956</c:v>
                </c:pt>
                <c:pt idx="166">
                  <c:v>0.99999999999999967</c:v>
                </c:pt>
                <c:pt idx="167">
                  <c:v>0.99999999999999978</c:v>
                </c:pt>
                <c:pt idx="168">
                  <c:v>0.99999999999999978</c:v>
                </c:pt>
                <c:pt idx="169">
                  <c:v>0.99999999999999989</c:v>
                </c:pt>
                <c:pt idx="170">
                  <c:v>0.99999999999999989</c:v>
                </c:pt>
                <c:pt idx="171">
                  <c:v>0.99999999999999989</c:v>
                </c:pt>
                <c:pt idx="172">
                  <c:v>0.99999999999999989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C57-442F-B94C-D9868552B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367296"/>
        <c:axId val="157397760"/>
      </c:scatterChart>
      <c:valAx>
        <c:axId val="157367296"/>
        <c:scaling>
          <c:orientation val="minMax"/>
          <c:max val="50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crossAx val="157397760"/>
        <c:crosses val="autoZero"/>
        <c:crossBetween val="midCat"/>
      </c:valAx>
      <c:valAx>
        <c:axId val="157397760"/>
        <c:scaling>
          <c:orientation val="minMax"/>
          <c:max val="1.05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157367296"/>
        <c:crosses val="autoZero"/>
        <c:crossBetween val="midCat"/>
      </c:valAx>
      <c:spPr>
        <a:solidFill>
          <a:schemeClr val="accent5">
            <a:lumMod val="20000"/>
            <a:lumOff val="80000"/>
          </a:schemeClr>
        </a:solidFill>
      </c:spPr>
    </c:plotArea>
    <c:plotVisOnly val="0"/>
    <c:dispBlanksAs val="gap"/>
    <c:showDLblsOverMax val="0"/>
  </c:chart>
  <c:spPr>
    <a:solidFill>
      <a:schemeClr val="accent3">
        <a:lumMod val="60000"/>
        <a:lumOff val="40000"/>
      </a:schemeClr>
    </a:solidFill>
    <a:ln w="9525">
      <a:solidFill>
        <a:schemeClr val="tx1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Hazard Function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8830955854867304E-2"/>
          <c:y val="0.15059953032186801"/>
          <c:w val="0.90546213116928409"/>
          <c:h val="0.6594538840539669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Weibull!$S$10</c:f>
              <c:strCache>
                <c:ptCount val="1"/>
                <c:pt idx="0">
                  <c:v>h(x)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Weibull!$P$11:$P$410</c:f>
              <c:numCache>
                <c:formatCode>General</c:formatCode>
                <c:ptCount val="400"/>
                <c:pt idx="0" formatCode="0.00">
                  <c:v>0.01</c:v>
                </c:pt>
                <c:pt idx="1">
                  <c:v>0.5</c:v>
                </c:pt>
                <c:pt idx="2" formatCode="0.00">
                  <c:v>1</c:v>
                </c:pt>
                <c:pt idx="3">
                  <c:v>1.5</c:v>
                </c:pt>
                <c:pt idx="4" formatCode="0.00">
                  <c:v>2</c:v>
                </c:pt>
                <c:pt idx="5">
                  <c:v>2.5</c:v>
                </c:pt>
                <c:pt idx="6" formatCode="0.00">
                  <c:v>3</c:v>
                </c:pt>
                <c:pt idx="7">
                  <c:v>3.5</c:v>
                </c:pt>
                <c:pt idx="8" formatCode="0.00">
                  <c:v>4</c:v>
                </c:pt>
                <c:pt idx="9">
                  <c:v>4.5</c:v>
                </c:pt>
                <c:pt idx="10" formatCode="0.00">
                  <c:v>5</c:v>
                </c:pt>
                <c:pt idx="11">
                  <c:v>5.5</c:v>
                </c:pt>
                <c:pt idx="12" formatCode="0.00">
                  <c:v>6</c:v>
                </c:pt>
                <c:pt idx="13">
                  <c:v>6.5</c:v>
                </c:pt>
                <c:pt idx="14" formatCode="0.00">
                  <c:v>7</c:v>
                </c:pt>
                <c:pt idx="15">
                  <c:v>7.5</c:v>
                </c:pt>
                <c:pt idx="16" formatCode="0.00">
                  <c:v>8</c:v>
                </c:pt>
                <c:pt idx="17">
                  <c:v>8.5</c:v>
                </c:pt>
                <c:pt idx="18" formatCode="0.00">
                  <c:v>9</c:v>
                </c:pt>
                <c:pt idx="19">
                  <c:v>9.5</c:v>
                </c:pt>
                <c:pt idx="20" formatCode="0.00">
                  <c:v>10</c:v>
                </c:pt>
                <c:pt idx="21">
                  <c:v>10.5</c:v>
                </c:pt>
                <c:pt idx="22" formatCode="0.00">
                  <c:v>11</c:v>
                </c:pt>
                <c:pt idx="23">
                  <c:v>11.5</c:v>
                </c:pt>
                <c:pt idx="24" formatCode="0.00">
                  <c:v>12</c:v>
                </c:pt>
                <c:pt idx="25">
                  <c:v>12.5</c:v>
                </c:pt>
                <c:pt idx="26" formatCode="0.00">
                  <c:v>13</c:v>
                </c:pt>
                <c:pt idx="27">
                  <c:v>13.5</c:v>
                </c:pt>
                <c:pt idx="28" formatCode="0.00">
                  <c:v>14</c:v>
                </c:pt>
                <c:pt idx="29">
                  <c:v>14.5</c:v>
                </c:pt>
                <c:pt idx="30" formatCode="0.00">
                  <c:v>15</c:v>
                </c:pt>
                <c:pt idx="31">
                  <c:v>15.5</c:v>
                </c:pt>
                <c:pt idx="32" formatCode="0.00">
                  <c:v>16</c:v>
                </c:pt>
                <c:pt idx="33">
                  <c:v>16.5</c:v>
                </c:pt>
                <c:pt idx="34" formatCode="0.00">
                  <c:v>17</c:v>
                </c:pt>
                <c:pt idx="35">
                  <c:v>17.5</c:v>
                </c:pt>
                <c:pt idx="36" formatCode="0.00">
                  <c:v>18</c:v>
                </c:pt>
                <c:pt idx="37">
                  <c:v>18.5</c:v>
                </c:pt>
                <c:pt idx="38" formatCode="0.00">
                  <c:v>19</c:v>
                </c:pt>
                <c:pt idx="39">
                  <c:v>19.5</c:v>
                </c:pt>
                <c:pt idx="40" formatCode="0.00">
                  <c:v>20</c:v>
                </c:pt>
                <c:pt idx="41">
                  <c:v>20.5</c:v>
                </c:pt>
                <c:pt idx="42" formatCode="0.00">
                  <c:v>21</c:v>
                </c:pt>
                <c:pt idx="43">
                  <c:v>21.5</c:v>
                </c:pt>
                <c:pt idx="44" formatCode="0.00">
                  <c:v>22</c:v>
                </c:pt>
                <c:pt idx="45">
                  <c:v>22.5</c:v>
                </c:pt>
                <c:pt idx="46" formatCode="0.00">
                  <c:v>23</c:v>
                </c:pt>
                <c:pt idx="47">
                  <c:v>23.5</c:v>
                </c:pt>
                <c:pt idx="48" formatCode="0.00">
                  <c:v>24</c:v>
                </c:pt>
                <c:pt idx="49">
                  <c:v>24.5</c:v>
                </c:pt>
                <c:pt idx="50" formatCode="0.00">
                  <c:v>25</c:v>
                </c:pt>
                <c:pt idx="51">
                  <c:v>25.5</c:v>
                </c:pt>
                <c:pt idx="52" formatCode="0.00">
                  <c:v>26</c:v>
                </c:pt>
                <c:pt idx="53">
                  <c:v>26.5</c:v>
                </c:pt>
                <c:pt idx="54" formatCode="0.00">
                  <c:v>27</c:v>
                </c:pt>
                <c:pt idx="55">
                  <c:v>27.5</c:v>
                </c:pt>
                <c:pt idx="56" formatCode="0.00">
                  <c:v>28</c:v>
                </c:pt>
                <c:pt idx="57">
                  <c:v>28.5</c:v>
                </c:pt>
                <c:pt idx="58" formatCode="0.00">
                  <c:v>29</c:v>
                </c:pt>
                <c:pt idx="59">
                  <c:v>29.5</c:v>
                </c:pt>
                <c:pt idx="60" formatCode="0.00">
                  <c:v>30</c:v>
                </c:pt>
                <c:pt idx="61">
                  <c:v>30.5</c:v>
                </c:pt>
                <c:pt idx="62" formatCode="0.00">
                  <c:v>31</c:v>
                </c:pt>
                <c:pt idx="63">
                  <c:v>31.5</c:v>
                </c:pt>
                <c:pt idx="64" formatCode="0.00">
                  <c:v>32</c:v>
                </c:pt>
                <c:pt idx="65">
                  <c:v>32.5</c:v>
                </c:pt>
                <c:pt idx="66" formatCode="0.00">
                  <c:v>33</c:v>
                </c:pt>
                <c:pt idx="67">
                  <c:v>33.5</c:v>
                </c:pt>
                <c:pt idx="68" formatCode="0.00">
                  <c:v>34</c:v>
                </c:pt>
                <c:pt idx="69">
                  <c:v>34.5</c:v>
                </c:pt>
                <c:pt idx="70" formatCode="0.00">
                  <c:v>35</c:v>
                </c:pt>
                <c:pt idx="71">
                  <c:v>35.5</c:v>
                </c:pt>
                <c:pt idx="72" formatCode="0.00">
                  <c:v>36</c:v>
                </c:pt>
                <c:pt idx="73">
                  <c:v>36.5</c:v>
                </c:pt>
                <c:pt idx="74" formatCode="0.00">
                  <c:v>37</c:v>
                </c:pt>
                <c:pt idx="75">
                  <c:v>37.5</c:v>
                </c:pt>
                <c:pt idx="76" formatCode="0.00">
                  <c:v>38</c:v>
                </c:pt>
                <c:pt idx="77">
                  <c:v>38.5</c:v>
                </c:pt>
                <c:pt idx="78" formatCode="0.00">
                  <c:v>39</c:v>
                </c:pt>
                <c:pt idx="79">
                  <c:v>39.5</c:v>
                </c:pt>
                <c:pt idx="80" formatCode="0.00">
                  <c:v>40</c:v>
                </c:pt>
                <c:pt idx="81">
                  <c:v>40.5</c:v>
                </c:pt>
                <c:pt idx="82" formatCode="0.00">
                  <c:v>41</c:v>
                </c:pt>
                <c:pt idx="83">
                  <c:v>41.5</c:v>
                </c:pt>
                <c:pt idx="84" formatCode="0.00">
                  <c:v>42</c:v>
                </c:pt>
                <c:pt idx="85">
                  <c:v>42.5</c:v>
                </c:pt>
                <c:pt idx="86" formatCode="0.00">
                  <c:v>43</c:v>
                </c:pt>
                <c:pt idx="87">
                  <c:v>43.5</c:v>
                </c:pt>
                <c:pt idx="88" formatCode="0.00">
                  <c:v>44</c:v>
                </c:pt>
                <c:pt idx="89">
                  <c:v>44.5</c:v>
                </c:pt>
                <c:pt idx="90" formatCode="0.00">
                  <c:v>45</c:v>
                </c:pt>
                <c:pt idx="91">
                  <c:v>45.5</c:v>
                </c:pt>
                <c:pt idx="92" formatCode="0.00">
                  <c:v>46</c:v>
                </c:pt>
                <c:pt idx="93">
                  <c:v>46.5</c:v>
                </c:pt>
                <c:pt idx="94" formatCode="0.00">
                  <c:v>47</c:v>
                </c:pt>
                <c:pt idx="95">
                  <c:v>47.5</c:v>
                </c:pt>
                <c:pt idx="96" formatCode="0.00">
                  <c:v>48</c:v>
                </c:pt>
                <c:pt idx="97">
                  <c:v>48.5</c:v>
                </c:pt>
                <c:pt idx="98" formatCode="0.00">
                  <c:v>49</c:v>
                </c:pt>
                <c:pt idx="99">
                  <c:v>49.5</c:v>
                </c:pt>
                <c:pt idx="100" formatCode="0.00">
                  <c:v>50</c:v>
                </c:pt>
                <c:pt idx="101">
                  <c:v>50.5</c:v>
                </c:pt>
                <c:pt idx="102" formatCode="0.00">
                  <c:v>51</c:v>
                </c:pt>
                <c:pt idx="103">
                  <c:v>51.5</c:v>
                </c:pt>
                <c:pt idx="104" formatCode="0.00">
                  <c:v>52</c:v>
                </c:pt>
                <c:pt idx="105">
                  <c:v>52.5</c:v>
                </c:pt>
                <c:pt idx="106" formatCode="0.00">
                  <c:v>53</c:v>
                </c:pt>
                <c:pt idx="107">
                  <c:v>53.5</c:v>
                </c:pt>
                <c:pt idx="108" formatCode="0.00">
                  <c:v>54</c:v>
                </c:pt>
                <c:pt idx="109">
                  <c:v>54.5</c:v>
                </c:pt>
                <c:pt idx="110" formatCode="0.00">
                  <c:v>55</c:v>
                </c:pt>
                <c:pt idx="111">
                  <c:v>55.5</c:v>
                </c:pt>
                <c:pt idx="112" formatCode="0.00">
                  <c:v>56</c:v>
                </c:pt>
                <c:pt idx="113">
                  <c:v>56.5</c:v>
                </c:pt>
                <c:pt idx="114" formatCode="0.00">
                  <c:v>57</c:v>
                </c:pt>
                <c:pt idx="115">
                  <c:v>57.5</c:v>
                </c:pt>
                <c:pt idx="116" formatCode="0.00">
                  <c:v>58</c:v>
                </c:pt>
                <c:pt idx="117">
                  <c:v>58.5</c:v>
                </c:pt>
                <c:pt idx="118" formatCode="0.00">
                  <c:v>59</c:v>
                </c:pt>
                <c:pt idx="119">
                  <c:v>59.5</c:v>
                </c:pt>
                <c:pt idx="120" formatCode="0.00">
                  <c:v>60</c:v>
                </c:pt>
                <c:pt idx="121">
                  <c:v>60.5</c:v>
                </c:pt>
                <c:pt idx="122" formatCode="0.00">
                  <c:v>61</c:v>
                </c:pt>
                <c:pt idx="123">
                  <c:v>61.5</c:v>
                </c:pt>
                <c:pt idx="124" formatCode="0.00">
                  <c:v>62</c:v>
                </c:pt>
                <c:pt idx="125">
                  <c:v>62.5</c:v>
                </c:pt>
                <c:pt idx="126" formatCode="0.00">
                  <c:v>63</c:v>
                </c:pt>
                <c:pt idx="127">
                  <c:v>63.5</c:v>
                </c:pt>
                <c:pt idx="128" formatCode="0.00">
                  <c:v>64</c:v>
                </c:pt>
                <c:pt idx="129">
                  <c:v>64.5</c:v>
                </c:pt>
                <c:pt idx="130" formatCode="0.00">
                  <c:v>65</c:v>
                </c:pt>
                <c:pt idx="131">
                  <c:v>65.5</c:v>
                </c:pt>
                <c:pt idx="132" formatCode="0.00">
                  <c:v>66</c:v>
                </c:pt>
                <c:pt idx="133">
                  <c:v>66.5</c:v>
                </c:pt>
                <c:pt idx="134" formatCode="0.00">
                  <c:v>67</c:v>
                </c:pt>
                <c:pt idx="135">
                  <c:v>67.5</c:v>
                </c:pt>
                <c:pt idx="136" formatCode="0.00">
                  <c:v>68</c:v>
                </c:pt>
                <c:pt idx="137">
                  <c:v>68.5</c:v>
                </c:pt>
                <c:pt idx="138" formatCode="0.00">
                  <c:v>69</c:v>
                </c:pt>
                <c:pt idx="139">
                  <c:v>69.5</c:v>
                </c:pt>
                <c:pt idx="140" formatCode="0.00">
                  <c:v>70</c:v>
                </c:pt>
                <c:pt idx="141">
                  <c:v>70.5</c:v>
                </c:pt>
                <c:pt idx="142" formatCode="0.00">
                  <c:v>71</c:v>
                </c:pt>
                <c:pt idx="143">
                  <c:v>71.5</c:v>
                </c:pt>
                <c:pt idx="144" formatCode="0.00">
                  <c:v>72</c:v>
                </c:pt>
                <c:pt idx="145">
                  <c:v>72.5</c:v>
                </c:pt>
                <c:pt idx="146" formatCode="0.00">
                  <c:v>73</c:v>
                </c:pt>
                <c:pt idx="147">
                  <c:v>73.5</c:v>
                </c:pt>
                <c:pt idx="148" formatCode="0.00">
                  <c:v>74</c:v>
                </c:pt>
                <c:pt idx="149">
                  <c:v>74.5</c:v>
                </c:pt>
                <c:pt idx="150" formatCode="0.00">
                  <c:v>75</c:v>
                </c:pt>
                <c:pt idx="151">
                  <c:v>75.5</c:v>
                </c:pt>
                <c:pt idx="152" formatCode="0.00">
                  <c:v>76</c:v>
                </c:pt>
                <c:pt idx="153">
                  <c:v>76.5</c:v>
                </c:pt>
                <c:pt idx="154" formatCode="0.00">
                  <c:v>77</c:v>
                </c:pt>
                <c:pt idx="155">
                  <c:v>77.5</c:v>
                </c:pt>
                <c:pt idx="156" formatCode="0.00">
                  <c:v>78</c:v>
                </c:pt>
                <c:pt idx="157">
                  <c:v>78.5</c:v>
                </c:pt>
                <c:pt idx="158" formatCode="0.00">
                  <c:v>79</c:v>
                </c:pt>
                <c:pt idx="159">
                  <c:v>79.5</c:v>
                </c:pt>
                <c:pt idx="160" formatCode="0.00">
                  <c:v>80</c:v>
                </c:pt>
                <c:pt idx="161">
                  <c:v>80.5</c:v>
                </c:pt>
                <c:pt idx="162" formatCode="0.00">
                  <c:v>81</c:v>
                </c:pt>
                <c:pt idx="163">
                  <c:v>81.5</c:v>
                </c:pt>
                <c:pt idx="164" formatCode="0.00">
                  <c:v>82</c:v>
                </c:pt>
                <c:pt idx="165">
                  <c:v>82.5</c:v>
                </c:pt>
                <c:pt idx="166" formatCode="0.00">
                  <c:v>83</c:v>
                </c:pt>
                <c:pt idx="167">
                  <c:v>83.5</c:v>
                </c:pt>
                <c:pt idx="168" formatCode="0.00">
                  <c:v>84</c:v>
                </c:pt>
                <c:pt idx="169">
                  <c:v>84.5</c:v>
                </c:pt>
                <c:pt idx="170" formatCode="0.00">
                  <c:v>85</c:v>
                </c:pt>
                <c:pt idx="171">
                  <c:v>85.5</c:v>
                </c:pt>
                <c:pt idx="172" formatCode="0.00">
                  <c:v>86</c:v>
                </c:pt>
                <c:pt idx="173">
                  <c:v>86.5</c:v>
                </c:pt>
                <c:pt idx="174" formatCode="0.00">
                  <c:v>87</c:v>
                </c:pt>
                <c:pt idx="175">
                  <c:v>87.5</c:v>
                </c:pt>
                <c:pt idx="176" formatCode="0.00">
                  <c:v>88</c:v>
                </c:pt>
                <c:pt idx="177">
                  <c:v>88.5</c:v>
                </c:pt>
                <c:pt idx="178" formatCode="0.00">
                  <c:v>89</c:v>
                </c:pt>
                <c:pt idx="179">
                  <c:v>89.5</c:v>
                </c:pt>
                <c:pt idx="180" formatCode="0.00">
                  <c:v>90</c:v>
                </c:pt>
                <c:pt idx="181">
                  <c:v>90.5</c:v>
                </c:pt>
                <c:pt idx="182" formatCode="0.00">
                  <c:v>91</c:v>
                </c:pt>
                <c:pt idx="183">
                  <c:v>91.5</c:v>
                </c:pt>
                <c:pt idx="184" formatCode="0.00">
                  <c:v>92</c:v>
                </c:pt>
                <c:pt idx="185">
                  <c:v>92.5</c:v>
                </c:pt>
                <c:pt idx="186" formatCode="0.00">
                  <c:v>93</c:v>
                </c:pt>
                <c:pt idx="187">
                  <c:v>93.5</c:v>
                </c:pt>
                <c:pt idx="188" formatCode="0.00">
                  <c:v>94</c:v>
                </c:pt>
                <c:pt idx="189">
                  <c:v>94.5</c:v>
                </c:pt>
                <c:pt idx="190" formatCode="0.00">
                  <c:v>95</c:v>
                </c:pt>
                <c:pt idx="191">
                  <c:v>95.5</c:v>
                </c:pt>
                <c:pt idx="192" formatCode="0.00">
                  <c:v>96</c:v>
                </c:pt>
                <c:pt idx="193">
                  <c:v>96.5</c:v>
                </c:pt>
                <c:pt idx="194" formatCode="0.00">
                  <c:v>97</c:v>
                </c:pt>
                <c:pt idx="195">
                  <c:v>97.5</c:v>
                </c:pt>
                <c:pt idx="196" formatCode="0.00">
                  <c:v>98</c:v>
                </c:pt>
                <c:pt idx="197">
                  <c:v>98.5</c:v>
                </c:pt>
                <c:pt idx="198" formatCode="0.00">
                  <c:v>99</c:v>
                </c:pt>
                <c:pt idx="199">
                  <c:v>99.5</c:v>
                </c:pt>
                <c:pt idx="200" formatCode="0.00">
                  <c:v>100</c:v>
                </c:pt>
                <c:pt idx="201">
                  <c:v>100.5</c:v>
                </c:pt>
                <c:pt idx="202" formatCode="0.00">
                  <c:v>101</c:v>
                </c:pt>
                <c:pt idx="203">
                  <c:v>101.5</c:v>
                </c:pt>
                <c:pt idx="204" formatCode="0.00">
                  <c:v>102</c:v>
                </c:pt>
                <c:pt idx="205">
                  <c:v>102.5</c:v>
                </c:pt>
                <c:pt idx="206" formatCode="0.00">
                  <c:v>103</c:v>
                </c:pt>
                <c:pt idx="207">
                  <c:v>103.5</c:v>
                </c:pt>
                <c:pt idx="208" formatCode="0.00">
                  <c:v>104</c:v>
                </c:pt>
                <c:pt idx="209">
                  <c:v>104.5</c:v>
                </c:pt>
                <c:pt idx="210" formatCode="0.00">
                  <c:v>105</c:v>
                </c:pt>
                <c:pt idx="211">
                  <c:v>105.5</c:v>
                </c:pt>
                <c:pt idx="212" formatCode="0.00">
                  <c:v>106</c:v>
                </c:pt>
                <c:pt idx="213">
                  <c:v>106.5</c:v>
                </c:pt>
                <c:pt idx="214" formatCode="0.00">
                  <c:v>107</c:v>
                </c:pt>
                <c:pt idx="215">
                  <c:v>107.5</c:v>
                </c:pt>
                <c:pt idx="216" formatCode="0.00">
                  <c:v>108</c:v>
                </c:pt>
                <c:pt idx="217">
                  <c:v>108.5</c:v>
                </c:pt>
                <c:pt idx="218" formatCode="0.00">
                  <c:v>109</c:v>
                </c:pt>
                <c:pt idx="219">
                  <c:v>109.5</c:v>
                </c:pt>
                <c:pt idx="220" formatCode="0.00">
                  <c:v>110</c:v>
                </c:pt>
                <c:pt idx="221">
                  <c:v>110.5</c:v>
                </c:pt>
                <c:pt idx="222" formatCode="0.00">
                  <c:v>111</c:v>
                </c:pt>
                <c:pt idx="223">
                  <c:v>111.5</c:v>
                </c:pt>
                <c:pt idx="224" formatCode="0.00">
                  <c:v>112</c:v>
                </c:pt>
                <c:pt idx="225">
                  <c:v>112.5</c:v>
                </c:pt>
                <c:pt idx="226" formatCode="0.00">
                  <c:v>113</c:v>
                </c:pt>
                <c:pt idx="227">
                  <c:v>113.5</c:v>
                </c:pt>
                <c:pt idx="228" formatCode="0.00">
                  <c:v>114</c:v>
                </c:pt>
                <c:pt idx="229">
                  <c:v>114.5</c:v>
                </c:pt>
                <c:pt idx="230" formatCode="0.00">
                  <c:v>115</c:v>
                </c:pt>
                <c:pt idx="231">
                  <c:v>115.5</c:v>
                </c:pt>
                <c:pt idx="232" formatCode="0.00">
                  <c:v>116</c:v>
                </c:pt>
                <c:pt idx="233">
                  <c:v>116.5</c:v>
                </c:pt>
                <c:pt idx="234" formatCode="0.00">
                  <c:v>117</c:v>
                </c:pt>
                <c:pt idx="235">
                  <c:v>117.5</c:v>
                </c:pt>
                <c:pt idx="236" formatCode="0.00">
                  <c:v>118</c:v>
                </c:pt>
                <c:pt idx="237">
                  <c:v>118.5</c:v>
                </c:pt>
                <c:pt idx="238" formatCode="0.00">
                  <c:v>119</c:v>
                </c:pt>
                <c:pt idx="239">
                  <c:v>119.5</c:v>
                </c:pt>
                <c:pt idx="240" formatCode="0.00">
                  <c:v>120</c:v>
                </c:pt>
                <c:pt idx="241">
                  <c:v>120.5</c:v>
                </c:pt>
                <c:pt idx="242" formatCode="0.00">
                  <c:v>121</c:v>
                </c:pt>
                <c:pt idx="243">
                  <c:v>121.5</c:v>
                </c:pt>
                <c:pt idx="244" formatCode="0.00">
                  <c:v>122</c:v>
                </c:pt>
                <c:pt idx="245">
                  <c:v>122.5</c:v>
                </c:pt>
                <c:pt idx="246" formatCode="0.00">
                  <c:v>123</c:v>
                </c:pt>
                <c:pt idx="247">
                  <c:v>123.5</c:v>
                </c:pt>
                <c:pt idx="248" formatCode="0.00">
                  <c:v>124</c:v>
                </c:pt>
                <c:pt idx="249">
                  <c:v>124.5</c:v>
                </c:pt>
                <c:pt idx="250" formatCode="0.00">
                  <c:v>125</c:v>
                </c:pt>
                <c:pt idx="251">
                  <c:v>125.5</c:v>
                </c:pt>
                <c:pt idx="252" formatCode="0.00">
                  <c:v>126</c:v>
                </c:pt>
                <c:pt idx="253">
                  <c:v>126.5</c:v>
                </c:pt>
                <c:pt idx="254" formatCode="0.00">
                  <c:v>127</c:v>
                </c:pt>
                <c:pt idx="255">
                  <c:v>127.5</c:v>
                </c:pt>
                <c:pt idx="256" formatCode="0.00">
                  <c:v>128</c:v>
                </c:pt>
                <c:pt idx="257">
                  <c:v>128.5</c:v>
                </c:pt>
                <c:pt idx="258" formatCode="0.00">
                  <c:v>129</c:v>
                </c:pt>
                <c:pt idx="259">
                  <c:v>129.5</c:v>
                </c:pt>
                <c:pt idx="260" formatCode="0.00">
                  <c:v>130</c:v>
                </c:pt>
                <c:pt idx="261">
                  <c:v>130.5</c:v>
                </c:pt>
                <c:pt idx="262" formatCode="0.00">
                  <c:v>131</c:v>
                </c:pt>
                <c:pt idx="263">
                  <c:v>131.5</c:v>
                </c:pt>
                <c:pt idx="264" formatCode="0.00">
                  <c:v>132</c:v>
                </c:pt>
                <c:pt idx="265">
                  <c:v>132.5</c:v>
                </c:pt>
                <c:pt idx="266" formatCode="0.00">
                  <c:v>133</c:v>
                </c:pt>
                <c:pt idx="267">
                  <c:v>133.5</c:v>
                </c:pt>
                <c:pt idx="268" formatCode="0.00">
                  <c:v>134</c:v>
                </c:pt>
                <c:pt idx="269">
                  <c:v>134.5</c:v>
                </c:pt>
                <c:pt idx="270" formatCode="0.00">
                  <c:v>135</c:v>
                </c:pt>
                <c:pt idx="271">
                  <c:v>135.5</c:v>
                </c:pt>
                <c:pt idx="272" formatCode="0.00">
                  <c:v>136</c:v>
                </c:pt>
                <c:pt idx="273">
                  <c:v>136.5</c:v>
                </c:pt>
                <c:pt idx="274" formatCode="0.00">
                  <c:v>137</c:v>
                </c:pt>
                <c:pt idx="275">
                  <c:v>137.5</c:v>
                </c:pt>
                <c:pt idx="276" formatCode="0.00">
                  <c:v>138</c:v>
                </c:pt>
                <c:pt idx="277">
                  <c:v>138.5</c:v>
                </c:pt>
                <c:pt idx="278" formatCode="0.00">
                  <c:v>139</c:v>
                </c:pt>
                <c:pt idx="279">
                  <c:v>139.5</c:v>
                </c:pt>
                <c:pt idx="280" formatCode="0.00">
                  <c:v>140</c:v>
                </c:pt>
                <c:pt idx="281">
                  <c:v>140.5</c:v>
                </c:pt>
                <c:pt idx="282" formatCode="0.00">
                  <c:v>141</c:v>
                </c:pt>
                <c:pt idx="283">
                  <c:v>141.5</c:v>
                </c:pt>
                <c:pt idx="284" formatCode="0.00">
                  <c:v>142</c:v>
                </c:pt>
                <c:pt idx="285">
                  <c:v>142.5</c:v>
                </c:pt>
                <c:pt idx="286" formatCode="0.00">
                  <c:v>143</c:v>
                </c:pt>
                <c:pt idx="287">
                  <c:v>143.5</c:v>
                </c:pt>
                <c:pt idx="288" formatCode="0.00">
                  <c:v>144</c:v>
                </c:pt>
                <c:pt idx="289">
                  <c:v>144.5</c:v>
                </c:pt>
                <c:pt idx="290" formatCode="0.00">
                  <c:v>145</c:v>
                </c:pt>
                <c:pt idx="291">
                  <c:v>145.5</c:v>
                </c:pt>
                <c:pt idx="292" formatCode="0.00">
                  <c:v>146</c:v>
                </c:pt>
                <c:pt idx="293">
                  <c:v>146.5</c:v>
                </c:pt>
                <c:pt idx="294" formatCode="0.00">
                  <c:v>147</c:v>
                </c:pt>
                <c:pt idx="295">
                  <c:v>147.5</c:v>
                </c:pt>
                <c:pt idx="296" formatCode="0.00">
                  <c:v>148</c:v>
                </c:pt>
                <c:pt idx="297">
                  <c:v>148.5</c:v>
                </c:pt>
                <c:pt idx="298" formatCode="0.00">
                  <c:v>149</c:v>
                </c:pt>
                <c:pt idx="299">
                  <c:v>149.5</c:v>
                </c:pt>
                <c:pt idx="300" formatCode="0.00">
                  <c:v>150</c:v>
                </c:pt>
                <c:pt idx="301">
                  <c:v>150.5</c:v>
                </c:pt>
                <c:pt idx="302" formatCode="0.00">
                  <c:v>151</c:v>
                </c:pt>
                <c:pt idx="303">
                  <c:v>151.5</c:v>
                </c:pt>
                <c:pt idx="304" formatCode="0.00">
                  <c:v>152</c:v>
                </c:pt>
                <c:pt idx="305">
                  <c:v>152.5</c:v>
                </c:pt>
                <c:pt idx="306" formatCode="0.00">
                  <c:v>153</c:v>
                </c:pt>
                <c:pt idx="307">
                  <c:v>153.5</c:v>
                </c:pt>
                <c:pt idx="308" formatCode="0.00">
                  <c:v>154</c:v>
                </c:pt>
                <c:pt idx="309">
                  <c:v>154.5</c:v>
                </c:pt>
                <c:pt idx="310" formatCode="0.00">
                  <c:v>155</c:v>
                </c:pt>
                <c:pt idx="311">
                  <c:v>155.5</c:v>
                </c:pt>
                <c:pt idx="312" formatCode="0.00">
                  <c:v>156</c:v>
                </c:pt>
                <c:pt idx="313">
                  <c:v>156.5</c:v>
                </c:pt>
                <c:pt idx="314" formatCode="0.00">
                  <c:v>157</c:v>
                </c:pt>
                <c:pt idx="315">
                  <c:v>157.5</c:v>
                </c:pt>
                <c:pt idx="316" formatCode="0.00">
                  <c:v>158</c:v>
                </c:pt>
                <c:pt idx="317">
                  <c:v>158.5</c:v>
                </c:pt>
                <c:pt idx="318" formatCode="0.00">
                  <c:v>159</c:v>
                </c:pt>
                <c:pt idx="319">
                  <c:v>159.5</c:v>
                </c:pt>
                <c:pt idx="320" formatCode="0.00">
                  <c:v>160</c:v>
                </c:pt>
                <c:pt idx="321">
                  <c:v>160.5</c:v>
                </c:pt>
                <c:pt idx="322" formatCode="0.00">
                  <c:v>161</c:v>
                </c:pt>
                <c:pt idx="323">
                  <c:v>161.5</c:v>
                </c:pt>
                <c:pt idx="324" formatCode="0.00">
                  <c:v>162</c:v>
                </c:pt>
                <c:pt idx="325">
                  <c:v>162.5</c:v>
                </c:pt>
                <c:pt idx="326" formatCode="0.00">
                  <c:v>163</c:v>
                </c:pt>
                <c:pt idx="327">
                  <c:v>163.5</c:v>
                </c:pt>
                <c:pt idx="328" formatCode="0.00">
                  <c:v>164</c:v>
                </c:pt>
                <c:pt idx="329">
                  <c:v>164.5</c:v>
                </c:pt>
                <c:pt idx="330" formatCode="0.00">
                  <c:v>165</c:v>
                </c:pt>
                <c:pt idx="331">
                  <c:v>165.5</c:v>
                </c:pt>
                <c:pt idx="332" formatCode="0.00">
                  <c:v>166</c:v>
                </c:pt>
                <c:pt idx="333">
                  <c:v>166.5</c:v>
                </c:pt>
                <c:pt idx="334" formatCode="0.00">
                  <c:v>167</c:v>
                </c:pt>
                <c:pt idx="335">
                  <c:v>167.5</c:v>
                </c:pt>
                <c:pt idx="336" formatCode="0.00">
                  <c:v>168</c:v>
                </c:pt>
                <c:pt idx="337">
                  <c:v>168.5</c:v>
                </c:pt>
                <c:pt idx="338" formatCode="0.00">
                  <c:v>169</c:v>
                </c:pt>
                <c:pt idx="339">
                  <c:v>169.5</c:v>
                </c:pt>
                <c:pt idx="340" formatCode="0.00">
                  <c:v>170</c:v>
                </c:pt>
                <c:pt idx="341">
                  <c:v>170.5</c:v>
                </c:pt>
                <c:pt idx="342" formatCode="0.00">
                  <c:v>171</c:v>
                </c:pt>
                <c:pt idx="343">
                  <c:v>171.5</c:v>
                </c:pt>
                <c:pt idx="344" formatCode="0.00">
                  <c:v>172</c:v>
                </c:pt>
                <c:pt idx="345">
                  <c:v>172.5</c:v>
                </c:pt>
                <c:pt idx="346" formatCode="0.00">
                  <c:v>173</c:v>
                </c:pt>
                <c:pt idx="347">
                  <c:v>173.5</c:v>
                </c:pt>
                <c:pt idx="348" formatCode="0.00">
                  <c:v>174</c:v>
                </c:pt>
                <c:pt idx="349">
                  <c:v>174.5</c:v>
                </c:pt>
                <c:pt idx="350" formatCode="0.00">
                  <c:v>175</c:v>
                </c:pt>
                <c:pt idx="351">
                  <c:v>175.5</c:v>
                </c:pt>
                <c:pt idx="352" formatCode="0.00">
                  <c:v>176</c:v>
                </c:pt>
                <c:pt idx="353">
                  <c:v>176.5</c:v>
                </c:pt>
                <c:pt idx="354" formatCode="0.00">
                  <c:v>177</c:v>
                </c:pt>
                <c:pt idx="355">
                  <c:v>177.5</c:v>
                </c:pt>
                <c:pt idx="356" formatCode="0.00">
                  <c:v>178</c:v>
                </c:pt>
                <c:pt idx="357">
                  <c:v>178.5</c:v>
                </c:pt>
                <c:pt idx="358" formatCode="0.00">
                  <c:v>179</c:v>
                </c:pt>
                <c:pt idx="359">
                  <c:v>179.5</c:v>
                </c:pt>
                <c:pt idx="360" formatCode="0.00">
                  <c:v>180</c:v>
                </c:pt>
                <c:pt idx="361">
                  <c:v>180.5</c:v>
                </c:pt>
                <c:pt idx="362" formatCode="0.00">
                  <c:v>181</c:v>
                </c:pt>
                <c:pt idx="363">
                  <c:v>181.5</c:v>
                </c:pt>
                <c:pt idx="364" formatCode="0.00">
                  <c:v>182</c:v>
                </c:pt>
                <c:pt idx="365">
                  <c:v>182.5</c:v>
                </c:pt>
                <c:pt idx="366" formatCode="0.00">
                  <c:v>183</c:v>
                </c:pt>
                <c:pt idx="367">
                  <c:v>183.5</c:v>
                </c:pt>
                <c:pt idx="368" formatCode="0.00">
                  <c:v>184</c:v>
                </c:pt>
                <c:pt idx="369">
                  <c:v>184.5</c:v>
                </c:pt>
                <c:pt idx="370" formatCode="0.00">
                  <c:v>185</c:v>
                </c:pt>
                <c:pt idx="371">
                  <c:v>185.5</c:v>
                </c:pt>
                <c:pt idx="372" formatCode="0.00">
                  <c:v>186</c:v>
                </c:pt>
                <c:pt idx="373">
                  <c:v>186.5</c:v>
                </c:pt>
                <c:pt idx="374" formatCode="0.00">
                  <c:v>187</c:v>
                </c:pt>
                <c:pt idx="375">
                  <c:v>187.5</c:v>
                </c:pt>
                <c:pt idx="376" formatCode="0.00">
                  <c:v>188</c:v>
                </c:pt>
                <c:pt idx="377">
                  <c:v>188.5</c:v>
                </c:pt>
                <c:pt idx="378" formatCode="0.00">
                  <c:v>189</c:v>
                </c:pt>
                <c:pt idx="379">
                  <c:v>189.5</c:v>
                </c:pt>
                <c:pt idx="380" formatCode="0.00">
                  <c:v>190</c:v>
                </c:pt>
                <c:pt idx="381">
                  <c:v>190.5</c:v>
                </c:pt>
                <c:pt idx="382" formatCode="0.00">
                  <c:v>191</c:v>
                </c:pt>
                <c:pt idx="383">
                  <c:v>191.5</c:v>
                </c:pt>
                <c:pt idx="384" formatCode="0.00">
                  <c:v>192</c:v>
                </c:pt>
                <c:pt idx="385">
                  <c:v>192.5</c:v>
                </c:pt>
                <c:pt idx="386" formatCode="0.00">
                  <c:v>193</c:v>
                </c:pt>
                <c:pt idx="387">
                  <c:v>193.5</c:v>
                </c:pt>
                <c:pt idx="388" formatCode="0.00">
                  <c:v>194</c:v>
                </c:pt>
                <c:pt idx="389">
                  <c:v>194.5</c:v>
                </c:pt>
                <c:pt idx="390" formatCode="0.00">
                  <c:v>195</c:v>
                </c:pt>
                <c:pt idx="391">
                  <c:v>195.5</c:v>
                </c:pt>
                <c:pt idx="392" formatCode="0.00">
                  <c:v>196</c:v>
                </c:pt>
                <c:pt idx="393">
                  <c:v>196.5</c:v>
                </c:pt>
                <c:pt idx="394" formatCode="0.00">
                  <c:v>197</c:v>
                </c:pt>
                <c:pt idx="395">
                  <c:v>197.5</c:v>
                </c:pt>
                <c:pt idx="396" formatCode="0.00">
                  <c:v>198</c:v>
                </c:pt>
                <c:pt idx="397">
                  <c:v>198.5</c:v>
                </c:pt>
                <c:pt idx="398" formatCode="0.00">
                  <c:v>199</c:v>
                </c:pt>
                <c:pt idx="399">
                  <c:v>199.5</c:v>
                </c:pt>
              </c:numCache>
            </c:numRef>
          </c:xVal>
          <c:yVal>
            <c:numRef>
              <c:f>Weibull!$S$11:$S$411</c:f>
              <c:numCache>
                <c:formatCode>General</c:formatCode>
                <c:ptCount val="401"/>
                <c:pt idx="0">
                  <c:v>1.7666858152605311E-2</c:v>
                </c:pt>
                <c:pt idx="1">
                  <c:v>8.1237700863906873E-2</c:v>
                </c:pt>
                <c:pt idx="2">
                  <c:v>0.10645334735668242</c:v>
                </c:pt>
                <c:pt idx="3">
                  <c:v>0.12469094407408729</c:v>
                </c:pt>
                <c:pt idx="4">
                  <c:v>0.13949576419483975</c:v>
                </c:pt>
                <c:pt idx="5">
                  <c:v>0.15217942032768342</c:v>
                </c:pt>
                <c:pt idx="6">
                  <c:v>0.16339419063555605</c:v>
                </c:pt>
                <c:pt idx="7">
                  <c:v>0.17351852983753843</c:v>
                </c:pt>
                <c:pt idx="8">
                  <c:v>0.18279432926709965</c:v>
                </c:pt>
                <c:pt idx="9">
                  <c:v>0.19138689757029936</c:v>
                </c:pt>
                <c:pt idx="10">
                  <c:v>0.19941490860038566</c:v>
                </c:pt>
                <c:pt idx="11">
                  <c:v>0.20696684102737964</c:v>
                </c:pt>
                <c:pt idx="12">
                  <c:v>0.21411066963760858</c:v>
                </c:pt>
                <c:pt idx="13">
                  <c:v>0.22089990606293389</c:v>
                </c:pt>
                <c:pt idx="14">
                  <c:v>0.22737753694631094</c:v>
                </c:pt>
                <c:pt idx="15">
                  <c:v>0.23357868806620521</c:v>
                </c:pt>
                <c:pt idx="16">
                  <c:v>0.23953248333432117</c:v>
                </c:pt>
                <c:pt idx="17">
                  <c:v>0.24526337666899178</c:v>
                </c:pt>
                <c:pt idx="18">
                  <c:v>0.25079212816103646</c:v>
                </c:pt>
                <c:pt idx="19">
                  <c:v>0.25613653384628637</c:v>
                </c:pt>
                <c:pt idx="20">
                  <c:v>0.2613119808609638</c:v>
                </c:pt>
                <c:pt idx="21">
                  <c:v>0.26633187632964017</c:v>
                </c:pt>
                <c:pt idx="22">
                  <c:v>0.27120798329968071</c:v>
                </c:pt>
                <c:pt idx="23">
                  <c:v>0.27595068714279769</c:v>
                </c:pt>
                <c:pt idx="24">
                  <c:v>0.28056920918881939</c:v>
                </c:pt>
                <c:pt idx="25">
                  <c:v>0.28507177978936227</c:v>
                </c:pt>
                <c:pt idx="26">
                  <c:v>0.28946577981780058</c:v>
                </c:pt>
                <c:pt idx="27">
                  <c:v>0.29375785734544224</c:v>
                </c:pt>
                <c:pt idx="28">
                  <c:v>0.29795402460000714</c:v>
                </c:pt>
                <c:pt idx="29">
                  <c:v>0.3020597391185913</c:v>
                </c:pt>
                <c:pt idx="30">
                  <c:v>0.30607997212384552</c:v>
                </c:pt>
                <c:pt idx="31">
                  <c:v>0.31001926649076472</c:v>
                </c:pt>
                <c:pt idx="32">
                  <c:v>0.31388178617110774</c:v>
                </c:pt>
                <c:pt idx="33">
                  <c:v>0.31767135856009021</c:v>
                </c:pt>
                <c:pt idx="34">
                  <c:v>0.32139151099507607</c:v>
                </c:pt>
                <c:pt idx="35">
                  <c:v>0.32504550234656315</c:v>
                </c:pt>
                <c:pt idx="36">
                  <c:v>0.32863635048182344</c:v>
                </c:pt>
                <c:pt idx="37">
                  <c:v>0.3321668562393767</c:v>
                </c:pt>
                <c:pt idx="38">
                  <c:v>0.33563962443931805</c:v>
                </c:pt>
                <c:pt idx="39">
                  <c:v>0.33905708236386156</c:v>
                </c:pt>
                <c:pt idx="40">
                  <c:v>0.34242149606936967</c:v>
                </c:pt>
                <c:pt idx="41">
                  <c:v>0.3457349848318545</c:v>
                </c:pt>
                <c:pt idx="42">
                  <c:v>0.34899953397958183</c:v>
                </c:pt>
                <c:pt idx="43">
                  <c:v>0.35221700632676234</c:v>
                </c:pt>
                <c:pt idx="44">
                  <c:v>0.35538915238963076</c:v>
                </c:pt>
                <c:pt idx="45">
                  <c:v>0.35851761953915529</c:v>
                </c:pt>
                <c:pt idx="46">
                  <c:v>0.361603960222105</c:v>
                </c:pt>
                <c:pt idx="47">
                  <c:v>0.36464963936338679</c:v>
                </c:pt>
                <c:pt idx="48">
                  <c:v>0.36765604104678618</c:v>
                </c:pt>
                <c:pt idx="49">
                  <c:v>0.37062447455794156</c:v>
                </c:pt>
                <c:pt idx="50">
                  <c:v>0.37355617986214412</c:v>
                </c:pt>
                <c:pt idx="51">
                  <c:v>0.37645233258001276</c:v>
                </c:pt>
                <c:pt idx="52">
                  <c:v>0.37931404851596318</c:v>
                </c:pt>
                <c:pt idx="53">
                  <c:v>0.38214238778745357</c:v>
                </c:pt>
                <c:pt idx="54">
                  <c:v>0.38493835859703357</c:v>
                </c:pt>
                <c:pt idx="55">
                  <c:v>0.38770292068410633</c:v>
                </c:pt>
                <c:pt idx="56">
                  <c:v>0.39043698848890179</c:v>
                </c:pt>
                <c:pt idx="57">
                  <c:v>0.39314143405734375</c:v>
                </c:pt>
                <c:pt idx="58">
                  <c:v>0.39581708971217994</c:v>
                </c:pt>
                <c:pt idx="59">
                  <c:v>0.39846475051287328</c:v>
                </c:pt>
                <c:pt idx="60">
                  <c:v>0.40108517652423886</c:v>
                </c:pt>
                <c:pt idx="61">
                  <c:v>0.40367909491162385</c:v>
                </c:pt>
                <c:pt idx="62">
                  <c:v>0.40624720187850616</c:v>
                </c:pt>
                <c:pt idx="63">
                  <c:v>0.40879016446070315</c:v>
                </c:pt>
                <c:pt idx="64">
                  <c:v>0.41130862218990083</c:v>
                </c:pt>
                <c:pt idx="65">
                  <c:v>0.41380318863790549</c:v>
                </c:pt>
                <c:pt idx="66">
                  <c:v>0.41627445285186715</c:v>
                </c:pt>
                <c:pt idx="67">
                  <c:v>0.41872298068969982</c:v>
                </c:pt>
                <c:pt idx="68">
                  <c:v>0.42114931606402034</c:v>
                </c:pt>
                <c:pt idx="69">
                  <c:v>0.42355398210211953</c:v>
                </c:pt>
                <c:pt idx="70">
                  <c:v>0.42593748222876437</c:v>
                </c:pt>
                <c:pt idx="71">
                  <c:v>0.42830030117798973</c:v>
                </c:pt>
                <c:pt idx="72">
                  <c:v>0.43064290593946664</c:v>
                </c:pt>
                <c:pt idx="73">
                  <c:v>0.43296574664452475</c:v>
                </c:pt>
                <c:pt idx="74">
                  <c:v>0.43526925739644845</c:v>
                </c:pt>
                <c:pt idx="75">
                  <c:v>0.43755385704925309</c:v>
                </c:pt>
                <c:pt idx="76">
                  <c:v>0.43981994993878076</c:v>
                </c:pt>
                <c:pt idx="77">
                  <c:v>0.44206792656962129</c:v>
                </c:pt>
                <c:pt idx="78">
                  <c:v>0.444298164261066</c:v>
                </c:pt>
                <c:pt idx="79">
                  <c:v>0.44651102775502677</c:v>
                </c:pt>
                <c:pt idx="80">
                  <c:v>0.44870686978861452</c:v>
                </c:pt>
                <c:pt idx="81">
                  <c:v>0.45088603163384378</c:v>
                </c:pt>
                <c:pt idx="82">
                  <c:v>0.45304884360673342</c:v>
                </c:pt>
                <c:pt idx="83">
                  <c:v>0.45519562554788867</c:v>
                </c:pt>
                <c:pt idx="84">
                  <c:v>0.45732668727648673</c:v>
                </c:pt>
                <c:pt idx="85">
                  <c:v>0.45944232901943388</c:v>
                </c:pt>
                <c:pt idx="86">
                  <c:v>0.46154284181732874</c:v>
                </c:pt>
                <c:pt idx="87">
                  <c:v>0.46362850790873944</c:v>
                </c:pt>
                <c:pt idx="88">
                  <c:v>0.46569960109418673</c:v>
                </c:pt>
                <c:pt idx="89">
                  <c:v>0.46775638708112482</c:v>
                </c:pt>
                <c:pt idx="90">
                  <c:v>0.46979912381111127</c:v>
                </c:pt>
                <c:pt idx="91">
                  <c:v>0.47182806177027559</c:v>
                </c:pt>
                <c:pt idx="92">
                  <c:v>0.47384344428410824</c:v>
                </c:pt>
                <c:pt idx="93">
                  <c:v>0.47584550779752877</c:v>
                </c:pt>
                <c:pt idx="94">
                  <c:v>0.47783448214111296</c:v>
                </c:pt>
                <c:pt idx="95">
                  <c:v>0.47981059078430649</c:v>
                </c:pt>
                <c:pt idx="96">
                  <c:v>0.48177405107638832</c:v>
                </c:pt>
                <c:pt idx="97">
                  <c:v>0.48372507447589863</c:v>
                </c:pt>
                <c:pt idx="98">
                  <c:v>0.4856638667691982</c:v>
                </c:pt>
                <c:pt idx="99">
                  <c:v>0.48759062827877497</c:v>
                </c:pt>
                <c:pt idx="100">
                  <c:v>0.48950555406188206</c:v>
                </c:pt>
                <c:pt idx="101">
                  <c:v>0.49140883410004471</c:v>
                </c:pt>
                <c:pt idx="102">
                  <c:v>0.49330065347994351</c:v>
                </c:pt>
                <c:pt idx="103">
                  <c:v>0.49518119256614607</c:v>
                </c:pt>
                <c:pt idx="104">
                  <c:v>0.49705062716612941</c:v>
                </c:pt>
                <c:pt idx="105">
                  <c:v>0.49890912868800924</c:v>
                </c:pt>
                <c:pt idx="106">
                  <c:v>0.5007568642913639</c:v>
                </c:pt>
                <c:pt idx="107">
                  <c:v>0.50259399703151642</c:v>
                </c:pt>
                <c:pt idx="108">
                  <c:v>0.50442068599761813</c:v>
                </c:pt>
                <c:pt idx="109">
                  <c:v>0.50623708644485454</c:v>
                </c:pt>
                <c:pt idx="110">
                  <c:v>0.50804334992107503</c:v>
                </c:pt>
                <c:pt idx="111">
                  <c:v>0.50983962438812958</c:v>
                </c:pt>
                <c:pt idx="112">
                  <c:v>0.51162605433818065</c:v>
                </c:pt>
                <c:pt idx="113">
                  <c:v>0.51340278090523861</c:v>
                </c:pt>
                <c:pt idx="114">
                  <c:v>0.51516994197216093</c:v>
                </c:pt>
                <c:pt idx="115">
                  <c:v>0.51692767227333503</c:v>
                </c:pt>
                <c:pt idx="116">
                  <c:v>0.51867610349325466</c:v>
                </c:pt>
                <c:pt idx="117">
                  <c:v>0.52041536436119029</c:v>
                </c:pt>
                <c:pt idx="118">
                  <c:v>0.52214558074213746</c:v>
                </c:pt>
                <c:pt idx="119">
                  <c:v>0.52386687572422275</c:v>
                </c:pt>
                <c:pt idx="120">
                  <c:v>0.52557936970272978</c:v>
                </c:pt>
                <c:pt idx="121">
                  <c:v>0.5272831804609075</c:v>
                </c:pt>
                <c:pt idx="122">
                  <c:v>0.52897842324770605</c:v>
                </c:pt>
                <c:pt idx="123">
                  <c:v>0.53066521085258278</c:v>
                </c:pt>
                <c:pt idx="124">
                  <c:v>0.53234365367751135</c:v>
                </c:pt>
                <c:pt idx="125">
                  <c:v>0.53401385980632055</c:v>
                </c:pt>
                <c:pt idx="126">
                  <c:v>0.53567593507148092</c:v>
                </c:pt>
                <c:pt idx="127">
                  <c:v>0.53732998311845526</c:v>
                </c:pt>
                <c:pt idx="128">
                  <c:v>0.53897610546771746</c:v>
                </c:pt>
                <c:pt idx="129">
                  <c:v>0.54061440157454332</c:v>
                </c:pt>
                <c:pt idx="130">
                  <c:v>0.54224496888666929</c:v>
                </c:pt>
                <c:pt idx="131">
                  <c:v>0.54386790289991249</c:v>
                </c:pt>
                <c:pt idx="132">
                  <c:v>0.54548329721183586</c:v>
                </c:pt>
                <c:pt idx="133">
                  <c:v>0.54709124357354566</c:v>
                </c:pt>
                <c:pt idx="134">
                  <c:v>0.54869183193969528</c:v>
                </c:pt>
                <c:pt idx="135">
                  <c:v>0.55028515051677485</c:v>
                </c:pt>
                <c:pt idx="136">
                  <c:v>0.5518712858097532</c:v>
                </c:pt>
                <c:pt idx="137">
                  <c:v>0.55345032266714456</c:v>
                </c:pt>
                <c:pt idx="138">
                  <c:v>0.55502234432456066</c:v>
                </c:pt>
                <c:pt idx="139">
                  <c:v>0.55658743244681097</c:v>
                </c:pt>
                <c:pt idx="140">
                  <c:v>0.5581456671686118</c:v>
                </c:pt>
                <c:pt idx="141">
                  <c:v>0.55969712713395348</c:v>
                </c:pt>
                <c:pt idx="142">
                  <c:v>0.56124188953418819</c:v>
                </c:pt>
                <c:pt idx="143">
                  <c:v>0.56278003014488076</c:v>
                </c:pt>
                <c:pt idx="144">
                  <c:v>0.56431162336147467</c:v>
                </c:pt>
                <c:pt idx="145">
                  <c:v>0.56583674223381808</c:v>
                </c:pt>
                <c:pt idx="146">
                  <c:v>0.56735545849959634</c:v>
                </c:pt>
                <c:pt idx="147">
                  <c:v>0.56886784261670897</c:v>
                </c:pt>
                <c:pt idx="148">
                  <c:v>0.57037396379463434</c:v>
                </c:pt>
                <c:pt idx="149">
                  <c:v>0.57187389002481814</c:v>
                </c:pt>
                <c:pt idx="150">
                  <c:v>0.57336768811012639</c:v>
                </c:pt>
                <c:pt idx="151">
                  <c:v>0.57485542369339226</c:v>
                </c:pt>
                <c:pt idx="152">
                  <c:v>0.57633716128509382</c:v>
                </c:pt>
                <c:pt idx="153">
                  <c:v>0.57781296429019402</c:v>
                </c:pt>
                <c:pt idx="154">
                  <c:v>0.57928289503417507</c:v>
                </c:pt>
                <c:pt idx="155">
                  <c:v>0.58074701478829227</c:v>
                </c:pt>
                <c:pt idx="156">
                  <c:v>0.58220538379408049</c:v>
                </c:pt>
                <c:pt idx="157">
                  <c:v>0.58365806128713671</c:v>
                </c:pt>
                <c:pt idx="158">
                  <c:v>0.58510510552020556</c:v>
                </c:pt>
                <c:pt idx="159">
                  <c:v>0.58654657378559383</c:v>
                </c:pt>
                <c:pt idx="160">
                  <c:v>0.58798252243693383</c:v>
                </c:pt>
                <c:pt idx="161">
                  <c:v>0.58941300691032394</c:v>
                </c:pt>
                <c:pt idx="162">
                  <c:v>0.5908380817448623</c:v>
                </c:pt>
                <c:pt idx="163">
                  <c:v>0.59225780060259836</c:v>
                </c:pt>
                <c:pt idx="164">
                  <c:v>0.59367221628792266</c:v>
                </c:pt>
                <c:pt idx="165">
                  <c:v>0.59508138076640871</c:v>
                </c:pt>
                <c:pt idx="166">
                  <c:v>0.59648534518313479</c:v>
                </c:pt>
                <c:pt idx="167">
                  <c:v>0.59788415988049148</c:v>
                </c:pt>
                <c:pt idx="168">
                  <c:v>0.59927787441550451</c:v>
                </c:pt>
                <c:pt idx="169">
                  <c:v>0.60066653757667987</c:v>
                </c:pt>
                <c:pt idx="170">
                  <c:v>0.60205019740039001</c:v>
                </c:pt>
                <c:pt idx="171">
                  <c:v>0.6034289011868178</c:v>
                </c:pt>
                <c:pt idx="172">
                  <c:v>0.60480269551547139</c:v>
                </c:pt>
                <c:pt idx="173">
                  <c:v>0.60617162626028342</c:v>
                </c:pt>
                <c:pt idx="174">
                  <c:v>0.60753573860430721</c:v>
                </c:pt>
                <c:pt idx="175">
                  <c:v>0.60889507705402779</c:v>
                </c:pt>
                <c:pt idx="176">
                  <c:v>0.61024968545329339</c:v>
                </c:pt>
                <c:pt idx="177">
                  <c:v>0.61159960699688343</c:v>
                </c:pt>
                <c:pt idx="178">
                  <c:v>0.61294488424372517</c:v>
                </c:pt>
                <c:pt idx="179">
                  <c:v>0.61428555912976635</c:v>
                </c:pt>
                <c:pt idx="180">
                  <c:v>0.61562167298051884</c:v>
                </c:pt>
                <c:pt idx="181">
                  <c:v>0.6169532665232802</c:v>
                </c:pt>
                <c:pt idx="182">
                  <c:v>0.61828037989904538</c:v>
                </c:pt>
                <c:pt idx="183">
                  <c:v>0.61960305267411731</c:v>
                </c:pt>
                <c:pt idx="184">
                  <c:v>0.62092132385142329</c:v>
                </c:pt>
                <c:pt idx="185">
                  <c:v>0.62223523188155272</c:v>
                </c:pt>
                <c:pt idx="186">
                  <c:v>0.62354481467351519</c:v>
                </c:pt>
                <c:pt idx="187">
                  <c:v>0.62485010960523579</c:v>
                </c:pt>
                <c:pt idx="188">
                  <c:v>0.62615115353379125</c:v>
                </c:pt>
                <c:pt idx="189">
                  <c:v>0.62744798280539527</c:v>
                </c:pt>
                <c:pt idx="190">
                  <c:v>0.62874063326513963</c:v>
                </c:pt>
                <c:pt idx="191">
                  <c:v>0.63002914026650181</c:v>
                </c:pt>
                <c:pt idx="192">
                  <c:v>0.63131353868062123</c:v>
                </c:pt>
                <c:pt idx="193">
                  <c:v>0.63259386290535435</c:v>
                </c:pt>
                <c:pt idx="194">
                  <c:v>0.63387014687411314</c:v>
                </c:pt>
                <c:pt idx="195">
                  <c:v>0.63514242406449417</c:v>
                </c:pt>
                <c:pt idx="196">
                  <c:v>0.63641072750670424</c:v>
                </c:pt>
                <c:pt idx="197">
                  <c:v>0.63767508979178789</c:v>
                </c:pt>
                <c:pt idx="198">
                  <c:v>0.63893554307966183</c:v>
                </c:pt>
                <c:pt idx="199">
                  <c:v>0.64019211910696483</c:v>
                </c:pt>
                <c:pt idx="200">
                  <c:v>0.64144484919472367</c:v>
                </c:pt>
                <c:pt idx="201">
                  <c:v>0.64269376425584324</c:v>
                </c:pt>
                <c:pt idx="202">
                  <c:v>0.64393889480242739</c:v>
                </c:pt>
                <c:pt idx="203">
                  <c:v>0.64518027095292807</c:v>
                </c:pt>
                <c:pt idx="204">
                  <c:v>0.64641792243913809</c:v>
                </c:pt>
                <c:pt idx="205">
                  <c:v>0.64765187861302231</c:v>
                </c:pt>
                <c:pt idx="206">
                  <c:v>0.64888216845339575</c:v>
                </c:pt>
                <c:pt idx="207">
                  <c:v>0.65010882057245423</c:v>
                </c:pt>
                <c:pt idx="208">
                  <c:v>0.65133186322215841</c:v>
                </c:pt>
                <c:pt idx="209">
                  <c:v>0.65255132430047647</c:v>
                </c:pt>
                <c:pt idx="210">
                  <c:v>0.65376723135749049</c:v>
                </c:pt>
                <c:pt idx="211">
                  <c:v>0.65497961160136742</c:v>
                </c:pt>
                <c:pt idx="212">
                  <c:v>0.6561884919042007</c:v>
                </c:pt>
                <c:pt idx="213">
                  <c:v>0.65739389880772559</c:v>
                </c:pt>
                <c:pt idx="214">
                  <c:v>0.65859585852890878</c:v>
                </c:pt>
                <c:pt idx="215">
                  <c:v>0.65979439696542097</c:v>
                </c:pt>
                <c:pt idx="216">
                  <c:v>0.66098953970098939</c:v>
                </c:pt>
                <c:pt idx="217">
                  <c:v>0.66218131201063724</c:v>
                </c:pt>
                <c:pt idx="218">
                  <c:v>0.6633697388658133</c:v>
                </c:pt>
                <c:pt idx="219">
                  <c:v>0.66455484493941086</c:v>
                </c:pt>
                <c:pt idx="220">
                  <c:v>0.66573665461068299</c:v>
                </c:pt>
                <c:pt idx="221">
                  <c:v>0.666915191970054</c:v>
                </c:pt>
                <c:pt idx="222">
                  <c:v>0.66809048082383038</c:v>
                </c:pt>
                <c:pt idx="223">
                  <c:v>0.66926254469881719</c:v>
                </c:pt>
                <c:pt idx="224">
                  <c:v>0.67043140684683233</c:v>
                </c:pt>
                <c:pt idx="225">
                  <c:v>0.67159709024913639</c:v>
                </c:pt>
                <c:pt idx="226">
                  <c:v>0.67275961762076508</c:v>
                </c:pt>
                <c:pt idx="227">
                  <c:v>0.67391901141477706</c:v>
                </c:pt>
                <c:pt idx="228">
                  <c:v>0.6750752938264154</c:v>
                </c:pt>
                <c:pt idx="229">
                  <c:v>0.67622848679718239</c:v>
                </c:pt>
                <c:pt idx="230">
                  <c:v>0.67737861201883587</c:v>
                </c:pt>
                <c:pt idx="231">
                  <c:v>0.67852569093730319</c:v>
                </c:pt>
                <c:pt idx="232">
                  <c:v>0.67966974475651842</c:v>
                </c:pt>
                <c:pt idx="233">
                  <c:v>0.68081079444218295</c:v>
                </c:pt>
                <c:pt idx="234">
                  <c:v>0.68194886072545036</c:v>
                </c:pt>
                <c:pt idx="235">
                  <c:v>0.6830839641065426</c:v>
                </c:pt>
                <c:pt idx="236">
                  <c:v>0.68421612485829131</c:v>
                </c:pt>
                <c:pt idx="237">
                  <c:v>0.68534536302961202</c:v>
                </c:pt>
                <c:pt idx="238">
                  <c:v>0.68647169844891032</c:v>
                </c:pt>
                <c:pt idx="239">
                  <c:v>0.68759515072742317</c:v>
                </c:pt>
                <c:pt idx="240">
                  <c:v>0.68871573926249319</c:v>
                </c:pt>
                <c:pt idx="241">
                  <c:v>0.68983348324078431</c:v>
                </c:pt>
                <c:pt idx="242">
                  <c:v>0.69094840164143223</c:v>
                </c:pt>
                <c:pt idx="243">
                  <c:v>0.69206051323913553</c:v>
                </c:pt>
                <c:pt idx="244">
                  <c:v>0.69316983660719145</c:v>
                </c:pt>
                <c:pt idx="245">
                  <c:v>0.69427639012046927</c:v>
                </c:pt>
                <c:pt idx="246">
                  <c:v>0.69538019195833178</c:v>
                </c:pt>
                <c:pt idx="247">
                  <c:v>0.69648126010750178</c:v>
                </c:pt>
                <c:pt idx="248">
                  <c:v>0.69757961236487176</c:v>
                </c:pt>
                <c:pt idx="249">
                  <c:v>0.69867526634026544</c:v>
                </c:pt>
                <c:pt idx="250">
                  <c:v>0.69976823945914723</c:v>
                </c:pt>
                <c:pt idx="251">
                  <c:v>0.70085854896527799</c:v>
                </c:pt>
                <c:pt idx="252">
                  <c:v>0.7019462119233294</c:v>
                </c:pt>
                <c:pt idx="253">
                  <c:v>0.70303124522144356</c:v>
                </c:pt>
                <c:pt idx="254">
                  <c:v>0.70411366557374955</c:v>
                </c:pt>
                <c:pt idx="255">
                  <c:v>0.70519348952283412</c:v>
                </c:pt>
                <c:pt idx="256">
                  <c:v>0.70627073344216651</c:v>
                </c:pt>
                <c:pt idx="257">
                  <c:v>0.70734541353848168</c:v>
                </c:pt>
                <c:pt idx="258">
                  <c:v>0.70841754585411776</c:v>
                </c:pt>
                <c:pt idx="259">
                  <c:v>0.70948714626931608</c:v>
                </c:pt>
                <c:pt idx="260">
                  <c:v>0.71055423050447486</c:v>
                </c:pt>
                <c:pt idx="261">
                  <c:v>0.71161881412236905</c:v>
                </c:pt>
                <c:pt idx="262">
                  <c:v>0.71268091253032595</c:v>
                </c:pt>
                <c:pt idx="263">
                  <c:v>0.71374054098236528</c:v>
                </c:pt>
                <c:pt idx="264">
                  <c:v>0.71479771458130081</c:v>
                </c:pt>
                <c:pt idx="265">
                  <c:v>0.71585244828080608</c:v>
                </c:pt>
                <c:pt idx="266">
                  <c:v>0.71690475688744337</c:v>
                </c:pt>
                <c:pt idx="267">
                  <c:v>0.71795465506265799</c:v>
                </c:pt>
                <c:pt idx="268">
                  <c:v>0.71900215732473827</c:v>
                </c:pt>
                <c:pt idx="269">
                  <c:v>0.72004727805074187</c:v>
                </c:pt>
                <c:pt idx="270">
                  <c:v>0.72109003147838824</c:v>
                </c:pt>
                <c:pt idx="271">
                  <c:v>0.72213043170792068</c:v>
                </c:pt>
                <c:pt idx="272">
                  <c:v>0.72316849270393413</c:v>
                </c:pt>
                <c:pt idx="273">
                  <c:v>0.72420422829717512</c:v>
                </c:pt>
                <c:pt idx="274">
                  <c:v>0.72523765218630898</c:v>
                </c:pt>
                <c:pt idx="275">
                  <c:v>0.72626877793965772</c:v>
                </c:pt>
                <c:pt idx="276">
                  <c:v>0.72729761899690959</c:v>
                </c:pt>
                <c:pt idx="277">
                  <c:v>0.72832418867079984</c:v>
                </c:pt>
                <c:pt idx="278">
                  <c:v>0.72934850014876351</c:v>
                </c:pt>
                <c:pt idx="279">
                  <c:v>0.73037056649456045</c:v>
                </c:pt>
                <c:pt idx="280">
                  <c:v>0.73139040064987393</c:v>
                </c:pt>
                <c:pt idx="281">
                  <c:v>0.73240801543588308</c:v>
                </c:pt>
                <c:pt idx="282">
                  <c:v>0.73342342355480816</c:v>
                </c:pt>
                <c:pt idx="283">
                  <c:v>0.73443663759143407</c:v>
                </c:pt>
                <c:pt idx="284">
                  <c:v>0.73544767001460432</c:v>
                </c:pt>
                <c:pt idx="285">
                  <c:v>0.73645653317869519</c:v>
                </c:pt>
                <c:pt idx="286">
                  <c:v>0.73746323932506264</c:v>
                </c:pt>
                <c:pt idx="287">
                  <c:v>0.73846780058346839</c:v>
                </c:pt>
                <c:pt idx="288">
                  <c:v>0.73947022897348125</c:v>
                </c:pt>
                <c:pt idx="289">
                  <c:v>0.74047053640585803</c:v>
                </c:pt>
                <c:pt idx="290">
                  <c:v>0.74146873468390018</c:v>
                </c:pt>
                <c:pt idx="291">
                  <c:v>0.74246483550479059</c:v>
                </c:pt>
                <c:pt idx="292">
                  <c:v>0.74345885046090843</c:v>
                </c:pt>
                <c:pt idx="293">
                  <c:v>0.74445079104112444</c:v>
                </c:pt>
                <c:pt idx="294">
                  <c:v>0.74544066863207292</c:v>
                </c:pt>
                <c:pt idx="295">
                  <c:v>0.7464284945194084</c:v>
                </c:pt>
                <c:pt idx="296">
                  <c:v>0.7474142798890373</c:v>
                </c:pt>
                <c:pt idx="297">
                  <c:v>0.74839803582833586</c:v>
                </c:pt>
                <c:pt idx="298">
                  <c:v>0.7493797733273444</c:v>
                </c:pt>
                <c:pt idx="299">
                  <c:v>0.75035950327994694</c:v>
                </c:pt>
                <c:pt idx="300">
                  <c:v>0.75133723648502893</c:v>
                </c:pt>
                <c:pt idx="301">
                  <c:v>0.75231298364762189</c:v>
                </c:pt>
                <c:pt idx="302">
                  <c:v>0.75328675538002587</c:v>
                </c:pt>
                <c:pt idx="303">
                  <c:v>0.75425856220291743</c:v>
                </c:pt>
                <c:pt idx="304">
                  <c:v>0.75522841454644052</c:v>
                </c:pt>
                <c:pt idx="305">
                  <c:v>0.75619632275127957</c:v>
                </c:pt>
                <c:pt idx="306">
                  <c:v>0.75716229706971816</c:v>
                </c:pt>
                <c:pt idx="307">
                  <c:v>0.75812634766668097</c:v>
                </c:pt>
                <c:pt idx="308">
                  <c:v>0.75908848462075962</c:v>
                </c:pt>
                <c:pt idx="309">
                  <c:v>0.76004871792522277</c:v>
                </c:pt>
                <c:pt idx="310">
                  <c:v>0.76100705748901354</c:v>
                </c:pt>
                <c:pt idx="311">
                  <c:v>0.76196351313772925</c:v>
                </c:pt>
                <c:pt idx="312">
                  <c:v>0.76291809461458959</c:v>
                </c:pt>
                <c:pt idx="313">
                  <c:v>0.76387081158138648</c:v>
                </c:pt>
                <c:pt idx="314">
                  <c:v>0.76482167361942399</c:v>
                </c:pt>
                <c:pt idx="315">
                  <c:v>0.76577069023044242</c:v>
                </c:pt>
                <c:pt idx="316">
                  <c:v>0.76671787083752907</c:v>
                </c:pt>
                <c:pt idx="317">
                  <c:v>0.7676632247860159</c:v>
                </c:pt>
                <c:pt idx="318">
                  <c:v>0.76860676134436479</c:v>
                </c:pt>
                <c:pt idx="319">
                  <c:v>0.76954848970503842</c:v>
                </c:pt>
                <c:pt idx="320">
                  <c:v>0.77048841898536014</c:v>
                </c:pt>
                <c:pt idx="321">
                  <c:v>0.77142655822836059</c:v>
                </c:pt>
                <c:pt idx="322">
                  <c:v>0.77236291640361243</c:v>
                </c:pt>
                <c:pt idx="323">
                  <c:v>0.77329750240805306</c:v>
                </c:pt>
                <c:pt idx="324">
                  <c:v>0.77423032506679568</c:v>
                </c:pt>
                <c:pt idx="325">
                  <c:v>0.77516139313392951</c:v>
                </c:pt>
                <c:pt idx="326">
                  <c:v>0.77609071529330664</c:v>
                </c:pt>
                <c:pt idx="327">
                  <c:v>0.77701830015931994</c:v>
                </c:pt>
                <c:pt idx="328">
                  <c:v>0.77794415627766933</c:v>
                </c:pt>
                <c:pt idx="329">
                  <c:v>0.77886829212611608</c:v>
                </c:pt>
                <c:pt idx="330">
                  <c:v>0.7797907161152291</c:v>
                </c:pt>
                <c:pt idx="331">
                  <c:v>0.78071143658911824</c:v>
                </c:pt>
                <c:pt idx="332">
                  <c:v>0.78163046182615881</c:v>
                </c:pt>
                <c:pt idx="333">
                  <c:v>0.78254780003970481</c:v>
                </c:pt>
                <c:pt idx="334">
                  <c:v>0.78346345937879502</c:v>
                </c:pt>
                <c:pt idx="335">
                  <c:v>0.78437744792884589</c:v>
                </c:pt>
                <c:pt idx="336">
                  <c:v>0.78528977371233777</c:v>
                </c:pt>
                <c:pt idx="337">
                  <c:v>0.7862004446894888</c:v>
                </c:pt>
                <c:pt idx="338">
                  <c:v>0.78710946875892296</c:v>
                </c:pt>
                <c:pt idx="339">
                  <c:v>0.78801685375832653</c:v>
                </c:pt>
                <c:pt idx="340">
                  <c:v>0.78892260746509646</c:v>
                </c:pt>
                <c:pt idx="341">
                  <c:v>0.7898267375969803</c:v>
                </c:pt>
                <c:pt idx="342">
                  <c:v>0.79072925181270637</c:v>
                </c:pt>
                <c:pt idx="343">
                  <c:v>0.79163015771260681</c:v>
                </c:pt>
                <c:pt idx="344">
                  <c:v>0.79252946283923209</c:v>
                </c:pt>
                <c:pt idx="345">
                  <c:v>0.79342717467795576</c:v>
                </c:pt>
                <c:pt idx="346">
                  <c:v>0.7943233006575724</c:v>
                </c:pt>
                <c:pt idx="347">
                  <c:v>0.79521784815088836</c:v>
                </c:pt>
                <c:pt idx="348">
                  <c:v>0.79611082447530279</c:v>
                </c:pt>
                <c:pt idx="349">
                  <c:v>0.79700223689338257</c:v>
                </c:pt>
                <c:pt idx="350">
                  <c:v>0.79789209261342786</c:v>
                </c:pt>
                <c:pt idx="351">
                  <c:v>0.79878039879003304</c:v>
                </c:pt>
                <c:pt idx="352">
                  <c:v>0.79966716252463654</c:v>
                </c:pt>
                <c:pt idx="353">
                  <c:v>0.80055239086606778</c:v>
                </c:pt>
                <c:pt idx="354">
                  <c:v>0.80143609081108336</c:v>
                </c:pt>
                <c:pt idx="355">
                  <c:v>0.80231826930489702</c:v>
                </c:pt>
                <c:pt idx="356">
                  <c:v>0.80319893324170544</c:v>
                </c:pt>
                <c:pt idx="357">
                  <c:v>0.80407808946520276</c:v>
                </c:pt>
                <c:pt idx="358">
                  <c:v>0.8049557447690926</c:v>
                </c:pt>
                <c:pt idx="359">
                  <c:v>0.80583190589759024</c:v>
                </c:pt>
                <c:pt idx="360">
                  <c:v>0.80670657954592218</c:v>
                </c:pt>
                <c:pt idx="361">
                  <c:v>0.80757977236081402</c:v>
                </c:pt>
                <c:pt idx="362">
                  <c:v>0.80845149094097724</c:v>
                </c:pt>
                <c:pt idx="363">
                  <c:v>0.80932174183758621</c:v>
                </c:pt>
                <c:pt idx="364">
                  <c:v>0.81019053155475229</c:v>
                </c:pt>
                <c:pt idx="365">
                  <c:v>0.8110578665499879</c:v>
                </c:pt>
                <c:pt idx="366">
                  <c:v>0.81192375323466937</c:v>
                </c:pt>
                <c:pt idx="367">
                  <c:v>0.81278819797448909</c:v>
                </c:pt>
                <c:pt idx="368">
                  <c:v>0.81365120708990768</c:v>
                </c:pt>
                <c:pt idx="369">
                  <c:v>0.81451278685659401</c:v>
                </c:pt>
                <c:pt idx="370">
                  <c:v>0.81537294350586553</c:v>
                </c:pt>
                <c:pt idx="371">
                  <c:v>0.81623168322511941</c:v>
                </c:pt>
                <c:pt idx="372">
                  <c:v>0.8170890121582598</c:v>
                </c:pt>
                <c:pt idx="373">
                  <c:v>0.81794493640611921</c:v>
                </c:pt>
                <c:pt idx="374">
                  <c:v>0.81879946202687615</c:v>
                </c:pt>
                <c:pt idx="375">
                  <c:v>0.81965259503646537</c:v>
                </c:pt>
                <c:pt idx="376">
                  <c:v>0.82050434140898554</c:v>
                </c:pt>
                <c:pt idx="377">
                  <c:v>0.82135470707709768</c:v>
                </c:pt>
                <c:pt idx="378">
                  <c:v>0.82220369793242565</c:v>
                </c:pt>
                <c:pt idx="379">
                  <c:v>0.82305131982594459</c:v>
                </c:pt>
                <c:pt idx="380">
                  <c:v>0.82389757856836932</c:v>
                </c:pt>
                <c:pt idx="381">
                  <c:v>0.82474247993053595</c:v>
                </c:pt>
                <c:pt idx="382">
                  <c:v>0.82558602964377947</c:v>
                </c:pt>
                <c:pt idx="383">
                  <c:v>0.82642823340030758</c:v>
                </c:pt>
                <c:pt idx="384">
                  <c:v>0.82726909685356798</c:v>
                </c:pt>
                <c:pt idx="385">
                  <c:v>0.82810862561861265</c:v>
                </c:pt>
                <c:pt idx="386">
                  <c:v>0.828946825272458</c:v>
                </c:pt>
                <c:pt idx="387">
                  <c:v>0.82978370135444124</c:v>
                </c:pt>
                <c:pt idx="388">
                  <c:v>0.83061925936656966</c:v>
                </c:pt>
                <c:pt idx="389">
                  <c:v>0.83145350477386881</c:v>
                </c:pt>
                <c:pt idx="390">
                  <c:v>0.83228644300472432</c:v>
                </c:pt>
                <c:pt idx="391">
                  <c:v>0.83311807945122385</c:v>
                </c:pt>
                <c:pt idx="392">
                  <c:v>0.83394841946948739</c:v>
                </c:pt>
                <c:pt idx="393">
                  <c:v>0.83477746838000233</c:v>
                </c:pt>
                <c:pt idx="394">
                  <c:v>0.8356052314679483</c:v>
                </c:pt>
                <c:pt idx="395">
                  <c:v>0.83643171398352023</c:v>
                </c:pt>
                <c:pt idx="396">
                  <c:v>0.8372569211422497</c:v>
                </c:pt>
                <c:pt idx="397">
                  <c:v>0.83808085812531941</c:v>
                </c:pt>
                <c:pt idx="398">
                  <c:v>0.83890353007987439</c:v>
                </c:pt>
                <c:pt idx="399">
                  <c:v>0.83972494211933246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45-467F-9E88-37164E5C7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929408"/>
        <c:axId val="150930944"/>
      </c:scatterChart>
      <c:valAx>
        <c:axId val="150929408"/>
        <c:scaling>
          <c:orientation val="minMax"/>
          <c:max val="15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crossAx val="150930944"/>
        <c:crosses val="autoZero"/>
        <c:crossBetween val="midCat"/>
      </c:valAx>
      <c:valAx>
        <c:axId val="150930944"/>
        <c:scaling>
          <c:orientation val="minMax"/>
          <c:max val="2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150929408"/>
        <c:crosses val="autoZero"/>
        <c:crossBetween val="midCat"/>
      </c:valAx>
      <c:spPr>
        <a:solidFill>
          <a:schemeClr val="accent5">
            <a:lumMod val="20000"/>
            <a:lumOff val="80000"/>
          </a:schemeClr>
        </a:solidFill>
      </c:spPr>
    </c:plotArea>
    <c:plotVisOnly val="0"/>
    <c:dispBlanksAs val="gap"/>
    <c:showDLblsOverMax val="0"/>
  </c:chart>
  <c:spPr>
    <a:solidFill>
      <a:schemeClr val="accent3">
        <a:lumMod val="60000"/>
        <a:lumOff val="40000"/>
      </a:schemeClr>
    </a:solidFill>
    <a:ln w="9525">
      <a:solidFill>
        <a:schemeClr val="tx1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Density Function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8830955854867304E-2"/>
          <c:y val="0.15059953032186801"/>
          <c:w val="0.90546213116928409"/>
          <c:h val="0.65945388405396699"/>
        </c:manualLayout>
      </c:layout>
      <c:scatterChart>
        <c:scatterStyle val="smoothMarker"/>
        <c:varyColors val="0"/>
        <c:ser>
          <c:idx val="0"/>
          <c:order val="0"/>
          <c:tx>
            <c:v>1</c:v>
          </c:tx>
          <c:spPr>
            <a:ln>
              <a:solidFill>
                <a:srgbClr val="9BBB59">
                  <a:lumMod val="75000"/>
                </a:srgbClr>
              </a:solidFill>
            </a:ln>
          </c:spPr>
          <c:marker>
            <c:symbol val="none"/>
          </c:marker>
          <c:xVal>
            <c:numRef>
              <c:f>Uniform!$P$11:$P$12</c:f>
              <c:numCache>
                <c:formatCode>General</c:formatCode>
                <c:ptCount val="2"/>
                <c:pt idx="0" formatCode="0.00">
                  <c:v>-20</c:v>
                </c:pt>
                <c:pt idx="1">
                  <c:v>-2.81</c:v>
                </c:pt>
              </c:numCache>
            </c:numRef>
          </c:xVal>
          <c:yVal>
            <c:numRef>
              <c:f>Uniform!$Q$11:$Q$12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A7E-4A56-B312-677BC3F1F55F}"/>
            </c:ext>
          </c:extLst>
        </c:ser>
        <c:ser>
          <c:idx val="1"/>
          <c:order val="1"/>
          <c:tx>
            <c:v>2</c:v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Uniform!$P$12:$P$13</c:f>
              <c:numCache>
                <c:formatCode>0.00</c:formatCode>
                <c:ptCount val="2"/>
                <c:pt idx="0" formatCode="General">
                  <c:v>-2.81</c:v>
                </c:pt>
                <c:pt idx="1">
                  <c:v>-2.81</c:v>
                </c:pt>
              </c:numCache>
            </c:numRef>
          </c:xVal>
          <c:yVal>
            <c:numRef>
              <c:f>Uniform!$Q$12:$Q$13</c:f>
              <c:numCache>
                <c:formatCode>General</c:formatCode>
                <c:ptCount val="2"/>
                <c:pt idx="0">
                  <c:v>0</c:v>
                </c:pt>
                <c:pt idx="1">
                  <c:v>7.418397626112759E-2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A7E-4A56-B312-677BC3F1F55F}"/>
            </c:ext>
          </c:extLst>
        </c:ser>
        <c:ser>
          <c:idx val="2"/>
          <c:order val="2"/>
          <c:tx>
            <c:v>3</c:v>
          </c:tx>
          <c:spPr>
            <a:ln>
              <a:solidFill>
                <a:srgbClr val="9BBB59">
                  <a:lumMod val="75000"/>
                </a:srgbClr>
              </a:solidFill>
            </a:ln>
          </c:spPr>
          <c:marker>
            <c:symbol val="none"/>
          </c:marker>
          <c:xVal>
            <c:numRef>
              <c:f>Uniform!$P$13:$P$14</c:f>
              <c:numCache>
                <c:formatCode>0.00</c:formatCode>
                <c:ptCount val="2"/>
                <c:pt idx="0">
                  <c:v>-2.81</c:v>
                </c:pt>
                <c:pt idx="1">
                  <c:v>10.67</c:v>
                </c:pt>
              </c:numCache>
            </c:numRef>
          </c:xVal>
          <c:yVal>
            <c:numRef>
              <c:f>Uniform!$Q$13:$Q$14</c:f>
              <c:numCache>
                <c:formatCode>General</c:formatCode>
                <c:ptCount val="2"/>
                <c:pt idx="0">
                  <c:v>7.418397626112759E-2</c:v>
                </c:pt>
                <c:pt idx="1">
                  <c:v>7.418397626112759E-2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A7E-4A56-B312-677BC3F1F55F}"/>
            </c:ext>
          </c:extLst>
        </c:ser>
        <c:ser>
          <c:idx val="3"/>
          <c:order val="3"/>
          <c:tx>
            <c:v>4</c:v>
          </c:tx>
          <c:spPr>
            <a:ln>
              <a:solidFill>
                <a:srgbClr val="9BBB59">
                  <a:lumMod val="75000"/>
                </a:srgbClr>
              </a:solidFill>
            </a:ln>
          </c:spPr>
          <c:marker>
            <c:symbol val="none"/>
          </c:marker>
          <c:xVal>
            <c:numRef>
              <c:f>Uniform!$P$14:$P$15</c:f>
              <c:numCache>
                <c:formatCode>0.00</c:formatCode>
                <c:ptCount val="2"/>
                <c:pt idx="0">
                  <c:v>10.67</c:v>
                </c:pt>
                <c:pt idx="1">
                  <c:v>10.67</c:v>
                </c:pt>
              </c:numCache>
            </c:numRef>
          </c:xVal>
          <c:yVal>
            <c:numRef>
              <c:f>Uniform!$Q$14:$Q$15</c:f>
              <c:numCache>
                <c:formatCode>General</c:formatCode>
                <c:ptCount val="2"/>
                <c:pt idx="0">
                  <c:v>7.418397626112759E-2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A7E-4A56-B312-677BC3F1F55F}"/>
            </c:ext>
          </c:extLst>
        </c:ser>
        <c:ser>
          <c:idx val="4"/>
          <c:order val="4"/>
          <c:tx>
            <c:v>5</c:v>
          </c:tx>
          <c:spPr>
            <a:ln>
              <a:solidFill>
                <a:srgbClr val="9BBB59">
                  <a:lumMod val="75000"/>
                </a:srgbClr>
              </a:solidFill>
            </a:ln>
          </c:spPr>
          <c:marker>
            <c:symbol val="none"/>
          </c:marker>
          <c:xVal>
            <c:numRef>
              <c:f>Uniform!$P$15:$P$16</c:f>
              <c:numCache>
                <c:formatCode>0.00</c:formatCode>
                <c:ptCount val="2"/>
                <c:pt idx="0">
                  <c:v>10.67</c:v>
                </c:pt>
                <c:pt idx="1">
                  <c:v>40</c:v>
                </c:pt>
              </c:numCache>
            </c:numRef>
          </c:xVal>
          <c:yVal>
            <c:numRef>
              <c:f>Uniform!$Q$15:$Q$16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A7E-4A56-B312-677BC3F1F5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295168"/>
        <c:axId val="158296704"/>
      </c:scatterChart>
      <c:valAx>
        <c:axId val="158295168"/>
        <c:scaling>
          <c:orientation val="minMax"/>
          <c:max val="40"/>
          <c:min val="-20"/>
        </c:scaling>
        <c:delete val="0"/>
        <c:axPos val="b"/>
        <c:numFmt formatCode="0" sourceLinked="0"/>
        <c:majorTickMark val="out"/>
        <c:minorTickMark val="none"/>
        <c:tickLblPos val="nextTo"/>
        <c:crossAx val="158296704"/>
        <c:crosses val="autoZero"/>
        <c:crossBetween val="midCat"/>
      </c:valAx>
      <c:valAx>
        <c:axId val="158296704"/>
        <c:scaling>
          <c:orientation val="minMax"/>
          <c:max val="0.21000000000000021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158295168"/>
        <c:crosses val="autoZero"/>
        <c:crossBetween val="midCat"/>
      </c:valAx>
    </c:plotArea>
    <c:plotVisOnly val="0"/>
    <c:dispBlanksAs val="gap"/>
    <c:showDLblsOverMax val="0"/>
  </c:chart>
  <c:spPr>
    <a:solidFill>
      <a:schemeClr val="accent3">
        <a:lumMod val="60000"/>
        <a:lumOff val="40000"/>
      </a:schemeClr>
    </a:solidFill>
    <a:ln w="9525">
      <a:solidFill>
        <a:schemeClr val="tx1"/>
      </a:solidFill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4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16.emf"/><Relationship Id="rId1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22</xdr:row>
      <xdr:rowOff>173232</xdr:rowOff>
    </xdr:to>
    <xdr:sp macro="" textlink="">
      <xdr:nvSpPr>
        <xdr:cNvPr id="2" name="Content Placeholder 2"/>
        <xdr:cNvSpPr>
          <a:spLocks noGrp="1"/>
        </xdr:cNvSpPr>
      </xdr:nvSpPr>
      <xdr:spPr>
        <a:xfrm>
          <a:off x="0" y="0"/>
          <a:ext cx="9144000" cy="4364232"/>
        </a:xfrm>
        <a:prstGeom prst="rect">
          <a:avLst/>
        </a:prstGeom>
      </xdr:spPr>
      <xdr:txBody>
        <a:bodyPr vert="horz" wrap="square" lIns="81578" tIns="40790" rIns="81578" bIns="40790" rtlCol="0">
          <a:normAutofit fontScale="77500" lnSpcReduction="20000"/>
        </a:bodyPr>
        <a:lstStyle>
          <a:lvl1pPr marL="305922" indent="-305922" algn="l" defTabSz="815791" rtl="0" eaLnBrk="1" latinLnBrk="0" hangingPunct="1">
            <a:spcBef>
              <a:spcPct val="20000"/>
            </a:spcBef>
            <a:buFont typeface="Arial" pitchFamily="34" charset="0"/>
            <a:buChar char="•"/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662830" indent="-254935" algn="l" defTabSz="815791" rtl="0" eaLnBrk="1" latinLnBrk="0" hangingPunct="1">
            <a:spcBef>
              <a:spcPct val="20000"/>
            </a:spcBef>
            <a:buFont typeface="Arial" pitchFamily="34" charset="0"/>
            <a:buChar char="–"/>
            <a:defRPr sz="2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019738" indent="-203949" algn="l" defTabSz="815791" rtl="0" eaLnBrk="1" latinLnBrk="0" hangingPunct="1">
            <a:spcBef>
              <a:spcPct val="20000"/>
            </a:spcBef>
            <a:buFont typeface="Arial" pitchFamily="34" charset="0"/>
            <a:buChar char="•"/>
            <a:defRPr sz="23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27637" indent="-203949" algn="l" defTabSz="815791" rtl="0" eaLnBrk="1" latinLnBrk="0" hangingPunct="1">
            <a:spcBef>
              <a:spcPct val="20000"/>
            </a:spcBef>
            <a:buFont typeface="Arial" pitchFamily="34" charset="0"/>
            <a:buChar char="–"/>
            <a:defRPr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35532" indent="-203949" algn="l" defTabSz="815791" rtl="0" eaLnBrk="1" latinLnBrk="0" hangingPunct="1">
            <a:spcBef>
              <a:spcPct val="20000"/>
            </a:spcBef>
            <a:buFont typeface="Arial" pitchFamily="34" charset="0"/>
            <a:buChar char="»"/>
            <a:defRPr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43427" indent="-203949" algn="l" defTabSz="815791" rtl="0" eaLnBrk="1" latinLnBrk="0" hangingPunct="1">
            <a:spcBef>
              <a:spcPct val="20000"/>
            </a:spcBef>
            <a:buFont typeface="Arial" pitchFamily="34" charset="0"/>
            <a:buChar char="•"/>
            <a:defRPr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651321" indent="-203949" algn="l" defTabSz="815791" rtl="0" eaLnBrk="1" latinLnBrk="0" hangingPunct="1">
            <a:spcBef>
              <a:spcPct val="20000"/>
            </a:spcBef>
            <a:buFont typeface="Arial" pitchFamily="34" charset="0"/>
            <a:buChar char="•"/>
            <a:defRPr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059218" indent="-203949" algn="l" defTabSz="815791" rtl="0" eaLnBrk="1" latinLnBrk="0" hangingPunct="1">
            <a:spcBef>
              <a:spcPct val="20000"/>
            </a:spcBef>
            <a:buFont typeface="Arial" pitchFamily="34" charset="0"/>
            <a:buChar char="•"/>
            <a:defRPr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467113" indent="-203949" algn="l" defTabSz="815791" rtl="0" eaLnBrk="1" latinLnBrk="0" hangingPunct="1">
            <a:spcBef>
              <a:spcPct val="20000"/>
            </a:spcBef>
            <a:buFont typeface="Arial" pitchFamily="34" charset="0"/>
            <a:buChar char="•"/>
            <a:defRPr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just">
            <a:buNone/>
          </a:pPr>
          <a:r>
            <a:rPr lang="cs-CZ" sz="2100" b="1"/>
            <a:t>Matematika pro inženýry 21. století</a:t>
          </a:r>
          <a:r>
            <a:rPr lang="cs-CZ" sz="2100"/>
            <a:t> </a:t>
          </a:r>
          <a:r>
            <a:rPr lang="en-US" sz="2100"/>
            <a:t>- </a:t>
          </a:r>
          <a:r>
            <a:rPr lang="cs-CZ" sz="2100"/>
            <a:t>inovace výuky matematiky na technických školách v nových podmínkách rychle se vyvíjející informační a technické společnosti</a:t>
          </a:r>
          <a:r>
            <a:rPr lang="en-US" sz="2100"/>
            <a:t> </a:t>
          </a:r>
        </a:p>
        <a:p>
          <a:pPr marL="0" indent="0" algn="just">
            <a:buNone/>
          </a:pPr>
          <a:endParaRPr lang="en-US" sz="2100" b="1"/>
        </a:p>
        <a:p>
          <a:pPr marL="0" indent="0" algn="just">
            <a:buNone/>
          </a:pPr>
          <a:r>
            <a:rPr lang="cs-CZ" sz="2100" b="1"/>
            <a:t>Doba realizace:</a:t>
          </a:r>
          <a:r>
            <a:rPr lang="cs-CZ" sz="2100"/>
            <a:t> 1.9.2009 – 30.8.2012</a:t>
          </a:r>
          <a:endParaRPr lang="en-US" sz="2100" b="1"/>
        </a:p>
        <a:p>
          <a:pPr marL="0" indent="0" algn="just">
            <a:buNone/>
          </a:pPr>
          <a:r>
            <a:rPr lang="cs-CZ" sz="2100" b="1"/>
            <a:t>Příjemce:</a:t>
          </a:r>
          <a:r>
            <a:rPr lang="cs-CZ" sz="2100"/>
            <a:t> VŠB - TU Ostrava</a:t>
          </a:r>
          <a:endParaRPr lang="en-US" sz="2100" b="1"/>
        </a:p>
        <a:p>
          <a:pPr marL="0" indent="0" algn="just">
            <a:buNone/>
          </a:pPr>
          <a:r>
            <a:rPr lang="cs-CZ" sz="2100" b="1"/>
            <a:t>Partner projektu:</a:t>
          </a:r>
          <a:r>
            <a:rPr lang="cs-CZ" sz="2100"/>
            <a:t> ZČU v Plzni</a:t>
          </a:r>
          <a:endParaRPr lang="en-US" sz="2100" b="1"/>
        </a:p>
        <a:p>
          <a:pPr marL="0" indent="0" algn="just">
            <a:buNone/>
          </a:pPr>
          <a:r>
            <a:rPr lang="cs-CZ" sz="2100" b="1"/>
            <a:t>Webové stránky projektu: http://mi21.vsb.cz</a:t>
          </a:r>
          <a:endParaRPr lang="en-US" sz="2100" b="1"/>
        </a:p>
        <a:p>
          <a:pPr marL="0" indent="0" algn="just">
            <a:buNone/>
          </a:pPr>
          <a:endParaRPr lang="en-US" sz="2100" b="1"/>
        </a:p>
        <a:p>
          <a:pPr marL="0" indent="0" algn="just">
            <a:buNone/>
          </a:pPr>
          <a:r>
            <a:rPr lang="cs-CZ" sz="2100" b="1"/>
            <a:t>Cílem projektu</a:t>
          </a:r>
          <a:r>
            <a:rPr lang="cs-CZ" sz="2100"/>
            <a:t> je inovace matematických a některých odborných kurzů na technických VŠ s cílem získat zájem studentů, zvýšit efektivnost výuky, zpřístupnit prakticky aplikovatelné výsledky moderní matematiky </a:t>
          </a:r>
          <a:r>
            <a:rPr lang="cs-CZ" sz="2100" baseline="0"/>
            <a:t>    </a:t>
          </a:r>
          <a:r>
            <a:rPr lang="cs-CZ" sz="2100"/>
            <a:t>a vytvořit předpoklady pro efektivní výuku inženýrských předmětů.</a:t>
          </a:r>
          <a:endParaRPr lang="en-US" sz="2100"/>
        </a:p>
        <a:p>
          <a:pPr marL="0" indent="0" algn="just">
            <a:buNone/>
          </a:pPr>
          <a:r>
            <a:rPr lang="cs-CZ" sz="2100"/>
            <a:t>Zkvalitnění výuky matematiky budoucích inženýrů chceme dosáhnout po stránce formální využitím nových informačních technologií přípravy elektronických studijních materiálů a po stránce věcné pečlivým výběrem vyučované látky s důsledným využíváním zavedených pojmů v celém kurzu matematiky s promyšlenou integrací moderního matematického aparátu do vybraných inženýrských předmětů. </a:t>
          </a:r>
          <a:endParaRPr lang="en-US" sz="2100"/>
        </a:p>
        <a:p>
          <a:pPr marL="0" indent="0" algn="just">
            <a:buNone/>
          </a:pPr>
          <a:r>
            <a:rPr lang="cs-CZ" sz="2100"/>
            <a:t>Metodiku výuky matematiky a její atraktivnost pro studenty chceme zlepšit důrazem na motivaci </a:t>
          </a:r>
          <a:r>
            <a:rPr lang="cs-CZ" sz="2100" baseline="0"/>
            <a:t>                     </a:t>
          </a:r>
          <a:r>
            <a:rPr lang="cs-CZ" sz="2100"/>
            <a:t>a důsledným používáním postupu "od problému k řešení".</a:t>
          </a:r>
          <a:endParaRPr lang="en-US" sz="2100" b="1"/>
        </a:p>
      </xdr:txBody>
    </xdr:sp>
    <xdr:clientData/>
  </xdr:twoCellAnchor>
  <xdr:twoCellAnchor editAs="oneCell">
    <xdr:from>
      <xdr:col>7</xdr:col>
      <xdr:colOff>177974</xdr:colOff>
      <xdr:row>3</xdr:row>
      <xdr:rowOff>4097</xdr:rowOff>
    </xdr:from>
    <xdr:to>
      <xdr:col>10</xdr:col>
      <xdr:colOff>541070</xdr:colOff>
      <xdr:row>8</xdr:row>
      <xdr:rowOff>162647</xdr:rowOff>
    </xdr:to>
    <xdr:pic>
      <xdr:nvPicPr>
        <xdr:cNvPr id="3" name="Obrázek 2" descr="logo_zcu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45174" y="575597"/>
          <a:ext cx="2191896" cy="1111050"/>
        </a:xfrm>
        <a:prstGeom prst="rect">
          <a:avLst/>
        </a:prstGeom>
      </xdr:spPr>
    </xdr:pic>
    <xdr:clientData/>
  </xdr:twoCellAnchor>
  <xdr:twoCellAnchor editAs="oneCell">
    <xdr:from>
      <xdr:col>12</xdr:col>
      <xdr:colOff>140924</xdr:colOff>
      <xdr:row>2</xdr:row>
      <xdr:rowOff>28575</xdr:rowOff>
    </xdr:from>
    <xdr:to>
      <xdr:col>14</xdr:col>
      <xdr:colOff>137814</xdr:colOff>
      <xdr:row>9</xdr:row>
      <xdr:rowOff>130540</xdr:rowOff>
    </xdr:to>
    <xdr:pic>
      <xdr:nvPicPr>
        <xdr:cNvPr id="4" name="Picture 2" descr="C:\project\mi21\img\znsk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6124" y="409575"/>
          <a:ext cx="1216090" cy="1435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20</xdr:row>
      <xdr:rowOff>161925</xdr:rowOff>
    </xdr:from>
    <xdr:to>
      <xdr:col>13</xdr:col>
      <xdr:colOff>438150</xdr:colOff>
      <xdr:row>30</xdr:row>
      <xdr:rowOff>117493</xdr:rowOff>
    </xdr:to>
    <xdr:pic>
      <xdr:nvPicPr>
        <xdr:cNvPr id="5" name="Picture 4" descr="C:\project\mi21\img\logolinkI_bar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86"/>
        <a:stretch>
          <a:fillRect/>
        </a:stretch>
      </xdr:blipFill>
      <xdr:spPr bwMode="auto">
        <a:xfrm>
          <a:off x="800100" y="3971925"/>
          <a:ext cx="7562850" cy="18605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0.72129</cdr:x>
      <cdr:y>0.28509</cdr:y>
    </cdr:from>
    <cdr:to>
      <cdr:x>0.93874</cdr:x>
      <cdr:y>0.39035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486276" y="619125"/>
          <a:ext cx="13525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0.85452</cdr:x>
      <cdr:y>0.62719</cdr:y>
    </cdr:from>
    <cdr:to>
      <cdr:x>0.96018</cdr:x>
      <cdr:y>0.77632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314951" y="1362075"/>
          <a:ext cx="65722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solidFill>
                <a:srgbClr val="FF0000"/>
              </a:solidFill>
            </a:rPr>
            <a:t>N(</a:t>
          </a:r>
          <a:r>
            <a:rPr lang="el-GR" sz="1100" b="1">
              <a:solidFill>
                <a:srgbClr val="FF0000"/>
              </a:solidFill>
            </a:rPr>
            <a:t>ν</a:t>
          </a:r>
          <a:r>
            <a:rPr lang="en-US" sz="1100" b="1">
              <a:solidFill>
                <a:srgbClr val="FF0000"/>
              </a:solidFill>
            </a:rPr>
            <a:t>;2</a:t>
          </a:r>
          <a:r>
            <a:rPr lang="el-GR" sz="1100" b="1">
              <a:solidFill>
                <a:srgbClr val="FF0000"/>
              </a:solidFill>
            </a:rPr>
            <a:t>ν</a:t>
          </a:r>
          <a:r>
            <a:rPr lang="cs-CZ" sz="1100" b="1">
              <a:solidFill>
                <a:srgbClr val="FF0000"/>
              </a:solidFill>
            </a:rPr>
            <a:t>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8</xdr:row>
      <xdr:rowOff>38100</xdr:rowOff>
    </xdr:from>
    <xdr:to>
      <xdr:col>7</xdr:col>
      <xdr:colOff>581024</xdr:colOff>
      <xdr:row>19</xdr:row>
      <xdr:rowOff>114300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123825</xdr:rowOff>
    </xdr:from>
    <xdr:to>
      <xdr:col>7</xdr:col>
      <xdr:colOff>571500</xdr:colOff>
      <xdr:row>32</xdr:row>
      <xdr:rowOff>9525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3</xdr:row>
          <xdr:rowOff>0</xdr:rowOff>
        </xdr:from>
        <xdr:to>
          <xdr:col>7</xdr:col>
          <xdr:colOff>571500</xdr:colOff>
          <xdr:row>3</xdr:row>
          <xdr:rowOff>152400</xdr:rowOff>
        </xdr:to>
        <xdr:sp macro="" textlink="">
          <xdr:nvSpPr>
            <xdr:cNvPr id="9217" name="ScrollBar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4</xdr:row>
          <xdr:rowOff>0</xdr:rowOff>
        </xdr:from>
        <xdr:to>
          <xdr:col>7</xdr:col>
          <xdr:colOff>571500</xdr:colOff>
          <xdr:row>4</xdr:row>
          <xdr:rowOff>152400</xdr:rowOff>
        </xdr:to>
        <xdr:sp macro="" textlink="">
          <xdr:nvSpPr>
            <xdr:cNvPr id="9218" name="ScrollBar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8</xdr:row>
      <xdr:rowOff>38100</xdr:rowOff>
    </xdr:from>
    <xdr:to>
      <xdr:col>7</xdr:col>
      <xdr:colOff>581024</xdr:colOff>
      <xdr:row>19</xdr:row>
      <xdr:rowOff>114300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66674</xdr:rowOff>
    </xdr:from>
    <xdr:to>
      <xdr:col>7</xdr:col>
      <xdr:colOff>571500</xdr:colOff>
      <xdr:row>30</xdr:row>
      <xdr:rowOff>152399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2</xdr:row>
          <xdr:rowOff>182880</xdr:rowOff>
        </xdr:from>
        <xdr:to>
          <xdr:col>8</xdr:col>
          <xdr:colOff>22860</xdr:colOff>
          <xdr:row>3</xdr:row>
          <xdr:rowOff>160020</xdr:rowOff>
        </xdr:to>
        <xdr:sp macro="" textlink="">
          <xdr:nvSpPr>
            <xdr:cNvPr id="2049" name="ScrollBar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</xdr:row>
          <xdr:rowOff>7620</xdr:rowOff>
        </xdr:from>
        <xdr:to>
          <xdr:col>8</xdr:col>
          <xdr:colOff>7620</xdr:colOff>
          <xdr:row>4</xdr:row>
          <xdr:rowOff>182880</xdr:rowOff>
        </xdr:to>
        <xdr:sp macro="" textlink="">
          <xdr:nvSpPr>
            <xdr:cNvPr id="2050" name="ScrollBar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7</xdr:row>
      <xdr:rowOff>47625</xdr:rowOff>
    </xdr:from>
    <xdr:to>
      <xdr:col>7</xdr:col>
      <xdr:colOff>581024</xdr:colOff>
      <xdr:row>18</xdr:row>
      <xdr:rowOff>123825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</xdr:colOff>
      <xdr:row>19</xdr:row>
      <xdr:rowOff>47624</xdr:rowOff>
    </xdr:from>
    <xdr:to>
      <xdr:col>7</xdr:col>
      <xdr:colOff>590550</xdr:colOff>
      <xdr:row>29</xdr:row>
      <xdr:rowOff>133349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0</xdr:rowOff>
    </xdr:from>
    <xdr:to>
      <xdr:col>8</xdr:col>
      <xdr:colOff>9525</xdr:colOff>
      <xdr:row>41</xdr:row>
      <xdr:rowOff>76200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2</xdr:row>
          <xdr:rowOff>182880</xdr:rowOff>
        </xdr:from>
        <xdr:to>
          <xdr:col>8</xdr:col>
          <xdr:colOff>22860</xdr:colOff>
          <xdr:row>3</xdr:row>
          <xdr:rowOff>160020</xdr:rowOff>
        </xdr:to>
        <xdr:sp macro="" textlink="">
          <xdr:nvSpPr>
            <xdr:cNvPr id="3073" name="ScrollBar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8</xdr:row>
      <xdr:rowOff>47625</xdr:rowOff>
    </xdr:from>
    <xdr:to>
      <xdr:col>7</xdr:col>
      <xdr:colOff>581024</xdr:colOff>
      <xdr:row>19</xdr:row>
      <xdr:rowOff>123825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20</xdr:row>
      <xdr:rowOff>47624</xdr:rowOff>
    </xdr:from>
    <xdr:to>
      <xdr:col>7</xdr:col>
      <xdr:colOff>590550</xdr:colOff>
      <xdr:row>30</xdr:row>
      <xdr:rowOff>133349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31</xdr:row>
      <xdr:rowOff>47625</xdr:rowOff>
    </xdr:from>
    <xdr:to>
      <xdr:col>7</xdr:col>
      <xdr:colOff>600075</xdr:colOff>
      <xdr:row>42</xdr:row>
      <xdr:rowOff>123825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</xdr:row>
          <xdr:rowOff>38100</xdr:rowOff>
        </xdr:from>
        <xdr:to>
          <xdr:col>7</xdr:col>
          <xdr:colOff>594360</xdr:colOff>
          <xdr:row>4</xdr:row>
          <xdr:rowOff>0</xdr:rowOff>
        </xdr:to>
        <xdr:sp macro="" textlink="">
          <xdr:nvSpPr>
            <xdr:cNvPr id="4097" name="ScrollBar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4</xdr:row>
          <xdr:rowOff>38100</xdr:rowOff>
        </xdr:from>
        <xdr:to>
          <xdr:col>7</xdr:col>
          <xdr:colOff>579120</xdr:colOff>
          <xdr:row>5</xdr:row>
          <xdr:rowOff>0</xdr:rowOff>
        </xdr:to>
        <xdr:sp macro="" textlink="">
          <xdr:nvSpPr>
            <xdr:cNvPr id="4098" name="ScrollBar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8</xdr:row>
      <xdr:rowOff>47625</xdr:rowOff>
    </xdr:from>
    <xdr:to>
      <xdr:col>7</xdr:col>
      <xdr:colOff>581024</xdr:colOff>
      <xdr:row>19</xdr:row>
      <xdr:rowOff>123825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20</xdr:row>
      <xdr:rowOff>57150</xdr:rowOff>
    </xdr:from>
    <xdr:to>
      <xdr:col>7</xdr:col>
      <xdr:colOff>581025</xdr:colOff>
      <xdr:row>31</xdr:row>
      <xdr:rowOff>133350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83820</xdr:colOff>
          <xdr:row>3</xdr:row>
          <xdr:rowOff>30480</xdr:rowOff>
        </xdr:from>
        <xdr:to>
          <xdr:col>7</xdr:col>
          <xdr:colOff>594360</xdr:colOff>
          <xdr:row>3</xdr:row>
          <xdr:rowOff>160020</xdr:rowOff>
        </xdr:to>
        <xdr:sp macro="" textlink="">
          <xdr:nvSpPr>
            <xdr:cNvPr id="5121" name="ScrollBar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</xdr:row>
          <xdr:rowOff>38100</xdr:rowOff>
        </xdr:from>
        <xdr:to>
          <xdr:col>7</xdr:col>
          <xdr:colOff>579120</xdr:colOff>
          <xdr:row>4</xdr:row>
          <xdr:rowOff>175260</xdr:rowOff>
        </xdr:to>
        <xdr:sp macro="" textlink="">
          <xdr:nvSpPr>
            <xdr:cNvPr id="5122" name="ScrollBar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8</xdr:row>
      <xdr:rowOff>47625</xdr:rowOff>
    </xdr:from>
    <xdr:to>
      <xdr:col>7</xdr:col>
      <xdr:colOff>571499</xdr:colOff>
      <xdr:row>19</xdr:row>
      <xdr:rowOff>123825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20</xdr:row>
      <xdr:rowOff>47624</xdr:rowOff>
    </xdr:from>
    <xdr:to>
      <xdr:col>7</xdr:col>
      <xdr:colOff>590550</xdr:colOff>
      <xdr:row>30</xdr:row>
      <xdr:rowOff>133349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31</xdr:row>
      <xdr:rowOff>47625</xdr:rowOff>
    </xdr:from>
    <xdr:to>
      <xdr:col>7</xdr:col>
      <xdr:colOff>600075</xdr:colOff>
      <xdr:row>42</xdr:row>
      <xdr:rowOff>123825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3</xdr:row>
          <xdr:rowOff>22860</xdr:rowOff>
        </xdr:from>
        <xdr:to>
          <xdr:col>7</xdr:col>
          <xdr:colOff>579120</xdr:colOff>
          <xdr:row>3</xdr:row>
          <xdr:rowOff>152400</xdr:rowOff>
        </xdr:to>
        <xdr:sp macro="" textlink="">
          <xdr:nvSpPr>
            <xdr:cNvPr id="6145" name="ScrollBar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4</xdr:row>
          <xdr:rowOff>30480</xdr:rowOff>
        </xdr:from>
        <xdr:to>
          <xdr:col>7</xdr:col>
          <xdr:colOff>571500</xdr:colOff>
          <xdr:row>4</xdr:row>
          <xdr:rowOff>160020</xdr:rowOff>
        </xdr:to>
        <xdr:sp macro="" textlink="">
          <xdr:nvSpPr>
            <xdr:cNvPr id="6146" name="ScrollBar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7</xdr:row>
      <xdr:rowOff>47625</xdr:rowOff>
    </xdr:from>
    <xdr:to>
      <xdr:col>7</xdr:col>
      <xdr:colOff>581024</xdr:colOff>
      <xdr:row>18</xdr:row>
      <xdr:rowOff>123825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19</xdr:row>
      <xdr:rowOff>47625</xdr:rowOff>
    </xdr:from>
    <xdr:to>
      <xdr:col>7</xdr:col>
      <xdr:colOff>590550</xdr:colOff>
      <xdr:row>30</xdr:row>
      <xdr:rowOff>123825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</xdr:colOff>
          <xdr:row>3</xdr:row>
          <xdr:rowOff>7620</xdr:rowOff>
        </xdr:from>
        <xdr:to>
          <xdr:col>7</xdr:col>
          <xdr:colOff>579120</xdr:colOff>
          <xdr:row>3</xdr:row>
          <xdr:rowOff>160020</xdr:rowOff>
        </xdr:to>
        <xdr:sp macro="" textlink="">
          <xdr:nvSpPr>
            <xdr:cNvPr id="7169" name="ScrollBar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7</xdr:row>
      <xdr:rowOff>47625</xdr:rowOff>
    </xdr:from>
    <xdr:to>
      <xdr:col>7</xdr:col>
      <xdr:colOff>581024</xdr:colOff>
      <xdr:row>18</xdr:row>
      <xdr:rowOff>123825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19</xdr:row>
      <xdr:rowOff>95250</xdr:rowOff>
    </xdr:from>
    <xdr:to>
      <xdr:col>7</xdr:col>
      <xdr:colOff>561975</xdr:colOff>
      <xdr:row>30</xdr:row>
      <xdr:rowOff>171450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</xdr:row>
          <xdr:rowOff>22860</xdr:rowOff>
        </xdr:from>
        <xdr:to>
          <xdr:col>7</xdr:col>
          <xdr:colOff>601980</xdr:colOff>
          <xdr:row>3</xdr:row>
          <xdr:rowOff>175260</xdr:rowOff>
        </xdr:to>
        <xdr:sp macro="" textlink="">
          <xdr:nvSpPr>
            <xdr:cNvPr id="8193" name="ScrollBar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0.72129</cdr:x>
      <cdr:y>0.28509</cdr:y>
    </cdr:from>
    <cdr:to>
      <cdr:x>0.93874</cdr:x>
      <cdr:y>0.39035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486276" y="619125"/>
          <a:ext cx="13525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0.85452</cdr:x>
      <cdr:y>0.62719</cdr:y>
    </cdr:from>
    <cdr:to>
      <cdr:x>0.96018</cdr:x>
      <cdr:y>0.77632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314951" y="1362075"/>
          <a:ext cx="65722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solidFill>
                <a:srgbClr val="FF0000"/>
              </a:solidFill>
            </a:rPr>
            <a:t>N(</a:t>
          </a:r>
          <a:r>
            <a:rPr lang="el-GR" sz="1100" b="1">
              <a:solidFill>
                <a:srgbClr val="FF0000"/>
              </a:solidFill>
            </a:rPr>
            <a:t>ν</a:t>
          </a:r>
          <a:r>
            <a:rPr lang="en-US" sz="1100" b="1">
              <a:solidFill>
                <a:srgbClr val="FF0000"/>
              </a:solidFill>
            </a:rPr>
            <a:t>;2</a:t>
          </a:r>
          <a:r>
            <a:rPr lang="el-GR" sz="1100" b="1">
              <a:solidFill>
                <a:srgbClr val="FF0000"/>
              </a:solidFill>
            </a:rPr>
            <a:t>ν</a:t>
          </a:r>
          <a:r>
            <a:rPr lang="cs-CZ" sz="1100" b="1">
              <a:solidFill>
                <a:srgbClr val="FF0000"/>
              </a:solidFill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5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4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4" Type="http://schemas.openxmlformats.org/officeDocument/2006/relationships/image" Target="../media/image6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4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Relationship Id="rId6" Type="http://schemas.openxmlformats.org/officeDocument/2006/relationships/image" Target="../media/image8.emf"/><Relationship Id="rId5" Type="http://schemas.openxmlformats.org/officeDocument/2006/relationships/control" Target="../activeX/activeX5.xml"/><Relationship Id="rId4" Type="http://schemas.openxmlformats.org/officeDocument/2006/relationships/image" Target="../media/image7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6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Relationship Id="rId6" Type="http://schemas.openxmlformats.org/officeDocument/2006/relationships/image" Target="../media/image10.emf"/><Relationship Id="rId5" Type="http://schemas.openxmlformats.org/officeDocument/2006/relationships/control" Target="../activeX/activeX7.xml"/><Relationship Id="rId4" Type="http://schemas.openxmlformats.org/officeDocument/2006/relationships/image" Target="../media/image9.emf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8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Relationship Id="rId6" Type="http://schemas.openxmlformats.org/officeDocument/2006/relationships/image" Target="../media/image12.emf"/><Relationship Id="rId5" Type="http://schemas.openxmlformats.org/officeDocument/2006/relationships/control" Target="../activeX/activeX9.xml"/><Relationship Id="rId4" Type="http://schemas.openxmlformats.org/officeDocument/2006/relationships/image" Target="../media/image11.emf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0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7.xml"/><Relationship Id="rId4" Type="http://schemas.openxmlformats.org/officeDocument/2006/relationships/image" Target="../media/image13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1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8.xml"/><Relationship Id="rId4" Type="http://schemas.openxmlformats.org/officeDocument/2006/relationships/image" Target="../media/image14.emf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16.emf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13.xml"/><Relationship Id="rId5" Type="http://schemas.openxmlformats.org/officeDocument/2006/relationships/image" Target="../media/image15.emf"/><Relationship Id="rId4" Type="http://schemas.openxmlformats.org/officeDocument/2006/relationships/control" Target="../activeX/activeX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"/>
  <sheetViews>
    <sheetView workbookViewId="0">
      <selection sqref="A1:XFD1048576"/>
    </sheetView>
  </sheetViews>
  <sheetFormatPr defaultColWidth="9.109375" defaultRowHeight="14.4"/>
  <cols>
    <col min="1" max="16384" width="9.109375" style="29"/>
  </cols>
  <sheetData/>
  <sheetProtection password="C6E8" sheet="1" objects="1" scenarios="1" selectLockedCells="1" selectUnlockedCells="1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1:Q409"/>
  <sheetViews>
    <sheetView tabSelected="1" workbookViewId="0">
      <pane ySplit="7" topLeftCell="A8" activePane="bottomLeft" state="frozen"/>
      <selection pane="bottomLeft" activeCell="A5" sqref="A5"/>
    </sheetView>
  </sheetViews>
  <sheetFormatPr defaultColWidth="9.109375" defaultRowHeight="14.4"/>
  <cols>
    <col min="1" max="1" width="30.109375" style="45" bestFit="1" customWidth="1"/>
    <col min="2" max="10" width="9.109375" style="45"/>
    <col min="11" max="11" width="9.109375" style="46"/>
    <col min="12" max="12" width="9.109375" style="56" hidden="1" customWidth="1"/>
    <col min="13" max="13" width="11" style="56" hidden="1" customWidth="1"/>
    <col min="14" max="16" width="9.109375" style="56" hidden="1" customWidth="1"/>
    <col min="17" max="17" width="9.109375" style="46"/>
    <col min="18" max="16384" width="9.109375" style="45"/>
  </cols>
  <sheetData>
    <row r="1" spans="1:17" s="31" customFormat="1" ht="21">
      <c r="A1" s="30" t="s">
        <v>23</v>
      </c>
      <c r="K1" s="50" t="s">
        <v>26</v>
      </c>
      <c r="L1" s="54"/>
      <c r="M1" s="54"/>
      <c r="N1" s="54"/>
      <c r="O1" s="54"/>
      <c r="P1" s="54"/>
      <c r="Q1" s="32"/>
    </row>
    <row r="2" spans="1:17" s="33" customFormat="1">
      <c r="A2" s="33" t="s">
        <v>43</v>
      </c>
      <c r="K2" s="34"/>
      <c r="L2" s="55"/>
      <c r="M2" s="55"/>
      <c r="N2" s="55"/>
      <c r="O2" s="55"/>
      <c r="P2" s="55"/>
      <c r="Q2" s="34"/>
    </row>
    <row r="3" spans="1:17" s="7" customFormat="1">
      <c r="I3" s="8"/>
      <c r="K3" s="35"/>
      <c r="L3" s="5"/>
      <c r="M3" s="5"/>
      <c r="N3" s="5"/>
      <c r="O3" s="5"/>
      <c r="P3" s="5"/>
      <c r="Q3" s="35"/>
    </row>
    <row r="4" spans="1:17" s="7" customFormat="1">
      <c r="A4" s="51" t="s">
        <v>48</v>
      </c>
      <c r="B4" s="52">
        <f>ROUND((P10-200)/10,1)</f>
        <v>-1.5</v>
      </c>
      <c r="C4" s="7">
        <v>-20</v>
      </c>
      <c r="I4" s="8">
        <v>20</v>
      </c>
      <c r="K4" s="35"/>
      <c r="L4" s="5"/>
      <c r="M4" s="5"/>
      <c r="N4" s="5"/>
      <c r="O4" s="5"/>
      <c r="P4" s="5"/>
      <c r="Q4" s="35"/>
    </row>
    <row r="5" spans="1:17" s="7" customFormat="1">
      <c r="A5" s="53" t="s">
        <v>24</v>
      </c>
      <c r="B5" s="39">
        <f>P11/10</f>
        <v>7.9</v>
      </c>
      <c r="C5" s="7">
        <v>1</v>
      </c>
      <c r="I5" s="8">
        <v>10</v>
      </c>
      <c r="K5" s="35"/>
      <c r="L5" s="5"/>
      <c r="M5" s="5"/>
      <c r="N5" s="5"/>
      <c r="O5" s="5"/>
      <c r="P5" s="5"/>
      <c r="Q5" s="35"/>
    </row>
    <row r="6" spans="1:17" s="7" customFormat="1">
      <c r="K6" s="35"/>
      <c r="L6" s="5"/>
      <c r="M6" s="5"/>
      <c r="N6" s="5"/>
      <c r="O6" s="5"/>
      <c r="P6" s="5"/>
      <c r="Q6" s="35"/>
    </row>
    <row r="7" spans="1:17" s="7" customFormat="1">
      <c r="A7" s="42" t="str">
        <f>CONCATENATE("X--&gt;","N(",MI,";",ROUND(SIGMA^2,1),")")</f>
        <v>X--&gt;N(-1,5;62,4)</v>
      </c>
      <c r="B7" s="42" t="str">
        <f>CONCATENATE("E(X)=",ROUND(MI,1),"; D(X)=",ROUND(SIGMA^2,1))</f>
        <v>E(X)=-1,5; D(X)=62,4</v>
      </c>
      <c r="K7" s="35"/>
      <c r="L7" s="5"/>
      <c r="M7" s="5"/>
      <c r="N7" s="5"/>
      <c r="O7" s="5"/>
      <c r="P7" s="5"/>
      <c r="Q7" s="35"/>
    </row>
    <row r="8" spans="1:17" s="7" customFormat="1">
      <c r="K8" s="35"/>
      <c r="L8" s="5"/>
      <c r="M8" s="5"/>
      <c r="N8" s="5"/>
      <c r="O8" s="5"/>
      <c r="P8" s="5"/>
      <c r="Q8" s="35"/>
    </row>
    <row r="9" spans="1:17" s="7" customFormat="1">
      <c r="K9" s="35"/>
      <c r="L9" s="47" t="s">
        <v>0</v>
      </c>
      <c r="M9" s="47" t="s">
        <v>1</v>
      </c>
      <c r="N9" s="47" t="s">
        <v>5</v>
      </c>
      <c r="O9" s="47"/>
      <c r="P9" s="47"/>
      <c r="Q9" s="35"/>
    </row>
    <row r="10" spans="1:17" s="7" customFormat="1">
      <c r="K10" s="35"/>
      <c r="L10" s="48">
        <v>-100</v>
      </c>
      <c r="M10" s="47">
        <f>(1/(SQRT(2*PI())*SIGMA))*EXP(-0.5*((L10-MI)/SIGMA)^2)</f>
        <v>8.8227265449072191E-36</v>
      </c>
      <c r="N10" s="47">
        <f>M10</f>
        <v>8.8227265449072191E-36</v>
      </c>
      <c r="O10" s="47" t="s">
        <v>3</v>
      </c>
      <c r="P10" s="47">
        <v>185</v>
      </c>
      <c r="Q10" s="35"/>
    </row>
    <row r="11" spans="1:17" s="7" customFormat="1">
      <c r="K11" s="35"/>
      <c r="L11" s="47">
        <v>-99.5</v>
      </c>
      <c r="M11" s="47">
        <f t="shared" ref="M11:M73" si="0">(1/(SQRT(2*PI())*SIGMA))*EXP(-0.5*((L11-MI)/SIGMA)^2)</f>
        <v>1.9384318733899778E-35</v>
      </c>
      <c r="N11" s="47">
        <f>ABS(L11-L10)*M11+N10</f>
        <v>1.8514885911857108E-35</v>
      </c>
      <c r="O11" s="47" t="s">
        <v>2</v>
      </c>
      <c r="P11" s="47">
        <v>79</v>
      </c>
      <c r="Q11" s="35"/>
    </row>
    <row r="12" spans="1:17" s="7" customFormat="1">
      <c r="K12" s="35"/>
      <c r="L12" s="47">
        <v>-99</v>
      </c>
      <c r="M12" s="47">
        <f t="shared" si="0"/>
        <v>4.2418819946307375E-35</v>
      </c>
      <c r="N12" s="47">
        <f t="shared" ref="N12:N75" si="1">ABS(L12-L11)*M12+N11</f>
        <v>3.9724295885010799E-35</v>
      </c>
      <c r="O12" s="47"/>
      <c r="P12" s="47"/>
      <c r="Q12" s="35"/>
    </row>
    <row r="13" spans="1:17" s="7" customFormat="1">
      <c r="K13" s="35"/>
      <c r="L13" s="47">
        <v>-98.5</v>
      </c>
      <c r="M13" s="47">
        <f t="shared" si="0"/>
        <v>9.2454262798642592E-35</v>
      </c>
      <c r="N13" s="47">
        <f t="shared" si="1"/>
        <v>8.59514272843321E-35</v>
      </c>
      <c r="O13" s="47" t="s">
        <v>4</v>
      </c>
      <c r="P13" s="47"/>
      <c r="Q13" s="35"/>
    </row>
    <row r="14" spans="1:17" s="7" customFormat="1">
      <c r="K14" s="35"/>
      <c r="L14" s="47">
        <v>-98</v>
      </c>
      <c r="M14" s="47">
        <f t="shared" si="0"/>
        <v>2.0070380881683591E-34</v>
      </c>
      <c r="N14" s="47">
        <f t="shared" si="1"/>
        <v>1.8630333169275005E-34</v>
      </c>
      <c r="O14" s="47">
        <f>MI-SIGMA</f>
        <v>-9.4</v>
      </c>
      <c r="P14" s="47">
        <f>(1/(SQRT(2*PI())*SIGMA))*EXP(-0.5*((O14-MI)/SIGMA)^2)</f>
        <v>3.0629205635334604E-2</v>
      </c>
      <c r="Q14" s="35"/>
    </row>
    <row r="15" spans="1:17" s="7" customFormat="1">
      <c r="K15" s="35"/>
      <c r="L15" s="47">
        <v>-97.5</v>
      </c>
      <c r="M15" s="47">
        <f t="shared" si="0"/>
        <v>4.3395490894343987E-34</v>
      </c>
      <c r="N15" s="47">
        <f t="shared" si="1"/>
        <v>4.0328078616446999E-34</v>
      </c>
      <c r="O15" s="47">
        <f>MI+SIGMA</f>
        <v>6.4</v>
      </c>
      <c r="P15" s="47">
        <f>(1/(SQRT(2*PI())*SIGMA))*EXP(-0.5*((O15-MI)/SIGMA)^2)</f>
        <v>3.0629205635334604E-2</v>
      </c>
      <c r="Q15" s="35"/>
    </row>
    <row r="16" spans="1:17" s="7" customFormat="1">
      <c r="K16" s="35"/>
      <c r="L16" s="47">
        <v>-97</v>
      </c>
      <c r="M16" s="47">
        <f t="shared" si="0"/>
        <v>9.3453143340022004E-34</v>
      </c>
      <c r="N16" s="47">
        <f t="shared" si="1"/>
        <v>8.7054650286458001E-34</v>
      </c>
      <c r="O16" s="47">
        <f>MI+SIGMA</f>
        <v>6.4</v>
      </c>
      <c r="P16" s="47">
        <v>0</v>
      </c>
      <c r="Q16" s="35"/>
    </row>
    <row r="17" spans="11:17" s="7" customFormat="1">
      <c r="K17" s="35"/>
      <c r="L17" s="47">
        <v>-96.5</v>
      </c>
      <c r="M17" s="47">
        <f t="shared" si="0"/>
        <v>2.004488360316206E-33</v>
      </c>
      <c r="N17" s="47">
        <f t="shared" si="1"/>
        <v>1.8727906830226829E-33</v>
      </c>
      <c r="O17" s="47">
        <f>MI+SIGMA</f>
        <v>6.4</v>
      </c>
      <c r="P17" s="47">
        <v>0.11</v>
      </c>
      <c r="Q17" s="35"/>
    </row>
    <row r="18" spans="11:17" s="7" customFormat="1">
      <c r="K18" s="35"/>
      <c r="L18" s="47">
        <v>-96</v>
      </c>
      <c r="M18" s="47">
        <f t="shared" si="0"/>
        <v>4.2822644224984157E-33</v>
      </c>
      <c r="N18" s="47">
        <f t="shared" si="1"/>
        <v>4.0139228942718907E-33</v>
      </c>
      <c r="O18" s="47">
        <f>MI-SIGMA</f>
        <v>-9.4</v>
      </c>
      <c r="P18" s="47">
        <v>0</v>
      </c>
      <c r="Q18" s="35"/>
    </row>
    <row r="19" spans="11:17" s="7" customFormat="1">
      <c r="K19" s="35"/>
      <c r="L19" s="47">
        <v>-95.5</v>
      </c>
      <c r="M19" s="47">
        <f t="shared" si="0"/>
        <v>9.1117907905770932E-33</v>
      </c>
      <c r="N19" s="47">
        <f t="shared" si="1"/>
        <v>8.5698182895604366E-33</v>
      </c>
      <c r="O19" s="47">
        <f>MI-SIGMA</f>
        <v>-9.4</v>
      </c>
      <c r="P19" s="47">
        <v>0.11</v>
      </c>
      <c r="Q19" s="35"/>
    </row>
    <row r="20" spans="11:17" s="7" customFormat="1">
      <c r="K20" s="35"/>
      <c r="L20" s="47">
        <v>-95</v>
      </c>
      <c r="M20" s="47">
        <f t="shared" si="0"/>
        <v>1.9310535417989118E-32</v>
      </c>
      <c r="N20" s="47">
        <f t="shared" si="1"/>
        <v>1.8225085998554996E-32</v>
      </c>
      <c r="O20" s="47"/>
      <c r="P20" s="47"/>
      <c r="Q20" s="35"/>
    </row>
    <row r="21" spans="11:17" s="7" customFormat="1">
      <c r="K21" s="35"/>
      <c r="L21" s="47">
        <v>-94.5</v>
      </c>
      <c r="M21" s="47">
        <f t="shared" si="0"/>
        <v>4.0761035493888366E-32</v>
      </c>
      <c r="N21" s="47">
        <f t="shared" si="1"/>
        <v>3.8605603745499179E-32</v>
      </c>
      <c r="O21" s="47"/>
      <c r="P21" s="47"/>
      <c r="Q21" s="35"/>
    </row>
    <row r="22" spans="11:17" s="7" customFormat="1">
      <c r="K22" s="35"/>
      <c r="L22" s="47">
        <v>-94</v>
      </c>
      <c r="M22" s="47">
        <f t="shared" si="0"/>
        <v>8.5695184473765379E-32</v>
      </c>
      <c r="N22" s="47">
        <f t="shared" si="1"/>
        <v>8.1453195982381863E-32</v>
      </c>
      <c r="O22" s="47"/>
      <c r="P22" s="47"/>
      <c r="Q22" s="35"/>
    </row>
    <row r="23" spans="11:17" s="7" customFormat="1">
      <c r="K23" s="35"/>
      <c r="L23" s="47">
        <v>-93.5</v>
      </c>
      <c r="M23" s="47">
        <f t="shared" si="0"/>
        <v>1.7944358808800238E-31</v>
      </c>
      <c r="N23" s="47">
        <f t="shared" si="1"/>
        <v>1.7117499002638305E-31</v>
      </c>
      <c r="O23" s="47"/>
      <c r="P23" s="47"/>
      <c r="Q23" s="35"/>
    </row>
    <row r="24" spans="11:17" s="7" customFormat="1">
      <c r="K24" s="35"/>
      <c r="L24" s="47">
        <v>-93</v>
      </c>
      <c r="M24" s="47">
        <f t="shared" si="0"/>
        <v>3.7424825860446263E-31</v>
      </c>
      <c r="N24" s="47">
        <f t="shared" si="1"/>
        <v>3.5829911932861437E-31</v>
      </c>
      <c r="O24" s="47"/>
      <c r="P24" s="47"/>
      <c r="Q24" s="35"/>
    </row>
    <row r="25" spans="11:17" s="7" customFormat="1">
      <c r="K25" s="35"/>
      <c r="L25" s="47">
        <v>-92.5</v>
      </c>
      <c r="M25" s="47">
        <f t="shared" si="0"/>
        <v>7.7741326858535291E-31</v>
      </c>
      <c r="N25" s="47">
        <f t="shared" si="1"/>
        <v>7.4700575362129078E-31</v>
      </c>
      <c r="O25" s="47"/>
      <c r="P25" s="47"/>
      <c r="Q25" s="35"/>
    </row>
    <row r="26" spans="11:17" s="7" customFormat="1">
      <c r="K26" s="35"/>
      <c r="L26" s="47">
        <v>-92</v>
      </c>
      <c r="M26" s="47">
        <f t="shared" si="0"/>
        <v>1.6084383748773573E-30</v>
      </c>
      <c r="N26" s="47">
        <f t="shared" si="1"/>
        <v>1.5512249410599694E-30</v>
      </c>
      <c r="O26" s="47"/>
      <c r="P26" s="47"/>
      <c r="Q26" s="35"/>
    </row>
    <row r="27" spans="11:17" s="7" customFormat="1">
      <c r="K27" s="35"/>
      <c r="L27" s="47">
        <v>-91.5</v>
      </c>
      <c r="M27" s="47">
        <f t="shared" si="0"/>
        <v>3.3144938727997882E-30</v>
      </c>
      <c r="N27" s="47">
        <f t="shared" si="1"/>
        <v>3.2084718774598639E-30</v>
      </c>
      <c r="O27" s="47"/>
      <c r="P27" s="47"/>
      <c r="Q27" s="35"/>
    </row>
    <row r="28" spans="11:17" s="7" customFormat="1">
      <c r="K28" s="35"/>
      <c r="L28" s="47">
        <v>-91</v>
      </c>
      <c r="M28" s="47">
        <f t="shared" si="0"/>
        <v>6.802841177123597E-30</v>
      </c>
      <c r="N28" s="47">
        <f t="shared" si="1"/>
        <v>6.6098924660216617E-30</v>
      </c>
      <c r="O28" s="47"/>
      <c r="P28" s="47"/>
      <c r="Q28" s="35"/>
    </row>
    <row r="29" spans="11:17" s="7" customFormat="1">
      <c r="K29" s="35"/>
      <c r="L29" s="47">
        <v>-90.5</v>
      </c>
      <c r="M29" s="47">
        <f t="shared" si="0"/>
        <v>1.3906689561311043E-29</v>
      </c>
      <c r="N29" s="47">
        <f t="shared" si="1"/>
        <v>1.3563237246677182E-29</v>
      </c>
      <c r="O29" s="47"/>
      <c r="P29" s="47"/>
      <c r="Q29" s="35"/>
    </row>
    <row r="30" spans="11:17" s="7" customFormat="1">
      <c r="K30" s="35"/>
      <c r="L30" s="47">
        <v>-90</v>
      </c>
      <c r="M30" s="47">
        <f t="shared" si="0"/>
        <v>2.831506123361997E-29</v>
      </c>
      <c r="N30" s="47">
        <f t="shared" si="1"/>
        <v>2.772076786348717E-29</v>
      </c>
      <c r="O30" s="47"/>
      <c r="P30" s="47"/>
      <c r="Q30" s="35"/>
    </row>
    <row r="31" spans="11:17" s="7" customFormat="1">
      <c r="K31" s="35"/>
      <c r="L31" s="47">
        <v>-89.5</v>
      </c>
      <c r="M31" s="47">
        <f t="shared" si="0"/>
        <v>5.7421107845132121E-29</v>
      </c>
      <c r="N31" s="47">
        <f t="shared" si="1"/>
        <v>5.6431321786053225E-29</v>
      </c>
      <c r="O31" s="47"/>
      <c r="P31" s="47"/>
      <c r="Q31" s="35"/>
    </row>
    <row r="32" spans="11:17" s="7" customFormat="1">
      <c r="K32" s="35"/>
      <c r="L32" s="47">
        <v>-89</v>
      </c>
      <c r="M32" s="47">
        <f t="shared" si="0"/>
        <v>1.1598075892227267E-28</v>
      </c>
      <c r="N32" s="47">
        <f t="shared" si="1"/>
        <v>1.1442170124718956E-28</v>
      </c>
      <c r="O32" s="47"/>
      <c r="P32" s="47"/>
      <c r="Q32" s="35"/>
    </row>
    <row r="33" spans="11:17" s="7" customFormat="1">
      <c r="K33" s="35"/>
      <c r="L33" s="47">
        <v>-88.5</v>
      </c>
      <c r="M33" s="47">
        <f t="shared" si="0"/>
        <v>2.3332466027827056E-28</v>
      </c>
      <c r="N33" s="47">
        <f t="shared" si="1"/>
        <v>2.3108403138632486E-28</v>
      </c>
      <c r="O33" s="47"/>
      <c r="P33" s="47"/>
      <c r="Q33" s="35"/>
    </row>
    <row r="34" spans="11:17" s="7" customFormat="1">
      <c r="K34" s="35"/>
      <c r="L34" s="47">
        <v>-88</v>
      </c>
      <c r="M34" s="47">
        <f t="shared" si="0"/>
        <v>4.6751511352510758E-28</v>
      </c>
      <c r="N34" s="47">
        <f t="shared" si="1"/>
        <v>4.648415881488787E-28</v>
      </c>
      <c r="O34" s="47"/>
      <c r="P34" s="47"/>
      <c r="Q34" s="35"/>
    </row>
    <row r="35" spans="11:17" s="7" customFormat="1">
      <c r="K35" s="35"/>
      <c r="L35" s="47">
        <v>-87.5</v>
      </c>
      <c r="M35" s="47">
        <f t="shared" si="0"/>
        <v>9.3302006774157583E-28</v>
      </c>
      <c r="N35" s="47">
        <f t="shared" si="1"/>
        <v>9.3135162201966661E-28</v>
      </c>
      <c r="O35" s="47"/>
      <c r="P35" s="47"/>
      <c r="Q35" s="35"/>
    </row>
    <row r="36" spans="11:17" s="7" customFormat="1">
      <c r="K36" s="35"/>
      <c r="L36" s="47">
        <v>-87</v>
      </c>
      <c r="M36" s="47">
        <f t="shared" si="0"/>
        <v>1.8545845245853357E-27</v>
      </c>
      <c r="N36" s="47">
        <f t="shared" si="1"/>
        <v>1.8586438843123345E-27</v>
      </c>
      <c r="O36" s="47"/>
      <c r="P36" s="47"/>
      <c r="Q36" s="35"/>
    </row>
    <row r="37" spans="11:17" s="7" customFormat="1">
      <c r="K37" s="35"/>
      <c r="L37" s="47">
        <v>-86.5</v>
      </c>
      <c r="M37" s="47">
        <f t="shared" si="0"/>
        <v>3.6716611579100888E-27</v>
      </c>
      <c r="N37" s="47">
        <f t="shared" si="1"/>
        <v>3.6944744632673789E-27</v>
      </c>
      <c r="O37" s="47"/>
      <c r="P37" s="47"/>
      <c r="Q37" s="35"/>
    </row>
    <row r="38" spans="11:17" s="7" customFormat="1">
      <c r="K38" s="35"/>
      <c r="L38" s="47">
        <v>-86</v>
      </c>
      <c r="M38" s="47">
        <f t="shared" si="0"/>
        <v>7.2400051604813202E-27</v>
      </c>
      <c r="N38" s="47">
        <f t="shared" si="1"/>
        <v>7.314477043508039E-27</v>
      </c>
      <c r="O38" s="47"/>
      <c r="P38" s="47"/>
      <c r="Q38" s="35"/>
    </row>
    <row r="39" spans="11:17" s="7" customFormat="1">
      <c r="K39" s="35"/>
      <c r="L39" s="47">
        <v>-85.5</v>
      </c>
      <c r="M39" s="47">
        <f t="shared" si="0"/>
        <v>1.4219210163757322E-26</v>
      </c>
      <c r="N39" s="47">
        <f t="shared" si="1"/>
        <v>1.44240821253867E-26</v>
      </c>
      <c r="O39" s="47"/>
      <c r="P39" s="47"/>
      <c r="Q39" s="35"/>
    </row>
    <row r="40" spans="11:17" s="7" customFormat="1">
      <c r="K40" s="35"/>
      <c r="L40" s="47">
        <v>-85</v>
      </c>
      <c r="M40" s="47">
        <f t="shared" si="0"/>
        <v>2.7814572391641169E-26</v>
      </c>
      <c r="N40" s="47">
        <f t="shared" si="1"/>
        <v>2.8331368321207282E-26</v>
      </c>
      <c r="O40" s="47"/>
      <c r="P40" s="47"/>
      <c r="Q40" s="35"/>
    </row>
    <row r="41" spans="11:17" s="7" customFormat="1">
      <c r="K41" s="35"/>
      <c r="L41" s="47">
        <v>-84.5</v>
      </c>
      <c r="M41" s="47">
        <f t="shared" si="0"/>
        <v>5.419130618654756E-26</v>
      </c>
      <c r="N41" s="47">
        <f t="shared" si="1"/>
        <v>5.5427021414481056E-26</v>
      </c>
      <c r="O41" s="47"/>
      <c r="P41" s="47"/>
      <c r="Q41" s="35"/>
    </row>
    <row r="42" spans="11:17" s="7" customFormat="1">
      <c r="K42" s="35"/>
      <c r="L42" s="47">
        <v>-84</v>
      </c>
      <c r="M42" s="47">
        <f t="shared" si="0"/>
        <v>1.0515917428257103E-25</v>
      </c>
      <c r="N42" s="47">
        <f t="shared" si="1"/>
        <v>1.0800660855576657E-25</v>
      </c>
      <c r="O42" s="47"/>
      <c r="P42" s="47"/>
      <c r="Q42" s="35"/>
    </row>
    <row r="43" spans="11:17" s="7" customFormat="1">
      <c r="K43" s="35"/>
      <c r="L43" s="47">
        <v>-83.5</v>
      </c>
      <c r="M43" s="47">
        <f t="shared" si="0"/>
        <v>2.0324741585299784E-25</v>
      </c>
      <c r="N43" s="47">
        <f t="shared" si="1"/>
        <v>2.0963031648226549E-25</v>
      </c>
      <c r="O43" s="47"/>
      <c r="P43" s="47"/>
      <c r="Q43" s="35"/>
    </row>
    <row r="44" spans="11:17" s="7" customFormat="1">
      <c r="K44" s="35"/>
      <c r="L44" s="47">
        <v>-83</v>
      </c>
      <c r="M44" s="47">
        <f t="shared" si="0"/>
        <v>3.9125798567099388E-25</v>
      </c>
      <c r="N44" s="47">
        <f t="shared" si="1"/>
        <v>4.0525930931776245E-25</v>
      </c>
      <c r="O44" s="47"/>
      <c r="P44" s="47"/>
      <c r="Q44" s="35"/>
    </row>
    <row r="45" spans="11:17" s="7" customFormat="1">
      <c r="K45" s="35"/>
      <c r="L45" s="47">
        <v>-82.5</v>
      </c>
      <c r="M45" s="47">
        <f t="shared" si="0"/>
        <v>7.5017349173322659E-25</v>
      </c>
      <c r="N45" s="47">
        <f t="shared" si="1"/>
        <v>7.803460551843757E-25</v>
      </c>
      <c r="O45" s="47"/>
      <c r="P45" s="47"/>
      <c r="Q45" s="35"/>
    </row>
    <row r="46" spans="11:17" s="7" customFormat="1">
      <c r="K46" s="35"/>
      <c r="L46" s="47">
        <v>-82</v>
      </c>
      <c r="M46" s="47">
        <f t="shared" si="0"/>
        <v>1.4325854296545212E-24</v>
      </c>
      <c r="N46" s="47">
        <f t="shared" si="1"/>
        <v>1.4966387700116362E-24</v>
      </c>
      <c r="O46" s="47"/>
      <c r="P46" s="47"/>
      <c r="Q46" s="35"/>
    </row>
    <row r="47" spans="11:17" s="7" customFormat="1">
      <c r="K47" s="35"/>
      <c r="L47" s="47">
        <v>-81.5</v>
      </c>
      <c r="M47" s="47">
        <f t="shared" si="0"/>
        <v>2.7248315719781698E-24</v>
      </c>
      <c r="N47" s="47">
        <f t="shared" si="1"/>
        <v>2.8590545560007213E-24</v>
      </c>
      <c r="O47" s="47"/>
      <c r="P47" s="47"/>
      <c r="Q47" s="35"/>
    </row>
    <row r="48" spans="11:17" s="7" customFormat="1">
      <c r="K48" s="35"/>
      <c r="L48" s="47">
        <v>-81</v>
      </c>
      <c r="M48" s="47">
        <f t="shared" si="0"/>
        <v>5.1620132215754334E-24</v>
      </c>
      <c r="N48" s="47">
        <f t="shared" si="1"/>
        <v>5.4400611667884384E-24</v>
      </c>
      <c r="O48" s="47"/>
      <c r="P48" s="47"/>
      <c r="Q48" s="35"/>
    </row>
    <row r="49" spans="11:17" s="7" customFormat="1">
      <c r="K49" s="35"/>
      <c r="L49" s="47">
        <v>-80.5</v>
      </c>
      <c r="M49" s="47">
        <f t="shared" si="0"/>
        <v>9.7399982616536966E-24</v>
      </c>
      <c r="N49" s="47">
        <f t="shared" si="1"/>
        <v>1.0310060297615287E-23</v>
      </c>
      <c r="O49" s="47"/>
      <c r="P49" s="47"/>
      <c r="Q49" s="35"/>
    </row>
    <row r="50" spans="11:17" s="7" customFormat="1">
      <c r="K50" s="35"/>
      <c r="L50" s="47">
        <v>-80</v>
      </c>
      <c r="M50" s="47">
        <f t="shared" si="0"/>
        <v>1.8304546057355151E-23</v>
      </c>
      <c r="N50" s="47">
        <f t="shared" si="1"/>
        <v>1.9462333326292861E-23</v>
      </c>
      <c r="O50" s="47"/>
      <c r="P50" s="47"/>
      <c r="Q50" s="35"/>
    </row>
    <row r="51" spans="11:17" s="7" customFormat="1">
      <c r="K51" s="35"/>
      <c r="L51" s="47">
        <v>-79.5</v>
      </c>
      <c r="M51" s="47">
        <f t="shared" si="0"/>
        <v>3.4262524865948396E-23</v>
      </c>
      <c r="N51" s="47">
        <f t="shared" si="1"/>
        <v>3.6593595759267062E-23</v>
      </c>
      <c r="O51" s="47"/>
      <c r="P51" s="47"/>
      <c r="Q51" s="35"/>
    </row>
    <row r="52" spans="11:17" s="7" customFormat="1">
      <c r="K52" s="35"/>
      <c r="L52" s="47">
        <v>-79</v>
      </c>
      <c r="M52" s="47">
        <f t="shared" si="0"/>
        <v>6.3876348446919679E-23</v>
      </c>
      <c r="N52" s="47">
        <f t="shared" si="1"/>
        <v>6.8531769982726901E-23</v>
      </c>
      <c r="O52" s="47"/>
      <c r="P52" s="47"/>
      <c r="Q52" s="35"/>
    </row>
    <row r="53" spans="11:17" s="7" customFormat="1">
      <c r="K53" s="35"/>
      <c r="L53" s="47">
        <v>-78.5</v>
      </c>
      <c r="M53" s="47">
        <f t="shared" si="0"/>
        <v>1.1860994808531828E-22</v>
      </c>
      <c r="N53" s="47">
        <f t="shared" si="1"/>
        <v>1.2783674402538603E-22</v>
      </c>
      <c r="O53" s="47"/>
      <c r="P53" s="47"/>
      <c r="Q53" s="35"/>
    </row>
    <row r="54" spans="11:17" s="7" customFormat="1">
      <c r="K54" s="35"/>
      <c r="L54" s="47">
        <v>-78</v>
      </c>
      <c r="M54" s="47">
        <f t="shared" si="0"/>
        <v>2.1936254054598647E-22</v>
      </c>
      <c r="N54" s="47">
        <f t="shared" si="1"/>
        <v>2.3751801429837924E-22</v>
      </c>
      <c r="O54" s="47"/>
      <c r="P54" s="47"/>
      <c r="Q54" s="35"/>
    </row>
    <row r="55" spans="11:17" s="7" customFormat="1">
      <c r="K55" s="35"/>
      <c r="L55" s="47">
        <v>-77.5</v>
      </c>
      <c r="M55" s="47">
        <f t="shared" si="0"/>
        <v>4.0407700413593591E-22</v>
      </c>
      <c r="N55" s="47">
        <f t="shared" si="1"/>
        <v>4.3955651636634719E-22</v>
      </c>
      <c r="O55" s="47"/>
      <c r="P55" s="47"/>
      <c r="Q55" s="35"/>
    </row>
    <row r="56" spans="11:17" s="7" customFormat="1">
      <c r="K56" s="35"/>
      <c r="L56" s="47">
        <v>-77</v>
      </c>
      <c r="M56" s="47">
        <f t="shared" si="0"/>
        <v>7.4135482920299854E-22</v>
      </c>
      <c r="N56" s="47">
        <f t="shared" si="1"/>
        <v>8.1023393096784651E-22</v>
      </c>
      <c r="O56" s="47"/>
      <c r="P56" s="47"/>
      <c r="Q56" s="35"/>
    </row>
    <row r="57" spans="11:17" s="7" customFormat="1">
      <c r="K57" s="35"/>
      <c r="L57" s="47">
        <v>-76.5</v>
      </c>
      <c r="M57" s="47">
        <f t="shared" si="0"/>
        <v>1.3547165085150437E-21</v>
      </c>
      <c r="N57" s="47">
        <f t="shared" si="1"/>
        <v>1.4875921852253684E-21</v>
      </c>
      <c r="O57" s="47"/>
      <c r="P57" s="47"/>
      <c r="Q57" s="35"/>
    </row>
    <row r="58" spans="11:17" s="7" customFormat="1">
      <c r="K58" s="35"/>
      <c r="L58" s="47">
        <v>-76</v>
      </c>
      <c r="M58" s="47">
        <f t="shared" si="0"/>
        <v>2.4656478080814833E-21</v>
      </c>
      <c r="N58" s="47">
        <f t="shared" si="1"/>
        <v>2.7204160892661099E-21</v>
      </c>
      <c r="O58" s="47"/>
      <c r="P58" s="47"/>
      <c r="Q58" s="35"/>
    </row>
    <row r="59" spans="11:17" s="7" customFormat="1">
      <c r="K59" s="35"/>
      <c r="L59" s="47">
        <v>-75.5</v>
      </c>
      <c r="M59" s="47">
        <f t="shared" si="0"/>
        <v>4.4696547518943069E-21</v>
      </c>
      <c r="N59" s="47">
        <f t="shared" si="1"/>
        <v>4.9552434652132637E-21</v>
      </c>
      <c r="O59" s="47"/>
      <c r="P59" s="47"/>
      <c r="Q59" s="35"/>
    </row>
    <row r="60" spans="11:17" s="7" customFormat="1">
      <c r="K60" s="35"/>
      <c r="L60" s="47">
        <v>-75</v>
      </c>
      <c r="M60" s="47">
        <f t="shared" si="0"/>
        <v>8.0700686908112667E-21</v>
      </c>
      <c r="N60" s="47">
        <f t="shared" si="1"/>
        <v>8.9902778106188971E-21</v>
      </c>
      <c r="O60" s="47"/>
      <c r="P60" s="47"/>
      <c r="Q60" s="35"/>
    </row>
    <row r="61" spans="11:17" s="7" customFormat="1">
      <c r="K61" s="35"/>
      <c r="L61" s="47">
        <v>-74.5</v>
      </c>
      <c r="M61" s="47">
        <f t="shared" si="0"/>
        <v>1.4512452166531378E-20</v>
      </c>
      <c r="N61" s="47">
        <f t="shared" si="1"/>
        <v>1.6246503893884586E-20</v>
      </c>
      <c r="O61" s="47"/>
      <c r="P61" s="47"/>
      <c r="Q61" s="35"/>
    </row>
    <row r="62" spans="11:17" s="7" customFormat="1">
      <c r="K62" s="35"/>
      <c r="L62" s="47">
        <v>-74</v>
      </c>
      <c r="M62" s="47">
        <f t="shared" si="0"/>
        <v>2.5993495654130246E-20</v>
      </c>
      <c r="N62" s="47">
        <f t="shared" si="1"/>
        <v>2.9243251720949711E-20</v>
      </c>
      <c r="O62" s="47"/>
      <c r="P62" s="47"/>
      <c r="Q62" s="35"/>
    </row>
    <row r="63" spans="11:17" s="7" customFormat="1">
      <c r="K63" s="35"/>
      <c r="L63" s="47">
        <v>-73.5</v>
      </c>
      <c r="M63" s="47">
        <f t="shared" si="0"/>
        <v>4.6371259493144664E-20</v>
      </c>
      <c r="N63" s="47">
        <f t="shared" si="1"/>
        <v>5.2428881467522046E-20</v>
      </c>
      <c r="O63" s="47"/>
      <c r="P63" s="47"/>
      <c r="Q63" s="35"/>
    </row>
    <row r="64" spans="11:17" s="7" customFormat="1">
      <c r="K64" s="35"/>
      <c r="L64" s="47">
        <v>-73</v>
      </c>
      <c r="M64" s="47">
        <f t="shared" si="0"/>
        <v>8.2393587460648676E-20</v>
      </c>
      <c r="N64" s="47">
        <f t="shared" si="1"/>
        <v>9.3625675197846378E-20</v>
      </c>
      <c r="O64" s="47"/>
      <c r="P64" s="47"/>
      <c r="Q64" s="35"/>
    </row>
    <row r="65" spans="11:17" s="7" customFormat="1">
      <c r="K65" s="35"/>
      <c r="L65" s="47">
        <v>-72.5</v>
      </c>
      <c r="M65" s="47">
        <f t="shared" si="0"/>
        <v>1.4581367316579142E-19</v>
      </c>
      <c r="N65" s="47">
        <f t="shared" si="1"/>
        <v>1.6653251178074208E-19</v>
      </c>
      <c r="O65" s="47"/>
      <c r="P65" s="47"/>
      <c r="Q65" s="35"/>
    </row>
    <row r="66" spans="11:17" s="7" customFormat="1">
      <c r="K66" s="35"/>
      <c r="L66" s="47">
        <v>-72</v>
      </c>
      <c r="M66" s="47">
        <f t="shared" si="0"/>
        <v>2.570179201859228E-19</v>
      </c>
      <c r="N66" s="47">
        <f t="shared" si="1"/>
        <v>2.9504147187370347E-19</v>
      </c>
      <c r="O66" s="47"/>
      <c r="P66" s="47"/>
      <c r="Q66" s="35"/>
    </row>
    <row r="67" spans="11:17" s="7" customFormat="1">
      <c r="K67" s="35"/>
      <c r="L67" s="47">
        <v>-71.5</v>
      </c>
      <c r="M67" s="47">
        <f t="shared" si="0"/>
        <v>4.5122055609079474E-19</v>
      </c>
      <c r="N67" s="47">
        <f t="shared" si="1"/>
        <v>5.2065174991910084E-19</v>
      </c>
      <c r="O67" s="47"/>
      <c r="P67" s="47"/>
      <c r="Q67" s="35"/>
    </row>
    <row r="68" spans="11:17" s="7" customFormat="1">
      <c r="K68" s="35"/>
      <c r="L68" s="47">
        <v>-71</v>
      </c>
      <c r="M68" s="47">
        <f t="shared" si="0"/>
        <v>7.8899575183775842E-19</v>
      </c>
      <c r="N68" s="47">
        <f t="shared" si="1"/>
        <v>9.151496258379801E-19</v>
      </c>
      <c r="O68" s="47"/>
      <c r="P68" s="47"/>
      <c r="Q68" s="35"/>
    </row>
    <row r="69" spans="11:17" s="7" customFormat="1">
      <c r="K69" s="35"/>
      <c r="L69" s="47">
        <v>-70.5</v>
      </c>
      <c r="M69" s="47">
        <f t="shared" si="0"/>
        <v>1.3741076904313442E-18</v>
      </c>
      <c r="N69" s="47">
        <f t="shared" si="1"/>
        <v>1.6022034710536522E-18</v>
      </c>
      <c r="O69" s="47"/>
      <c r="P69" s="47"/>
      <c r="Q69" s="35"/>
    </row>
    <row r="70" spans="11:17" s="7" customFormat="1">
      <c r="K70" s="35"/>
      <c r="L70" s="47">
        <v>-70</v>
      </c>
      <c r="M70" s="47">
        <f t="shared" si="0"/>
        <v>2.3835660584407281E-18</v>
      </c>
      <c r="N70" s="47">
        <f t="shared" si="1"/>
        <v>2.7939865002740163E-18</v>
      </c>
      <c r="O70" s="47"/>
      <c r="P70" s="47"/>
      <c r="Q70" s="35"/>
    </row>
    <row r="71" spans="11:17" s="7" customFormat="1">
      <c r="K71" s="35"/>
      <c r="L71" s="47">
        <v>-69.5</v>
      </c>
      <c r="M71" s="47">
        <f t="shared" si="0"/>
        <v>4.1180719642501167E-18</v>
      </c>
      <c r="N71" s="47">
        <f t="shared" si="1"/>
        <v>4.853022482399075E-18</v>
      </c>
      <c r="O71" s="47"/>
      <c r="P71" s="47"/>
      <c r="Q71" s="35"/>
    </row>
    <row r="72" spans="11:17" s="7" customFormat="1">
      <c r="K72" s="35"/>
      <c r="L72" s="47">
        <v>-69</v>
      </c>
      <c r="M72" s="47">
        <f t="shared" si="0"/>
        <v>7.0863237175277651E-18</v>
      </c>
      <c r="N72" s="47">
        <f t="shared" si="1"/>
        <v>8.3961843411629576E-18</v>
      </c>
      <c r="O72" s="47"/>
      <c r="P72" s="47"/>
      <c r="Q72" s="35"/>
    </row>
    <row r="73" spans="11:17" s="7" customFormat="1">
      <c r="K73" s="35"/>
      <c r="L73" s="47">
        <v>-68.5</v>
      </c>
      <c r="M73" s="47">
        <f t="shared" si="0"/>
        <v>1.214530319460746E-17</v>
      </c>
      <c r="N73" s="47">
        <f t="shared" si="1"/>
        <v>1.4468835938466688E-17</v>
      </c>
      <c r="O73" s="47"/>
      <c r="P73" s="47"/>
      <c r="Q73" s="35"/>
    </row>
    <row r="74" spans="11:17" s="7" customFormat="1">
      <c r="K74" s="35"/>
      <c r="L74" s="47">
        <v>-68</v>
      </c>
      <c r="M74" s="47">
        <f t="shared" ref="M74:M137" si="2">(1/(SQRT(2*PI())*SIGMA))*EXP(-0.5*((L74-MI)/SIGMA)^2)</f>
        <v>2.0732708948592173E-17</v>
      </c>
      <c r="N74" s="47">
        <f t="shared" si="1"/>
        <v>2.4835190412762776E-17</v>
      </c>
      <c r="O74" s="47"/>
      <c r="P74" s="47"/>
      <c r="Q74" s="35"/>
    </row>
    <row r="75" spans="11:17" s="7" customFormat="1">
      <c r="K75" s="35"/>
      <c r="L75" s="47">
        <v>-67.5</v>
      </c>
      <c r="M75" s="47">
        <f t="shared" si="2"/>
        <v>3.5250400686858246E-17</v>
      </c>
      <c r="N75" s="47">
        <f t="shared" si="1"/>
        <v>4.2460390756191902E-17</v>
      </c>
      <c r="O75" s="47"/>
      <c r="P75" s="47"/>
      <c r="Q75" s="35"/>
    </row>
    <row r="76" spans="11:17" s="7" customFormat="1">
      <c r="K76" s="35"/>
      <c r="L76" s="47">
        <v>-67</v>
      </c>
      <c r="M76" s="47">
        <f t="shared" si="2"/>
        <v>5.969423374114737E-17</v>
      </c>
      <c r="N76" s="47">
        <f t="shared" ref="N76:N139" si="3">ABS(L76-L75)*M76+N75</f>
        <v>7.2307507626765587E-17</v>
      </c>
      <c r="O76" s="47"/>
      <c r="P76" s="47"/>
      <c r="Q76" s="35"/>
    </row>
    <row r="77" spans="11:17" s="7" customFormat="1">
      <c r="K77" s="35"/>
      <c r="L77" s="47">
        <v>-66.5</v>
      </c>
      <c r="M77" s="47">
        <f t="shared" si="2"/>
        <v>1.0068413019943372E-16</v>
      </c>
      <c r="N77" s="47">
        <f t="shared" si="3"/>
        <v>1.2264957272648244E-16</v>
      </c>
      <c r="O77" s="47"/>
      <c r="P77" s="47"/>
      <c r="Q77" s="35"/>
    </row>
    <row r="78" spans="11:17" s="7" customFormat="1">
      <c r="K78" s="35"/>
      <c r="L78" s="47">
        <v>-66</v>
      </c>
      <c r="M78" s="47">
        <f t="shared" si="2"/>
        <v>1.691414231132555E-16</v>
      </c>
      <c r="N78" s="47">
        <f t="shared" si="3"/>
        <v>2.0722028428311019E-16</v>
      </c>
      <c r="O78" s="47"/>
      <c r="P78" s="47"/>
      <c r="Q78" s="35"/>
    </row>
    <row r="79" spans="11:17" s="7" customFormat="1">
      <c r="K79" s="35"/>
      <c r="L79" s="47">
        <v>-65.5</v>
      </c>
      <c r="M79" s="47">
        <f t="shared" si="2"/>
        <v>2.8300835367804596E-16</v>
      </c>
      <c r="N79" s="47">
        <f t="shared" si="3"/>
        <v>3.487244611221332E-16</v>
      </c>
      <c r="O79" s="47"/>
      <c r="P79" s="47"/>
      <c r="Q79" s="35"/>
    </row>
    <row r="80" spans="11:17" s="7" customFormat="1">
      <c r="K80" s="35"/>
      <c r="L80" s="47">
        <v>-65</v>
      </c>
      <c r="M80" s="47">
        <f t="shared" si="2"/>
        <v>4.7163806243947303E-16</v>
      </c>
      <c r="N80" s="47">
        <f t="shared" si="3"/>
        <v>5.8454349234186967E-16</v>
      </c>
      <c r="O80" s="47"/>
      <c r="P80" s="47"/>
      <c r="Q80" s="35"/>
    </row>
    <row r="81" spans="11:17" s="7" customFormat="1">
      <c r="K81" s="35"/>
      <c r="L81" s="47">
        <v>-64.5</v>
      </c>
      <c r="M81" s="47">
        <f t="shared" si="2"/>
        <v>7.828503589859354E-16</v>
      </c>
      <c r="N81" s="47">
        <f t="shared" si="3"/>
        <v>9.7596867183483742E-16</v>
      </c>
      <c r="O81" s="47"/>
      <c r="P81" s="47"/>
      <c r="Q81" s="35"/>
    </row>
    <row r="82" spans="11:17" s="7" customFormat="1">
      <c r="K82" s="35"/>
      <c r="L82" s="47">
        <v>-64</v>
      </c>
      <c r="M82" s="47">
        <f t="shared" si="2"/>
        <v>1.2942226035886291E-15</v>
      </c>
      <c r="N82" s="47">
        <f t="shared" si="3"/>
        <v>1.623079973629152E-15</v>
      </c>
      <c r="O82" s="47"/>
      <c r="P82" s="47"/>
      <c r="Q82" s="35"/>
    </row>
    <row r="83" spans="11:17" s="7" customFormat="1">
      <c r="K83" s="35"/>
      <c r="L83" s="47">
        <v>-63.5</v>
      </c>
      <c r="M83" s="47">
        <f t="shared" si="2"/>
        <v>2.1310788693687418E-15</v>
      </c>
      <c r="N83" s="47">
        <f t="shared" si="3"/>
        <v>2.6886194083135227E-15</v>
      </c>
      <c r="O83" s="47"/>
      <c r="P83" s="47"/>
      <c r="Q83" s="35"/>
    </row>
    <row r="84" spans="11:17" s="7" customFormat="1">
      <c r="K84" s="35"/>
      <c r="L84" s="47">
        <v>-63</v>
      </c>
      <c r="M84" s="47">
        <f t="shared" si="2"/>
        <v>3.4950257690035475E-15</v>
      </c>
      <c r="N84" s="47">
        <f t="shared" si="3"/>
        <v>4.4361322928152964E-15</v>
      </c>
      <c r="O84" s="47"/>
      <c r="P84" s="47"/>
      <c r="Q84" s="35"/>
    </row>
    <row r="85" spans="11:17" s="7" customFormat="1">
      <c r="K85" s="35"/>
      <c r="L85" s="47">
        <v>-62.5</v>
      </c>
      <c r="M85" s="47">
        <f t="shared" si="2"/>
        <v>5.7090199205121962E-15</v>
      </c>
      <c r="N85" s="47">
        <f t="shared" si="3"/>
        <v>7.2906422530713945E-15</v>
      </c>
      <c r="O85" s="47"/>
      <c r="P85" s="47"/>
      <c r="Q85" s="35"/>
    </row>
    <row r="86" spans="11:17" s="7" customFormat="1">
      <c r="K86" s="35"/>
      <c r="L86" s="47">
        <v>-62</v>
      </c>
      <c r="M86" s="47">
        <f t="shared" si="2"/>
        <v>9.2882319346637192E-15</v>
      </c>
      <c r="N86" s="47">
        <f t="shared" si="3"/>
        <v>1.1934758220403254E-14</v>
      </c>
      <c r="O86" s="47"/>
      <c r="P86" s="47"/>
      <c r="Q86" s="35"/>
    </row>
    <row r="87" spans="11:17" s="7" customFormat="1">
      <c r="K87" s="35"/>
      <c r="L87" s="47">
        <v>-61.5</v>
      </c>
      <c r="M87" s="47">
        <f t="shared" si="2"/>
        <v>1.5050982875922033E-14</v>
      </c>
      <c r="N87" s="47">
        <f t="shared" si="3"/>
        <v>1.9460249658364271E-14</v>
      </c>
      <c r="O87" s="47"/>
      <c r="P87" s="47"/>
      <c r="Q87" s="35"/>
    </row>
    <row r="88" spans="11:17" s="7" customFormat="1">
      <c r="K88" s="35"/>
      <c r="L88" s="47">
        <v>-61</v>
      </c>
      <c r="M88" s="47">
        <f t="shared" si="2"/>
        <v>2.4291648521777404E-14</v>
      </c>
      <c r="N88" s="47">
        <f t="shared" si="3"/>
        <v>3.1606073919252971E-14</v>
      </c>
      <c r="O88" s="47"/>
      <c r="P88" s="47"/>
      <c r="Q88" s="35"/>
    </row>
    <row r="89" spans="11:17" s="7" customFormat="1">
      <c r="K89" s="35"/>
      <c r="L89" s="47">
        <v>-60.5</v>
      </c>
      <c r="M89" s="47">
        <f t="shared" si="2"/>
        <v>3.9048956483172918E-14</v>
      </c>
      <c r="N89" s="47">
        <f t="shared" si="3"/>
        <v>5.1130552160839431E-14</v>
      </c>
      <c r="O89" s="47"/>
      <c r="P89" s="47"/>
      <c r="Q89" s="35"/>
    </row>
    <row r="90" spans="11:17" s="7" customFormat="1">
      <c r="K90" s="35"/>
      <c r="L90" s="47">
        <v>-60</v>
      </c>
      <c r="M90" s="47">
        <f t="shared" si="2"/>
        <v>6.2520464137124006E-14</v>
      </c>
      <c r="N90" s="47">
        <f t="shared" si="3"/>
        <v>8.2390784229401433E-14</v>
      </c>
      <c r="O90" s="47"/>
      <c r="P90" s="47"/>
      <c r="Q90" s="35"/>
    </row>
    <row r="91" spans="11:17" s="7" customFormat="1">
      <c r="K91" s="35"/>
      <c r="L91" s="47">
        <v>-59.5</v>
      </c>
      <c r="M91" s="47">
        <f t="shared" si="2"/>
        <v>9.9700025928719061E-14</v>
      </c>
      <c r="N91" s="47">
        <f t="shared" si="3"/>
        <v>1.3224079719376095E-13</v>
      </c>
      <c r="O91" s="47"/>
      <c r="P91" s="47"/>
      <c r="Q91" s="35"/>
    </row>
    <row r="92" spans="11:17" s="7" customFormat="1">
      <c r="K92" s="35"/>
      <c r="L92" s="47">
        <v>-59</v>
      </c>
      <c r="M92" s="47">
        <f t="shared" si="2"/>
        <v>1.5835386433111833E-13</v>
      </c>
      <c r="N92" s="47">
        <f t="shared" si="3"/>
        <v>2.114177293593201E-13</v>
      </c>
      <c r="O92" s="47"/>
      <c r="P92" s="47"/>
      <c r="Q92" s="35"/>
    </row>
    <row r="93" spans="11:17" s="7" customFormat="1">
      <c r="K93" s="35"/>
      <c r="L93" s="47">
        <v>-58.5</v>
      </c>
      <c r="M93" s="47">
        <f t="shared" si="2"/>
        <v>2.5050844874928683E-13</v>
      </c>
      <c r="N93" s="47">
        <f t="shared" si="3"/>
        <v>3.366719537339635E-13</v>
      </c>
      <c r="O93" s="47"/>
      <c r="P93" s="47"/>
      <c r="Q93" s="35"/>
    </row>
    <row r="94" spans="11:17" s="7" customFormat="1">
      <c r="K94" s="35"/>
      <c r="L94" s="47">
        <v>-58</v>
      </c>
      <c r="M94" s="47">
        <f t="shared" si="2"/>
        <v>3.9470843388238213E-13</v>
      </c>
      <c r="N94" s="47">
        <f t="shared" si="3"/>
        <v>5.3402617067515454E-13</v>
      </c>
      <c r="O94" s="47"/>
      <c r="P94" s="47"/>
      <c r="Q94" s="35"/>
    </row>
    <row r="95" spans="11:17" s="7" customFormat="1">
      <c r="K95" s="35"/>
      <c r="L95" s="47">
        <v>-57.5</v>
      </c>
      <c r="M95" s="47">
        <f t="shared" si="2"/>
        <v>6.1942788427929333E-13</v>
      </c>
      <c r="N95" s="47">
        <f t="shared" si="3"/>
        <v>8.4374011281480125E-13</v>
      </c>
      <c r="O95" s="47"/>
      <c r="P95" s="47"/>
      <c r="Q95" s="35"/>
    </row>
    <row r="96" spans="11:17" s="7" customFormat="1">
      <c r="K96" s="35"/>
      <c r="L96" s="47">
        <v>-57</v>
      </c>
      <c r="M96" s="47">
        <f t="shared" si="2"/>
        <v>9.6820074879602275E-13</v>
      </c>
      <c r="N96" s="47">
        <f t="shared" si="3"/>
        <v>1.3278404872128126E-12</v>
      </c>
      <c r="O96" s="47"/>
      <c r="P96" s="47"/>
      <c r="Q96" s="35"/>
    </row>
    <row r="97" spans="11:17" s="7" customFormat="1">
      <c r="K97" s="35"/>
      <c r="L97" s="47">
        <v>-56.5</v>
      </c>
      <c r="M97" s="47">
        <f t="shared" si="2"/>
        <v>1.5073024100714309E-12</v>
      </c>
      <c r="N97" s="47">
        <f t="shared" si="3"/>
        <v>2.0814916922485281E-12</v>
      </c>
      <c r="O97" s="47"/>
      <c r="P97" s="47"/>
      <c r="Q97" s="35"/>
    </row>
    <row r="98" spans="11:17" s="7" customFormat="1">
      <c r="K98" s="35"/>
      <c r="L98" s="47">
        <v>-56</v>
      </c>
      <c r="M98" s="47">
        <f t="shared" si="2"/>
        <v>2.3371989894283293E-12</v>
      </c>
      <c r="N98" s="47">
        <f t="shared" si="3"/>
        <v>3.2500911869626927E-12</v>
      </c>
      <c r="O98" s="47"/>
      <c r="P98" s="47"/>
      <c r="Q98" s="35"/>
    </row>
    <row r="99" spans="11:17" s="7" customFormat="1">
      <c r="K99" s="35"/>
      <c r="L99" s="47">
        <v>-55.5</v>
      </c>
      <c r="M99" s="47">
        <f t="shared" si="2"/>
        <v>3.6095353803319006E-12</v>
      </c>
      <c r="N99" s="47">
        <f t="shared" si="3"/>
        <v>5.0548588771286434E-12</v>
      </c>
      <c r="O99" s="47"/>
      <c r="P99" s="47"/>
      <c r="Q99" s="35"/>
    </row>
    <row r="100" spans="11:17" s="7" customFormat="1">
      <c r="K100" s="35"/>
      <c r="L100" s="47">
        <v>-55</v>
      </c>
      <c r="M100" s="47">
        <f t="shared" si="2"/>
        <v>5.5522272495759876E-12</v>
      </c>
      <c r="N100" s="47">
        <f t="shared" si="3"/>
        <v>7.8309725019166368E-12</v>
      </c>
      <c r="O100" s="47"/>
      <c r="P100" s="47"/>
      <c r="Q100" s="35"/>
    </row>
    <row r="101" spans="11:17" s="7" customFormat="1">
      <c r="K101" s="35"/>
      <c r="L101" s="47">
        <v>-54.5</v>
      </c>
      <c r="M101" s="47">
        <f t="shared" si="2"/>
        <v>8.5063545483776183E-12</v>
      </c>
      <c r="N101" s="47">
        <f t="shared" si="3"/>
        <v>1.2084149776105447E-11</v>
      </c>
      <c r="O101" s="47"/>
      <c r="P101" s="47"/>
      <c r="Q101" s="35"/>
    </row>
    <row r="102" spans="11:17" s="7" customFormat="1">
      <c r="K102" s="35"/>
      <c r="L102" s="47">
        <v>-54</v>
      </c>
      <c r="M102" s="47">
        <f t="shared" si="2"/>
        <v>1.2980159955590197E-11</v>
      </c>
      <c r="N102" s="47">
        <f t="shared" si="3"/>
        <v>1.8574229753900545E-11</v>
      </c>
      <c r="O102" s="47"/>
      <c r="P102" s="47"/>
      <c r="Q102" s="35"/>
    </row>
    <row r="103" spans="11:17" s="7" customFormat="1">
      <c r="K103" s="35"/>
      <c r="L103" s="47">
        <v>-53.5</v>
      </c>
      <c r="M103" s="47">
        <f t="shared" si="2"/>
        <v>1.9727721364243411E-11</v>
      </c>
      <c r="N103" s="47">
        <f t="shared" si="3"/>
        <v>2.8438090436022252E-11</v>
      </c>
      <c r="O103" s="47"/>
      <c r="P103" s="47"/>
      <c r="Q103" s="35"/>
    </row>
    <row r="104" spans="11:17" s="7" customFormat="1">
      <c r="K104" s="35"/>
      <c r="L104" s="47">
        <v>-53</v>
      </c>
      <c r="M104" s="47">
        <f t="shared" si="2"/>
        <v>2.9863047369895287E-11</v>
      </c>
      <c r="N104" s="47">
        <f t="shared" si="3"/>
        <v>4.3369614120969896E-11</v>
      </c>
      <c r="O104" s="47"/>
      <c r="P104" s="47"/>
      <c r="Q104" s="35"/>
    </row>
    <row r="105" spans="11:17" s="7" customFormat="1">
      <c r="K105" s="35"/>
      <c r="L105" s="47">
        <v>-52.5</v>
      </c>
      <c r="M105" s="47">
        <f t="shared" si="2"/>
        <v>4.5024783992996267E-11</v>
      </c>
      <c r="N105" s="47">
        <f t="shared" si="3"/>
        <v>6.5882006117468026E-11</v>
      </c>
      <c r="O105" s="47"/>
      <c r="P105" s="47"/>
      <c r="Q105" s="35"/>
    </row>
    <row r="106" spans="11:17" s="7" customFormat="1">
      <c r="K106" s="35"/>
      <c r="L106" s="47">
        <v>-52</v>
      </c>
      <c r="M106" s="47">
        <f t="shared" si="2"/>
        <v>6.761288535571985E-11</v>
      </c>
      <c r="N106" s="47">
        <f t="shared" si="3"/>
        <v>9.9688448795327958E-11</v>
      </c>
      <c r="O106" s="47"/>
      <c r="P106" s="47"/>
      <c r="Q106" s="35"/>
    </row>
    <row r="107" spans="11:17" s="7" customFormat="1">
      <c r="K107" s="35"/>
      <c r="L107" s="47">
        <v>-51.5</v>
      </c>
      <c r="M107" s="47">
        <f t="shared" si="2"/>
        <v>1.0112711515933956E-10</v>
      </c>
      <c r="N107" s="47">
        <f t="shared" si="3"/>
        <v>1.5025200637499774E-10</v>
      </c>
      <c r="O107" s="47"/>
      <c r="P107" s="47"/>
      <c r="Q107" s="35"/>
    </row>
    <row r="108" spans="11:17" s="7" customFormat="1">
      <c r="K108" s="35"/>
      <c r="L108" s="47">
        <v>-51</v>
      </c>
      <c r="M108" s="47">
        <f t="shared" si="2"/>
        <v>1.5064894128850785E-10</v>
      </c>
      <c r="N108" s="47">
        <f t="shared" si="3"/>
        <v>2.2557647701925166E-10</v>
      </c>
      <c r="O108" s="47"/>
      <c r="P108" s="47"/>
      <c r="Q108" s="35"/>
    </row>
    <row r="109" spans="11:17" s="7" customFormat="1">
      <c r="K109" s="35"/>
      <c r="L109" s="47">
        <v>-50.5</v>
      </c>
      <c r="M109" s="47">
        <f t="shared" si="2"/>
        <v>2.2352436328619646E-10</v>
      </c>
      <c r="N109" s="47">
        <f t="shared" si="3"/>
        <v>3.3733865866234992E-10</v>
      </c>
      <c r="O109" s="47"/>
      <c r="P109" s="47"/>
      <c r="Q109" s="35"/>
    </row>
    <row r="110" spans="11:17" s="7" customFormat="1">
      <c r="K110" s="35"/>
      <c r="L110" s="47">
        <v>-50</v>
      </c>
      <c r="M110" s="47">
        <f t="shared" si="2"/>
        <v>3.3032691842566454E-10</v>
      </c>
      <c r="N110" s="47">
        <f t="shared" si="3"/>
        <v>5.0250211787518219E-10</v>
      </c>
      <c r="O110" s="47"/>
      <c r="P110" s="47"/>
      <c r="Q110" s="35"/>
    </row>
    <row r="111" spans="11:17" s="7" customFormat="1">
      <c r="K111" s="35"/>
      <c r="L111" s="47">
        <v>-49.5</v>
      </c>
      <c r="M111" s="47">
        <f t="shared" si="2"/>
        <v>4.8620943512181267E-10</v>
      </c>
      <c r="N111" s="47">
        <f t="shared" si="3"/>
        <v>7.4560683543608852E-10</v>
      </c>
      <c r="O111" s="47"/>
      <c r="P111" s="47"/>
      <c r="Q111" s="35"/>
    </row>
    <row r="112" spans="11:17" s="7" customFormat="1">
      <c r="K112" s="35"/>
      <c r="L112" s="47">
        <v>-49</v>
      </c>
      <c r="M112" s="47">
        <f t="shared" si="2"/>
        <v>7.1279249043463947E-10</v>
      </c>
      <c r="N112" s="47">
        <f t="shared" si="3"/>
        <v>1.1020030806534084E-9</v>
      </c>
      <c r="O112" s="47"/>
      <c r="P112" s="47"/>
      <c r="Q112" s="35"/>
    </row>
    <row r="113" spans="11:17" s="7" customFormat="1">
      <c r="K113" s="35"/>
      <c r="L113" s="47">
        <v>-48.5</v>
      </c>
      <c r="M113" s="47">
        <f t="shared" si="2"/>
        <v>1.0407901317525834E-9</v>
      </c>
      <c r="N113" s="47">
        <f t="shared" si="3"/>
        <v>1.6223981465297002E-9</v>
      </c>
      <c r="O113" s="47"/>
      <c r="P113" s="47"/>
      <c r="Q113" s="35"/>
    </row>
    <row r="114" spans="11:17" s="7" customFormat="1">
      <c r="K114" s="35"/>
      <c r="L114" s="47">
        <v>-48</v>
      </c>
      <c r="M114" s="47">
        <f t="shared" si="2"/>
        <v>1.5136432655037128E-9</v>
      </c>
      <c r="N114" s="47">
        <f t="shared" si="3"/>
        <v>2.3792197792815567E-9</v>
      </c>
      <c r="O114" s="47"/>
      <c r="P114" s="47"/>
      <c r="Q114" s="35"/>
    </row>
    <row r="115" spans="11:17" s="7" customFormat="1">
      <c r="K115" s="35"/>
      <c r="L115" s="47">
        <v>-47.5</v>
      </c>
      <c r="M115" s="47">
        <f t="shared" si="2"/>
        <v>2.1925232986902546E-9</v>
      </c>
      <c r="N115" s="47">
        <f t="shared" si="3"/>
        <v>3.4754814286266838E-9</v>
      </c>
      <c r="O115" s="47"/>
      <c r="P115" s="47"/>
      <c r="Q115" s="35"/>
    </row>
    <row r="116" spans="11:17" s="7" customFormat="1">
      <c r="K116" s="35"/>
      <c r="L116" s="47">
        <v>-47</v>
      </c>
      <c r="M116" s="47">
        <f t="shared" si="2"/>
        <v>3.1631895562258303E-9</v>
      </c>
      <c r="N116" s="47">
        <f t="shared" si="3"/>
        <v>5.0570762067395993E-9</v>
      </c>
      <c r="O116" s="47"/>
      <c r="P116" s="47"/>
      <c r="Q116" s="35"/>
    </row>
    <row r="117" spans="11:17" s="7" customFormat="1">
      <c r="K117" s="35"/>
      <c r="L117" s="47">
        <v>-46.5</v>
      </c>
      <c r="M117" s="47">
        <f t="shared" si="2"/>
        <v>4.5453416872023952E-9</v>
      </c>
      <c r="N117" s="47">
        <f t="shared" si="3"/>
        <v>7.3297470503407965E-9</v>
      </c>
      <c r="O117" s="47"/>
      <c r="P117" s="47"/>
      <c r="Q117" s="35"/>
    </row>
    <row r="118" spans="11:17" s="7" customFormat="1">
      <c r="K118" s="35"/>
      <c r="L118" s="47">
        <v>-46</v>
      </c>
      <c r="M118" s="47">
        <f t="shared" si="2"/>
        <v>6.5053126050318411E-9</v>
      </c>
      <c r="N118" s="47">
        <f t="shared" si="3"/>
        <v>1.0582403352856717E-8</v>
      </c>
      <c r="O118" s="47"/>
      <c r="P118" s="47"/>
      <c r="Q118" s="35"/>
    </row>
    <row r="119" spans="11:17" s="7" customFormat="1">
      <c r="K119" s="35"/>
      <c r="L119" s="47">
        <v>-45.5</v>
      </c>
      <c r="M119" s="47">
        <f t="shared" si="2"/>
        <v>9.273210594263834E-9</v>
      </c>
      <c r="N119" s="47">
        <f t="shared" si="3"/>
        <v>1.5219008649988634E-8</v>
      </c>
      <c r="O119" s="47"/>
      <c r="P119" s="47"/>
      <c r="Q119" s="35"/>
    </row>
    <row r="120" spans="11:17" s="7" customFormat="1">
      <c r="K120" s="35"/>
      <c r="L120" s="47">
        <v>-45</v>
      </c>
      <c r="M120" s="47">
        <f t="shared" si="2"/>
        <v>1.3165955759671485E-8</v>
      </c>
      <c r="N120" s="47">
        <f t="shared" si="3"/>
        <v>2.1801986529824377E-8</v>
      </c>
      <c r="O120" s="47"/>
      <c r="P120" s="47"/>
      <c r="Q120" s="35"/>
    </row>
    <row r="121" spans="11:17" s="7" customFormat="1">
      <c r="K121" s="35"/>
      <c r="L121" s="47">
        <v>-44.5</v>
      </c>
      <c r="M121" s="47">
        <f t="shared" si="2"/>
        <v>1.8618083644362267E-8</v>
      </c>
      <c r="N121" s="47">
        <f t="shared" si="3"/>
        <v>3.1111028352005507E-8</v>
      </c>
      <c r="O121" s="47"/>
      <c r="P121" s="47"/>
      <c r="Q121" s="35"/>
    </row>
    <row r="122" spans="11:17" s="7" customFormat="1">
      <c r="K122" s="35"/>
      <c r="L122" s="47">
        <v>-44</v>
      </c>
      <c r="M122" s="47">
        <f t="shared" si="2"/>
        <v>2.6222728574280498E-8</v>
      </c>
      <c r="N122" s="47">
        <f t="shared" si="3"/>
        <v>4.422239263914576E-8</v>
      </c>
      <c r="O122" s="47"/>
      <c r="P122" s="47"/>
      <c r="Q122" s="35"/>
    </row>
    <row r="123" spans="11:17" s="7" customFormat="1">
      <c r="K123" s="35"/>
      <c r="L123" s="47">
        <v>-43.5</v>
      </c>
      <c r="M123" s="47">
        <f t="shared" si="2"/>
        <v>3.6785875715691951E-8</v>
      </c>
      <c r="N123" s="47">
        <f t="shared" si="3"/>
        <v>6.2615330496991739E-8</v>
      </c>
      <c r="O123" s="47"/>
      <c r="P123" s="47"/>
      <c r="Q123" s="35"/>
    </row>
    <row r="124" spans="11:17" s="7" customFormat="1">
      <c r="K124" s="35"/>
      <c r="L124" s="47">
        <v>-43</v>
      </c>
      <c r="M124" s="47">
        <f t="shared" si="2"/>
        <v>5.1397812490646655E-8</v>
      </c>
      <c r="N124" s="47">
        <f t="shared" si="3"/>
        <v>8.8314236742315073E-8</v>
      </c>
      <c r="O124" s="47"/>
      <c r="P124" s="47"/>
      <c r="Q124" s="35"/>
    </row>
    <row r="125" spans="11:17" s="7" customFormat="1">
      <c r="K125" s="35"/>
      <c r="L125" s="47">
        <v>-42.5</v>
      </c>
      <c r="M125" s="47">
        <f t="shared" si="2"/>
        <v>7.1526749476144423E-8</v>
      </c>
      <c r="N125" s="47">
        <f t="shared" si="3"/>
        <v>1.2407761148038727E-7</v>
      </c>
      <c r="O125" s="47"/>
      <c r="P125" s="47"/>
      <c r="Q125" s="35"/>
    </row>
    <row r="126" spans="11:17" s="7" customFormat="1">
      <c r="K126" s="35"/>
      <c r="L126" s="47">
        <v>-42</v>
      </c>
      <c r="M126" s="47">
        <f t="shared" si="2"/>
        <v>9.9140854854054163E-8</v>
      </c>
      <c r="N126" s="47">
        <f t="shared" si="3"/>
        <v>1.7364803890741435E-7</v>
      </c>
      <c r="O126" s="47"/>
      <c r="P126" s="47"/>
      <c r="Q126" s="35"/>
    </row>
    <row r="127" spans="11:17" s="7" customFormat="1">
      <c r="K127" s="35"/>
      <c r="L127" s="47">
        <v>-41.5</v>
      </c>
      <c r="M127" s="47">
        <f t="shared" si="2"/>
        <v>1.3686649530920488E-7</v>
      </c>
      <c r="N127" s="47">
        <f t="shared" si="3"/>
        <v>2.420812865620168E-7</v>
      </c>
      <c r="O127" s="47"/>
      <c r="P127" s="47"/>
      <c r="Q127" s="35"/>
    </row>
    <row r="128" spans="11:17" s="7" customFormat="1">
      <c r="K128" s="35"/>
      <c r="L128" s="47">
        <v>-41</v>
      </c>
      <c r="M128" s="47">
        <f t="shared" si="2"/>
        <v>1.881923436372529E-7</v>
      </c>
      <c r="N128" s="47">
        <f t="shared" si="3"/>
        <v>3.3617745838064324E-7</v>
      </c>
      <c r="O128" s="47"/>
      <c r="P128" s="47"/>
      <c r="Q128" s="35"/>
    </row>
    <row r="129" spans="11:17" s="7" customFormat="1">
      <c r="K129" s="35"/>
      <c r="L129" s="47">
        <v>-40.5</v>
      </c>
      <c r="M129" s="47">
        <f t="shared" si="2"/>
        <v>2.5773124509664814E-7</v>
      </c>
      <c r="N129" s="47">
        <f t="shared" si="3"/>
        <v>4.6504308092896728E-7</v>
      </c>
      <c r="O129" s="47"/>
      <c r="P129" s="47"/>
      <c r="Q129" s="35"/>
    </row>
    <row r="130" spans="11:17" s="7" customFormat="1">
      <c r="K130" s="35"/>
      <c r="L130" s="47">
        <v>-40</v>
      </c>
      <c r="M130" s="47">
        <f t="shared" si="2"/>
        <v>3.5155437732252266E-7</v>
      </c>
      <c r="N130" s="47">
        <f t="shared" si="3"/>
        <v>6.4082026959022866E-7</v>
      </c>
      <c r="O130" s="47"/>
      <c r="P130" s="47"/>
      <c r="Q130" s="35"/>
    </row>
    <row r="131" spans="11:17" s="7" customFormat="1">
      <c r="K131" s="35"/>
      <c r="L131" s="47">
        <v>-39.5</v>
      </c>
      <c r="M131" s="47">
        <f t="shared" si="2"/>
        <v>4.7761533761534756E-7</v>
      </c>
      <c r="N131" s="47">
        <f t="shared" si="3"/>
        <v>8.7962793839790244E-7</v>
      </c>
      <c r="O131" s="47"/>
      <c r="P131" s="47"/>
      <c r="Q131" s="35"/>
    </row>
    <row r="132" spans="11:17" s="7" customFormat="1">
      <c r="K132" s="35"/>
      <c r="L132" s="47">
        <v>-39</v>
      </c>
      <c r="M132" s="47">
        <f t="shared" si="2"/>
        <v>6.4628538755431212E-7</v>
      </c>
      <c r="N132" s="47">
        <f t="shared" si="3"/>
        <v>1.2027706321750586E-6</v>
      </c>
      <c r="O132" s="47"/>
      <c r="P132" s="47"/>
      <c r="Q132" s="35"/>
    </row>
    <row r="133" spans="11:17" s="7" customFormat="1">
      <c r="K133" s="35"/>
      <c r="L133" s="47">
        <v>-38.5</v>
      </c>
      <c r="M133" s="47">
        <f t="shared" si="2"/>
        <v>8.710252111109416E-7</v>
      </c>
      <c r="N133" s="47">
        <f t="shared" si="3"/>
        <v>1.6382832377305294E-6</v>
      </c>
      <c r="O133" s="47"/>
      <c r="P133" s="47"/>
      <c r="Q133" s="35"/>
    </row>
    <row r="134" spans="11:17" s="7" customFormat="1">
      <c r="K134" s="35"/>
      <c r="L134" s="47">
        <v>-38</v>
      </c>
      <c r="M134" s="47">
        <f t="shared" si="2"/>
        <v>1.1692232190604265E-6</v>
      </c>
      <c r="N134" s="47">
        <f t="shared" si="3"/>
        <v>2.2228948472607426E-6</v>
      </c>
      <c r="O134" s="47"/>
      <c r="P134" s="47"/>
      <c r="Q134" s="35"/>
    </row>
    <row r="135" spans="11:17" s="7" customFormat="1">
      <c r="K135" s="35"/>
      <c r="L135" s="47">
        <v>-37.5</v>
      </c>
      <c r="M135" s="47">
        <f t="shared" si="2"/>
        <v>1.5632356615197331E-6</v>
      </c>
      <c r="N135" s="47">
        <f t="shared" si="3"/>
        <v>3.004512678020609E-6</v>
      </c>
      <c r="O135" s="47"/>
      <c r="P135" s="47"/>
      <c r="Q135" s="35"/>
    </row>
    <row r="136" spans="11:17" s="7" customFormat="1">
      <c r="K136" s="35"/>
      <c r="L136" s="47">
        <v>-37</v>
      </c>
      <c r="M136" s="47">
        <f t="shared" si="2"/>
        <v>2.0816695689156393E-6</v>
      </c>
      <c r="N136" s="47">
        <f t="shared" si="3"/>
        <v>4.0453474624784284E-6</v>
      </c>
      <c r="O136" s="47"/>
      <c r="P136" s="47"/>
      <c r="Q136" s="35"/>
    </row>
    <row r="137" spans="11:17" s="7" customFormat="1">
      <c r="K137" s="35"/>
      <c r="L137" s="47">
        <v>-36.5</v>
      </c>
      <c r="M137" s="47">
        <f t="shared" si="2"/>
        <v>2.7609557739763663E-6</v>
      </c>
      <c r="N137" s="47">
        <f t="shared" si="3"/>
        <v>5.425825349466612E-6</v>
      </c>
      <c r="O137" s="47"/>
      <c r="P137" s="47"/>
      <c r="Q137" s="35"/>
    </row>
    <row r="138" spans="11:17" s="7" customFormat="1">
      <c r="K138" s="35"/>
      <c r="L138" s="47">
        <v>-36</v>
      </c>
      <c r="M138" s="47">
        <f t="shared" ref="M138:M201" si="4">(1/(SQRT(2*PI())*SIGMA))*EXP(-0.5*((L138-MI)/SIGMA)^2)</f>
        <v>3.6472658766013965E-6</v>
      </c>
      <c r="N138" s="47">
        <f t="shared" si="3"/>
        <v>7.24945828776731E-6</v>
      </c>
      <c r="O138" s="47"/>
      <c r="P138" s="47"/>
      <c r="Q138" s="35"/>
    </row>
    <row r="139" spans="11:17" s="7" customFormat="1">
      <c r="K139" s="35"/>
      <c r="L139" s="47">
        <v>-35.5</v>
      </c>
      <c r="M139" s="47">
        <f t="shared" si="4"/>
        <v>4.7988338523949639E-6</v>
      </c>
      <c r="N139" s="47">
        <f t="shared" si="3"/>
        <v>9.6488752139647915E-6</v>
      </c>
      <c r="O139" s="47"/>
      <c r="P139" s="47"/>
      <c r="Q139" s="35"/>
    </row>
    <row r="140" spans="11:17" s="7" customFormat="1">
      <c r="K140" s="35"/>
      <c r="L140" s="47">
        <v>-35</v>
      </c>
      <c r="M140" s="47">
        <f t="shared" si="4"/>
        <v>6.2887498669024626E-6</v>
      </c>
      <c r="N140" s="47">
        <f t="shared" ref="N140:N203" si="5">ABS(L140-L139)*M140+N139</f>
        <v>1.2793250147416023E-5</v>
      </c>
      <c r="O140" s="47"/>
      <c r="P140" s="47"/>
      <c r="Q140" s="35"/>
    </row>
    <row r="141" spans="11:17" s="7" customFormat="1">
      <c r="K141" s="35"/>
      <c r="L141" s="47">
        <v>-34.5</v>
      </c>
      <c r="M141" s="47">
        <f t="shared" si="4"/>
        <v>8.2083004642936907E-6</v>
      </c>
      <c r="N141" s="47">
        <f t="shared" si="5"/>
        <v>1.6897400379562869E-5</v>
      </c>
      <c r="O141" s="47"/>
      <c r="P141" s="47"/>
      <c r="Q141" s="35"/>
    </row>
    <row r="142" spans="11:17" s="7" customFormat="1">
      <c r="K142" s="35"/>
      <c r="L142" s="47">
        <v>-34</v>
      </c>
      <c r="M142" s="47">
        <f t="shared" si="4"/>
        <v>1.0670935296206157E-5</v>
      </c>
      <c r="N142" s="47">
        <f t="shared" si="5"/>
        <v>2.2232868027665947E-5</v>
      </c>
      <c r="O142" s="47"/>
      <c r="P142" s="47"/>
      <c r="Q142" s="35"/>
    </row>
    <row r="143" spans="11:17" s="7" customFormat="1">
      <c r="K143" s="35"/>
      <c r="L143" s="47">
        <v>-33.5</v>
      </c>
      <c r="M143" s="47">
        <f t="shared" si="4"/>
        <v>1.381694550288109E-5</v>
      </c>
      <c r="N143" s="47">
        <f t="shared" si="5"/>
        <v>2.9141340779106493E-5</v>
      </c>
      <c r="O143" s="47"/>
      <c r="P143" s="47"/>
      <c r="Q143" s="35"/>
    </row>
    <row r="144" spans="11:17" s="7" customFormat="1">
      <c r="K144" s="35"/>
      <c r="L144" s="47">
        <v>-33</v>
      </c>
      <c r="M144" s="47">
        <f t="shared" si="4"/>
        <v>1.7818942223191201E-5</v>
      </c>
      <c r="N144" s="47">
        <f t="shared" si="5"/>
        <v>3.8050811890702092E-5</v>
      </c>
      <c r="O144" s="47"/>
      <c r="P144" s="47"/>
      <c r="Q144" s="35"/>
    </row>
    <row r="145" spans="11:17" s="7" customFormat="1">
      <c r="K145" s="35"/>
      <c r="L145" s="47">
        <v>-32.5</v>
      </c>
      <c r="M145" s="47">
        <f t="shared" si="4"/>
        <v>2.2888224869128148E-5</v>
      </c>
      <c r="N145" s="47">
        <f t="shared" si="5"/>
        <v>4.9494924325266166E-5</v>
      </c>
      <c r="O145" s="47"/>
      <c r="P145" s="47"/>
      <c r="Q145" s="35"/>
    </row>
    <row r="146" spans="11:17" s="7" customFormat="1">
      <c r="K146" s="35"/>
      <c r="L146" s="47">
        <v>-32</v>
      </c>
      <c r="M146" s="47">
        <f t="shared" si="4"/>
        <v>2.9282127041122693E-5</v>
      </c>
      <c r="N146" s="47">
        <f t="shared" si="5"/>
        <v>6.4135987845827513E-5</v>
      </c>
      <c r="O146" s="47"/>
      <c r="P146" s="47"/>
      <c r="Q146" s="35"/>
    </row>
    <row r="147" spans="11:17" s="7" customFormat="1">
      <c r="K147" s="35"/>
      <c r="L147" s="47">
        <v>-31.5</v>
      </c>
      <c r="M147" s="47">
        <f t="shared" si="4"/>
        <v>3.7312422490216699E-5</v>
      </c>
      <c r="N147" s="47">
        <f t="shared" si="5"/>
        <v>8.2792199090935865E-5</v>
      </c>
      <c r="O147" s="47"/>
      <c r="P147" s="47"/>
      <c r="Q147" s="35"/>
    </row>
    <row r="148" spans="11:17" s="7" customFormat="1">
      <c r="K148" s="35"/>
      <c r="L148" s="47">
        <v>-31</v>
      </c>
      <c r="M148" s="47">
        <f t="shared" si="4"/>
        <v>4.7354863494056336E-5</v>
      </c>
      <c r="N148" s="47">
        <f t="shared" si="5"/>
        <v>1.0646963083796403E-4</v>
      </c>
      <c r="O148" s="47"/>
      <c r="P148" s="47"/>
      <c r="Q148" s="35"/>
    </row>
    <row r="149" spans="11:17" s="7" customFormat="1">
      <c r="K149" s="35"/>
      <c r="L149" s="47">
        <v>-30.5</v>
      </c>
      <c r="M149" s="47">
        <f t="shared" si="4"/>
        <v>5.9859908507807244E-5</v>
      </c>
      <c r="N149" s="47">
        <f t="shared" si="5"/>
        <v>1.3639958509186766E-4</v>
      </c>
      <c r="O149" s="47"/>
      <c r="P149" s="47"/>
      <c r="Q149" s="35"/>
    </row>
    <row r="150" spans="11:17" s="7" customFormat="1">
      <c r="K150" s="35"/>
      <c r="L150" s="47">
        <v>-30</v>
      </c>
      <c r="M150" s="47">
        <f t="shared" si="4"/>
        <v>7.5364674072736219E-5</v>
      </c>
      <c r="N150" s="47">
        <f t="shared" si="5"/>
        <v>1.7408192212823578E-4</v>
      </c>
      <c r="O150" s="47"/>
      <c r="P150" s="47"/>
      <c r="Q150" s="35"/>
    </row>
    <row r="151" spans="11:17" s="7" customFormat="1">
      <c r="K151" s="35"/>
      <c r="L151" s="47">
        <v>-29.5</v>
      </c>
      <c r="M151" s="47">
        <f t="shared" si="4"/>
        <v>9.4506116843952123E-5</v>
      </c>
      <c r="N151" s="47">
        <f t="shared" si="5"/>
        <v>2.2133498055021183E-4</v>
      </c>
      <c r="O151" s="47"/>
      <c r="P151" s="47"/>
      <c r="Q151" s="35"/>
    </row>
    <row r="152" spans="11:17" s="7" customFormat="1">
      <c r="K152" s="35"/>
      <c r="L152" s="47">
        <v>-29</v>
      </c>
      <c r="M152" s="47">
        <f t="shared" si="4"/>
        <v>1.1803541445233889E-4</v>
      </c>
      <c r="N152" s="47">
        <f t="shared" si="5"/>
        <v>2.803526877763813E-4</v>
      </c>
      <c r="O152" s="47"/>
      <c r="P152" s="47"/>
      <c r="Q152" s="35"/>
    </row>
    <row r="153" spans="11:17" s="7" customFormat="1">
      <c r="K153" s="35"/>
      <c r="L153" s="47">
        <v>-28.5</v>
      </c>
      <c r="M153" s="47">
        <f t="shared" si="4"/>
        <v>1.4683346811228884E-4</v>
      </c>
      <c r="N153" s="47">
        <f t="shared" si="5"/>
        <v>3.537694218325257E-4</v>
      </c>
      <c r="O153" s="47"/>
      <c r="P153" s="47"/>
      <c r="Q153" s="35"/>
    </row>
    <row r="154" spans="11:17" s="7" customFormat="1">
      <c r="K154" s="35"/>
      <c r="L154" s="47">
        <v>-28</v>
      </c>
      <c r="M154" s="47">
        <f t="shared" si="4"/>
        <v>1.819273950164066E-4</v>
      </c>
      <c r="N154" s="47">
        <f t="shared" si="5"/>
        <v>4.4473311934072903E-4</v>
      </c>
      <c r="O154" s="47"/>
      <c r="P154" s="47"/>
      <c r="Q154" s="35"/>
    </row>
    <row r="155" spans="11:17" s="7" customFormat="1">
      <c r="K155" s="35"/>
      <c r="L155" s="47">
        <v>-27.5</v>
      </c>
      <c r="M155" s="47">
        <f t="shared" si="4"/>
        <v>2.2450781451045717E-4</v>
      </c>
      <c r="N155" s="47">
        <f t="shared" si="5"/>
        <v>5.5698702659595764E-4</v>
      </c>
      <c r="O155" s="47"/>
      <c r="P155" s="47"/>
      <c r="Q155" s="35"/>
    </row>
    <row r="156" spans="11:17" s="7" customFormat="1">
      <c r="K156" s="35"/>
      <c r="L156" s="47">
        <v>-27</v>
      </c>
      <c r="M156" s="47">
        <f t="shared" si="4"/>
        <v>2.7594665908762118E-4</v>
      </c>
      <c r="N156" s="47">
        <f t="shared" si="5"/>
        <v>6.9496035613976818E-4</v>
      </c>
      <c r="O156" s="47"/>
      <c r="P156" s="47"/>
      <c r="Q156" s="35"/>
    </row>
    <row r="157" spans="11:17" s="7" customFormat="1">
      <c r="K157" s="35"/>
      <c r="L157" s="47">
        <v>-26.5</v>
      </c>
      <c r="M157" s="47">
        <f t="shared" si="4"/>
        <v>3.3781516011556164E-4</v>
      </c>
      <c r="N157" s="47">
        <f t="shared" si="5"/>
        <v>8.63867936197549E-4</v>
      </c>
      <c r="O157" s="47"/>
      <c r="P157" s="47"/>
      <c r="Q157" s="35"/>
    </row>
    <row r="158" spans="11:17" s="7" customFormat="1">
      <c r="K158" s="35"/>
      <c r="L158" s="47">
        <v>-26</v>
      </c>
      <c r="M158" s="47">
        <f t="shared" si="4"/>
        <v>4.1190157018969103E-4</v>
      </c>
      <c r="N158" s="47">
        <f t="shared" si="5"/>
        <v>1.0698187212923945E-3</v>
      </c>
      <c r="O158" s="47"/>
      <c r="P158" s="47"/>
      <c r="Q158" s="35"/>
    </row>
    <row r="159" spans="11:17" s="7" customFormat="1">
      <c r="K159" s="35"/>
      <c r="L159" s="47">
        <v>-25.5</v>
      </c>
      <c r="M159" s="47">
        <f t="shared" si="4"/>
        <v>5.0022809097786676E-4</v>
      </c>
      <c r="N159" s="47">
        <f t="shared" si="5"/>
        <v>1.3199327667813279E-3</v>
      </c>
      <c r="O159" s="47"/>
      <c r="P159" s="47"/>
      <c r="Q159" s="35"/>
    </row>
    <row r="160" spans="11:17" s="7" customFormat="1">
      <c r="K160" s="35"/>
      <c r="L160" s="47">
        <v>-25</v>
      </c>
      <c r="M160" s="47">
        <f t="shared" si="4"/>
        <v>6.0506637993362972E-4</v>
      </c>
      <c r="N160" s="47">
        <f t="shared" si="5"/>
        <v>1.6224659567481428E-3</v>
      </c>
      <c r="O160" s="47"/>
      <c r="P160" s="47"/>
      <c r="Q160" s="35"/>
    </row>
    <row r="161" spans="11:17" s="7" customFormat="1">
      <c r="K161" s="35"/>
      <c r="L161" s="47">
        <v>-24.5</v>
      </c>
      <c r="M161" s="47">
        <f t="shared" si="4"/>
        <v>7.2895091454538985E-4</v>
      </c>
      <c r="N161" s="47">
        <f t="shared" si="5"/>
        <v>1.9869414140208375E-3</v>
      </c>
      <c r="O161" s="47"/>
      <c r="P161" s="47"/>
      <c r="Q161" s="35"/>
    </row>
    <row r="162" spans="11:17" s="7" customFormat="1">
      <c r="K162" s="35"/>
      <c r="L162" s="47">
        <v>-24</v>
      </c>
      <c r="M162" s="47">
        <f t="shared" si="4"/>
        <v>8.7468940278516709E-4</v>
      </c>
      <c r="N162" s="47">
        <f t="shared" si="5"/>
        <v>2.4242861154134209E-3</v>
      </c>
      <c r="O162" s="47"/>
      <c r="P162" s="47"/>
      <c r="Q162" s="35"/>
    </row>
    <row r="163" spans="11:17" s="7" customFormat="1">
      <c r="K163" s="35"/>
      <c r="L163" s="47">
        <v>-23.5</v>
      </c>
      <c r="M163" s="47">
        <f t="shared" si="4"/>
        <v>1.04536934770123E-3</v>
      </c>
      <c r="N163" s="47">
        <f t="shared" si="5"/>
        <v>2.9469707892640358E-3</v>
      </c>
      <c r="O163" s="47"/>
      <c r="P163" s="47"/>
      <c r="Q163" s="35"/>
    </row>
    <row r="164" spans="11:17" s="7" customFormat="1">
      <c r="K164" s="35"/>
      <c r="L164" s="47">
        <v>-23</v>
      </c>
      <c r="M164" s="47">
        <f t="shared" si="4"/>
        <v>1.2443598078136203E-3</v>
      </c>
      <c r="N164" s="47">
        <f t="shared" si="5"/>
        <v>3.5691506931708459E-3</v>
      </c>
      <c r="O164" s="47"/>
      <c r="P164" s="47"/>
      <c r="Q164" s="35"/>
    </row>
    <row r="165" spans="11:17" s="7" customFormat="1">
      <c r="K165" s="35"/>
      <c r="L165" s="47">
        <v>-22.5</v>
      </c>
      <c r="M165" s="47">
        <f t="shared" si="4"/>
        <v>1.4753073487126765E-3</v>
      </c>
      <c r="N165" s="47">
        <f t="shared" si="5"/>
        <v>4.306804367527184E-3</v>
      </c>
      <c r="O165" s="47"/>
      <c r="P165" s="47"/>
      <c r="Q165" s="35"/>
    </row>
    <row r="166" spans="11:17" s="7" customFormat="1">
      <c r="K166" s="35"/>
      <c r="L166" s="47">
        <v>-22</v>
      </c>
      <c r="M166" s="47">
        <f t="shared" si="4"/>
        <v>1.7421251608859426E-3</v>
      </c>
      <c r="N166" s="47">
        <f t="shared" si="5"/>
        <v>5.1778669479701552E-3</v>
      </c>
      <c r="O166" s="47"/>
      <c r="P166" s="47"/>
      <c r="Q166" s="35"/>
    </row>
    <row r="167" spans="11:17" s="7" customFormat="1">
      <c r="K167" s="35"/>
      <c r="L167" s="47">
        <v>-21.5</v>
      </c>
      <c r="M167" s="47">
        <f t="shared" si="4"/>
        <v>2.0489743302043745E-3</v>
      </c>
      <c r="N167" s="47">
        <f t="shared" si="5"/>
        <v>6.2023541130723425E-3</v>
      </c>
      <c r="O167" s="47"/>
      <c r="P167" s="47"/>
      <c r="Q167" s="35"/>
    </row>
    <row r="168" spans="11:17" s="7" customFormat="1">
      <c r="K168" s="35"/>
      <c r="L168" s="47">
        <v>-21</v>
      </c>
      <c r="M168" s="47">
        <f t="shared" si="4"/>
        <v>2.4002362963427533E-3</v>
      </c>
      <c r="N168" s="47">
        <f t="shared" si="5"/>
        <v>7.4024722612437196E-3</v>
      </c>
      <c r="O168" s="47"/>
      <c r="P168" s="47"/>
      <c r="Q168" s="35"/>
    </row>
    <row r="169" spans="11:17" s="7" customFormat="1">
      <c r="K169" s="35"/>
      <c r="L169" s="47">
        <v>-20.5</v>
      </c>
      <c r="M169" s="47">
        <f t="shared" si="4"/>
        <v>2.800475625797441E-3</v>
      </c>
      <c r="N169" s="47">
        <f t="shared" si="5"/>
        <v>8.8027100741424405E-3</v>
      </c>
      <c r="O169" s="47"/>
      <c r="P169" s="47"/>
      <c r="Q169" s="35"/>
    </row>
    <row r="170" spans="11:17" s="7" customFormat="1">
      <c r="K170" s="35"/>
      <c r="L170" s="47">
        <v>-20</v>
      </c>
      <c r="M170" s="47">
        <f t="shared" si="4"/>
        <v>3.2543923643019168E-3</v>
      </c>
      <c r="N170" s="47">
        <f t="shared" si="5"/>
        <v>1.0429906256293399E-2</v>
      </c>
      <c r="O170" s="47"/>
      <c r="P170" s="47"/>
      <c r="Q170" s="35"/>
    </row>
    <row r="171" spans="11:17" s="7" customFormat="1">
      <c r="K171" s="35"/>
      <c r="L171" s="47">
        <v>-19.5</v>
      </c>
      <c r="M171" s="47">
        <f t="shared" si="4"/>
        <v>3.7667634212675428E-3</v>
      </c>
      <c r="N171" s="47">
        <f t="shared" si="5"/>
        <v>1.2313287966927169E-2</v>
      </c>
      <c r="O171" s="47"/>
      <c r="P171" s="47"/>
      <c r="Q171" s="35"/>
    </row>
    <row r="172" spans="11:17" s="7" customFormat="1">
      <c r="K172" s="35"/>
      <c r="L172" s="47">
        <v>-19</v>
      </c>
      <c r="M172" s="47">
        <f t="shared" si="4"/>
        <v>4.3423726777045727E-3</v>
      </c>
      <c r="N172" s="47">
        <f t="shared" si="5"/>
        <v>1.4484474305779456E-2</v>
      </c>
      <c r="O172" s="47"/>
      <c r="P172" s="47"/>
      <c r="Q172" s="35"/>
    </row>
    <row r="173" spans="11:17" s="7" customFormat="1">
      <c r="K173" s="35"/>
      <c r="L173" s="47">
        <v>-18.5</v>
      </c>
      <c r="M173" s="47">
        <f t="shared" si="4"/>
        <v>4.9859297982443092E-3</v>
      </c>
      <c r="N173" s="47">
        <f t="shared" si="5"/>
        <v>1.697743920490161E-2</v>
      </c>
      <c r="O173" s="47"/>
      <c r="P173" s="47"/>
      <c r="Q173" s="35"/>
    </row>
    <row r="174" spans="11:17" s="7" customFormat="1">
      <c r="K174" s="35"/>
      <c r="L174" s="47">
        <v>-18</v>
      </c>
      <c r="M174" s="47">
        <f t="shared" si="4"/>
        <v>5.7019780644502254E-3</v>
      </c>
      <c r="N174" s="47">
        <f t="shared" si="5"/>
        <v>1.9828428237126723E-2</v>
      </c>
      <c r="O174" s="47"/>
      <c r="P174" s="47"/>
      <c r="Q174" s="35"/>
    </row>
    <row r="175" spans="11:17" s="7" customFormat="1">
      <c r="K175" s="35"/>
      <c r="L175" s="47">
        <v>-17.5</v>
      </c>
      <c r="M175" s="47">
        <f t="shared" si="4"/>
        <v>6.4947919251289879E-3</v>
      </c>
      <c r="N175" s="47">
        <f t="shared" si="5"/>
        <v>2.3075824199691217E-2</v>
      </c>
      <c r="O175" s="47"/>
      <c r="P175" s="47"/>
      <c r="Q175" s="35"/>
    </row>
    <row r="176" spans="11:17" s="7" customFormat="1">
      <c r="K176" s="35"/>
      <c r="L176" s="47">
        <v>-17</v>
      </c>
      <c r="M176" s="47">
        <f t="shared" si="4"/>
        <v>7.3682653717347616E-3</v>
      </c>
      <c r="N176" s="47">
        <f t="shared" si="5"/>
        <v>2.6759956885558597E-2</v>
      </c>
      <c r="O176" s="47"/>
      <c r="P176" s="47"/>
      <c r="Q176" s="35"/>
    </row>
    <row r="177" spans="11:17" s="7" customFormat="1">
      <c r="K177" s="35"/>
      <c r="L177" s="47">
        <v>-16.5</v>
      </c>
      <c r="M177" s="47">
        <f t="shared" si="4"/>
        <v>8.3257926824267664E-3</v>
      </c>
      <c r="N177" s="47">
        <f t="shared" si="5"/>
        <v>3.092285322677198E-2</v>
      </c>
      <c r="O177" s="47"/>
      <c r="P177" s="47"/>
      <c r="Q177" s="35"/>
    </row>
    <row r="178" spans="11:17" s="7" customFormat="1">
      <c r="K178" s="35"/>
      <c r="L178" s="47">
        <v>-16</v>
      </c>
      <c r="M178" s="47">
        <f t="shared" si="4"/>
        <v>9.370143523537636E-3</v>
      </c>
      <c r="N178" s="47">
        <f t="shared" si="5"/>
        <v>3.5607924988540797E-2</v>
      </c>
      <c r="O178" s="47"/>
      <c r="P178" s="47"/>
      <c r="Q178" s="35"/>
    </row>
    <row r="179" spans="11:17" s="7" customFormat="1">
      <c r="K179" s="35"/>
      <c r="L179" s="47">
        <v>-15.5</v>
      </c>
      <c r="M179" s="47">
        <f t="shared" si="4"/>
        <v>1.0503334836463799E-2</v>
      </c>
      <c r="N179" s="47">
        <f t="shared" si="5"/>
        <v>4.0859592406772699E-2</v>
      </c>
      <c r="O179" s="47"/>
      <c r="P179" s="47"/>
      <c r="Q179" s="35"/>
    </row>
    <row r="180" spans="11:17" s="7" customFormat="1">
      <c r="K180" s="35"/>
      <c r="L180" s="47">
        <v>-15</v>
      </c>
      <c r="M180" s="47">
        <f t="shared" si="4"/>
        <v>1.1726502353700523E-2</v>
      </c>
      <c r="N180" s="47">
        <f t="shared" si="5"/>
        <v>4.6722843583622962E-2</v>
      </c>
      <c r="O180" s="47"/>
      <c r="P180" s="47"/>
      <c r="Q180" s="35"/>
    </row>
    <row r="181" spans="11:17" s="7" customFormat="1">
      <c r="K181" s="35"/>
      <c r="L181" s="47">
        <v>-14.5</v>
      </c>
      <c r="M181" s="47">
        <f t="shared" si="4"/>
        <v>1.3039774960958903E-2</v>
      </c>
      <c r="N181" s="47">
        <f t="shared" si="5"/>
        <v>5.3242731064102412E-2</v>
      </c>
      <c r="O181" s="47"/>
      <c r="P181" s="47"/>
      <c r="Q181" s="35"/>
    </row>
    <row r="182" spans="11:17" s="7" customFormat="1">
      <c r="K182" s="35"/>
      <c r="L182" s="47">
        <v>-14</v>
      </c>
      <c r="M182" s="47">
        <f t="shared" si="4"/>
        <v>1.4442155433404972E-2</v>
      </c>
      <c r="N182" s="47">
        <f t="shared" si="5"/>
        <v>6.0463808780804901E-2</v>
      </c>
      <c r="O182" s="47"/>
      <c r="P182" s="47"/>
      <c r="Q182" s="35"/>
    </row>
    <row r="183" spans="11:17" s="7" customFormat="1">
      <c r="K183" s="35"/>
      <c r="L183" s="47">
        <v>-13.5</v>
      </c>
      <c r="M183" s="47">
        <f t="shared" si="4"/>
        <v>1.5931411303610619E-2</v>
      </c>
      <c r="N183" s="47">
        <f t="shared" si="5"/>
        <v>6.8429514432610208E-2</v>
      </c>
      <c r="O183" s="47"/>
      <c r="P183" s="47"/>
      <c r="Q183" s="35"/>
    </row>
    <row r="184" spans="11:17" s="7" customFormat="1">
      <c r="K184" s="35"/>
      <c r="L184" s="47">
        <v>-13</v>
      </c>
      <c r="M184" s="47">
        <f t="shared" si="4"/>
        <v>1.750397974845069E-2</v>
      </c>
      <c r="N184" s="47">
        <f t="shared" si="5"/>
        <v>7.7181504306835555E-2</v>
      </c>
      <c r="O184" s="47"/>
      <c r="P184" s="47"/>
      <c r="Q184" s="35"/>
    </row>
    <row r="185" spans="11:17" s="7" customFormat="1">
      <c r="K185" s="35"/>
      <c r="L185" s="47">
        <v>-12.5</v>
      </c>
      <c r="M185" s="47">
        <f t="shared" si="4"/>
        <v>1.9154890395642551E-2</v>
      </c>
      <c r="N185" s="47">
        <f t="shared" si="5"/>
        <v>8.6758949504656832E-2</v>
      </c>
      <c r="O185" s="47"/>
      <c r="P185" s="47"/>
      <c r="Q185" s="35"/>
    </row>
    <row r="186" spans="11:17" s="7" customFormat="1">
      <c r="K186" s="35"/>
      <c r="L186" s="47">
        <v>-12</v>
      </c>
      <c r="M186" s="47">
        <f t="shared" si="4"/>
        <v>2.0877709834681644E-2</v>
      </c>
      <c r="N186" s="47">
        <f t="shared" si="5"/>
        <v>9.7197804421997658E-2</v>
      </c>
      <c r="O186" s="47"/>
      <c r="P186" s="47"/>
      <c r="Q186" s="35"/>
    </row>
    <row r="187" spans="11:17" s="7" customFormat="1">
      <c r="K187" s="35"/>
      <c r="L187" s="47">
        <v>-11.5</v>
      </c>
      <c r="M187" s="47">
        <f t="shared" si="4"/>
        <v>2.266451136236038E-2</v>
      </c>
      <c r="N187" s="47">
        <f t="shared" si="5"/>
        <v>0.10853006010317785</v>
      </c>
      <c r="O187" s="47"/>
      <c r="P187" s="47"/>
      <c r="Q187" s="35"/>
    </row>
    <row r="188" spans="11:17" s="7" customFormat="1">
      <c r="K188" s="35"/>
      <c r="L188" s="47">
        <v>-11</v>
      </c>
      <c r="M188" s="47">
        <f t="shared" si="4"/>
        <v>2.4505873095494055E-2</v>
      </c>
      <c r="N188" s="47">
        <f t="shared" si="5"/>
        <v>0.12078299665092487</v>
      </c>
      <c r="O188" s="47"/>
      <c r="P188" s="47"/>
      <c r="Q188" s="35"/>
    </row>
    <row r="189" spans="11:17" s="7" customFormat="1">
      <c r="K189" s="35"/>
      <c r="L189" s="47">
        <v>-10.5</v>
      </c>
      <c r="M189" s="47">
        <f t="shared" si="4"/>
        <v>2.6390907044076903E-2</v>
      </c>
      <c r="N189" s="47">
        <f t="shared" si="5"/>
        <v>0.13397845017296334</v>
      </c>
      <c r="O189" s="47"/>
      <c r="P189" s="47"/>
      <c r="Q189" s="35"/>
    </row>
    <row r="190" spans="11:17" s="7" customFormat="1">
      <c r="K190" s="35"/>
      <c r="L190" s="47">
        <v>-10</v>
      </c>
      <c r="M190" s="47">
        <f t="shared" si="4"/>
        <v>2.8307321064024352E-2</v>
      </c>
      <c r="N190" s="47">
        <f t="shared" si="5"/>
        <v>0.14813211070497551</v>
      </c>
      <c r="O190" s="47"/>
      <c r="P190" s="47"/>
      <c r="Q190" s="35"/>
    </row>
    <row r="191" spans="11:17" s="7" customFormat="1">
      <c r="K191" s="35"/>
      <c r="L191" s="47">
        <v>-9.5</v>
      </c>
      <c r="M191" s="47">
        <f t="shared" si="4"/>
        <v>3.0241514813334317E-2</v>
      </c>
      <c r="N191" s="47">
        <f t="shared" si="5"/>
        <v>0.16325286811164266</v>
      </c>
      <c r="O191" s="47"/>
      <c r="P191" s="47"/>
      <c r="Q191" s="35"/>
    </row>
    <row r="192" spans="11:17" s="7" customFormat="1">
      <c r="K192" s="35"/>
      <c r="L192" s="47">
        <v>-9</v>
      </c>
      <c r="M192" s="47">
        <f t="shared" si="4"/>
        <v>3.2178709938496579E-2</v>
      </c>
      <c r="N192" s="47">
        <f t="shared" si="5"/>
        <v>0.17934222308089096</v>
      </c>
      <c r="O192" s="47"/>
      <c r="P192" s="47"/>
      <c r="Q192" s="35"/>
    </row>
    <row r="193" spans="11:17" s="7" customFormat="1">
      <c r="K193" s="35"/>
      <c r="L193" s="47">
        <v>-8.5</v>
      </c>
      <c r="M193" s="47">
        <f t="shared" si="4"/>
        <v>3.4103113744667096E-2</v>
      </c>
      <c r="N193" s="47">
        <f t="shared" si="5"/>
        <v>0.19639377995322449</v>
      </c>
      <c r="O193" s="47"/>
      <c r="P193" s="47"/>
      <c r="Q193" s="35"/>
    </row>
    <row r="194" spans="11:17" s="7" customFormat="1">
      <c r="K194" s="35"/>
      <c r="L194" s="47">
        <v>-8</v>
      </c>
      <c r="M194" s="47">
        <f t="shared" si="4"/>
        <v>3.5998114583964839E-2</v>
      </c>
      <c r="N194" s="47">
        <f t="shared" si="5"/>
        <v>0.21439283724520691</v>
      </c>
      <c r="O194" s="47"/>
      <c r="P194" s="47"/>
      <c r="Q194" s="35"/>
    </row>
    <row r="195" spans="11:17" s="7" customFormat="1">
      <c r="K195" s="35"/>
      <c r="L195" s="47">
        <v>-7.5</v>
      </c>
      <c r="M195" s="47">
        <f t="shared" si="4"/>
        <v>3.7846506165803845E-2</v>
      </c>
      <c r="N195" s="47">
        <f t="shared" si="5"/>
        <v>0.23331609032810885</v>
      </c>
      <c r="O195" s="47"/>
      <c r="P195" s="47"/>
      <c r="Q195" s="35"/>
    </row>
    <row r="196" spans="11:17" s="7" customFormat="1">
      <c r="K196" s="35"/>
      <c r="L196" s="47">
        <v>-7</v>
      </c>
      <c r="M196" s="47">
        <f t="shared" si="4"/>
        <v>3.9630736988814606E-2</v>
      </c>
      <c r="N196" s="47">
        <f t="shared" si="5"/>
        <v>0.25313145882251614</v>
      </c>
      <c r="O196" s="47"/>
      <c r="P196" s="47"/>
      <c r="Q196" s="35"/>
    </row>
    <row r="197" spans="11:17" s="7" customFormat="1">
      <c r="K197" s="35"/>
      <c r="L197" s="47">
        <v>-6.5</v>
      </c>
      <c r="M197" s="47">
        <f t="shared" si="4"/>
        <v>4.1333180154329976E-2</v>
      </c>
      <c r="N197" s="47">
        <f t="shared" si="5"/>
        <v>0.27379804889968112</v>
      </c>
      <c r="O197" s="47"/>
      <c r="P197" s="47"/>
      <c r="Q197" s="35"/>
    </row>
    <row r="198" spans="11:17" s="7" customFormat="1">
      <c r="K198" s="35"/>
      <c r="L198" s="47">
        <v>-6</v>
      </c>
      <c r="M198" s="47">
        <f t="shared" si="4"/>
        <v>4.2936417984953471E-2</v>
      </c>
      <c r="N198" s="47">
        <f t="shared" si="5"/>
        <v>0.29526625789215788</v>
      </c>
      <c r="O198" s="47"/>
      <c r="P198" s="47"/>
      <c r="Q198" s="35"/>
    </row>
    <row r="199" spans="11:17" s="7" customFormat="1">
      <c r="K199" s="35"/>
      <c r="L199" s="47">
        <v>-5.5</v>
      </c>
      <c r="M199" s="47">
        <f t="shared" si="4"/>
        <v>4.4423535174645486E-2</v>
      </c>
      <c r="N199" s="47">
        <f t="shared" si="5"/>
        <v>0.31747802547948062</v>
      </c>
      <c r="O199" s="47"/>
      <c r="P199" s="47"/>
      <c r="Q199" s="35"/>
    </row>
    <row r="200" spans="11:17" s="7" customFormat="1">
      <c r="K200" s="35"/>
      <c r="L200" s="47">
        <v>-5</v>
      </c>
      <c r="M200" s="47">
        <f t="shared" si="4"/>
        <v>4.5778413671478439E-2</v>
      </c>
      <c r="N200" s="47">
        <f t="shared" si="5"/>
        <v>0.34036723231521981</v>
      </c>
      <c r="O200" s="47"/>
      <c r="P200" s="47"/>
      <c r="Q200" s="35"/>
    </row>
    <row r="201" spans="11:17" s="7" customFormat="1">
      <c r="K201" s="35"/>
      <c r="L201" s="47">
        <v>-4.5</v>
      </c>
      <c r="M201" s="47">
        <f t="shared" si="4"/>
        <v>4.6986022167677333E-2</v>
      </c>
      <c r="N201" s="47">
        <f t="shared" si="5"/>
        <v>0.36386024339905848</v>
      </c>
      <c r="O201" s="47"/>
      <c r="P201" s="47"/>
      <c r="Q201" s="35"/>
    </row>
    <row r="202" spans="11:17" s="7" customFormat="1">
      <c r="K202" s="35"/>
      <c r="L202" s="47">
        <v>-4</v>
      </c>
      <c r="M202" s="47">
        <f t="shared" ref="M202:M265" si="6">(1/(SQRT(2*PI())*SIGMA))*EXP(-0.5*((L202-MI)/SIGMA)^2)</f>
        <v>4.8032692963811741E-2</v>
      </c>
      <c r="N202" s="47">
        <f t="shared" si="5"/>
        <v>0.38787658988096435</v>
      </c>
      <c r="O202" s="47"/>
      <c r="P202" s="47"/>
      <c r="Q202" s="35"/>
    </row>
    <row r="203" spans="11:17" s="7" customFormat="1">
      <c r="K203" s="35"/>
      <c r="L203" s="47">
        <v>-3.5</v>
      </c>
      <c r="M203" s="47">
        <f t="shared" si="6"/>
        <v>4.8906379096975011E-2</v>
      </c>
      <c r="N203" s="47">
        <f t="shared" si="5"/>
        <v>0.41232977942945187</v>
      </c>
      <c r="O203" s="47"/>
      <c r="P203" s="47"/>
      <c r="Q203" s="35"/>
    </row>
    <row r="204" spans="11:17" s="7" customFormat="1">
      <c r="K204" s="35"/>
      <c r="L204" s="47">
        <v>-3</v>
      </c>
      <c r="M204" s="47">
        <f t="shared" si="6"/>
        <v>4.9596884979491239E-2</v>
      </c>
      <c r="N204" s="47">
        <f t="shared" ref="N204:N267" si="7">ABS(L204-L203)*M204+N203</f>
        <v>0.43712822191919748</v>
      </c>
      <c r="O204" s="47"/>
      <c r="P204" s="47"/>
      <c r="Q204" s="35"/>
    </row>
    <row r="205" spans="11:17" s="7" customFormat="1">
      <c r="K205" s="35"/>
      <c r="L205" s="47">
        <v>-2.5</v>
      </c>
      <c r="M205" s="47">
        <f t="shared" si="6"/>
        <v>5.0096064378797531E-2</v>
      </c>
      <c r="N205" s="47">
        <f t="shared" si="7"/>
        <v>0.46217625410859625</v>
      </c>
      <c r="O205" s="47"/>
      <c r="P205" s="47"/>
      <c r="Q205" s="35"/>
    </row>
    <row r="206" spans="11:17" s="7" customFormat="1">
      <c r="K206" s="35"/>
      <c r="L206" s="47">
        <v>-2</v>
      </c>
      <c r="M206" s="47">
        <f t="shared" si="6"/>
        <v>5.0397980364995459E-2</v>
      </c>
      <c r="N206" s="47">
        <f t="shared" si="7"/>
        <v>0.48737524429109397</v>
      </c>
      <c r="O206" s="47"/>
      <c r="P206" s="47"/>
      <c r="Q206" s="35"/>
    </row>
    <row r="207" spans="11:17" s="7" customFormat="1">
      <c r="K207" s="35"/>
      <c r="L207" s="47">
        <v>-1.5</v>
      </c>
      <c r="M207" s="47">
        <f t="shared" si="6"/>
        <v>5.0499022835624394E-2</v>
      </c>
      <c r="N207" s="47">
        <f t="shared" si="7"/>
        <v>0.5126247557089062</v>
      </c>
      <c r="O207" s="47"/>
      <c r="P207" s="47"/>
      <c r="Q207" s="35"/>
    </row>
    <row r="208" spans="11:17" s="7" customFormat="1">
      <c r="K208" s="35"/>
      <c r="L208" s="47">
        <v>-1</v>
      </c>
      <c r="M208" s="47">
        <f t="shared" si="6"/>
        <v>5.0397980364995459E-2</v>
      </c>
      <c r="N208" s="47">
        <f t="shared" si="7"/>
        <v>0.53782374589140391</v>
      </c>
      <c r="O208" s="47"/>
      <c r="P208" s="47"/>
      <c r="Q208" s="35"/>
    </row>
    <row r="209" spans="11:17" s="7" customFormat="1">
      <c r="K209" s="35"/>
      <c r="L209" s="47">
        <v>-0.5</v>
      </c>
      <c r="M209" s="47">
        <f t="shared" si="6"/>
        <v>5.0096064378797531E-2</v>
      </c>
      <c r="N209" s="47">
        <f t="shared" si="7"/>
        <v>0.56287177808080269</v>
      </c>
      <c r="O209" s="47"/>
      <c r="P209" s="47"/>
      <c r="Q209" s="35"/>
    </row>
    <row r="210" spans="11:17" s="7" customFormat="1">
      <c r="K210" s="35"/>
      <c r="L210" s="47">
        <v>0</v>
      </c>
      <c r="M210" s="47">
        <f t="shared" si="6"/>
        <v>4.9596884979491239E-2</v>
      </c>
      <c r="N210" s="47">
        <f t="shared" si="7"/>
        <v>0.5876702205705483</v>
      </c>
      <c r="O210" s="47"/>
      <c r="P210" s="47"/>
      <c r="Q210" s="35"/>
    </row>
    <row r="211" spans="11:17" s="7" customFormat="1">
      <c r="K211" s="35"/>
      <c r="L211" s="47">
        <v>0.5</v>
      </c>
      <c r="M211" s="47">
        <f t="shared" si="6"/>
        <v>4.8906379096975011E-2</v>
      </c>
      <c r="N211" s="47">
        <f t="shared" si="7"/>
        <v>0.61212341011903582</v>
      </c>
      <c r="O211" s="47"/>
      <c r="P211" s="47"/>
      <c r="Q211" s="35"/>
    </row>
    <row r="212" spans="11:17" s="7" customFormat="1">
      <c r="K212" s="35"/>
      <c r="L212" s="47">
        <v>1</v>
      </c>
      <c r="M212" s="47">
        <f t="shared" si="6"/>
        <v>4.8032692963811741E-2</v>
      </c>
      <c r="N212" s="47">
        <f t="shared" si="7"/>
        <v>0.63613975660094169</v>
      </c>
      <c r="O212" s="47"/>
      <c r="P212" s="47"/>
      <c r="Q212" s="35"/>
    </row>
    <row r="213" spans="11:17" s="7" customFormat="1">
      <c r="K213" s="35"/>
      <c r="L213" s="47">
        <v>1.5</v>
      </c>
      <c r="M213" s="47">
        <f t="shared" si="6"/>
        <v>4.6986022167677333E-2</v>
      </c>
      <c r="N213" s="47">
        <f t="shared" si="7"/>
        <v>0.65963276768478041</v>
      </c>
      <c r="O213" s="47"/>
      <c r="P213" s="47"/>
      <c r="Q213" s="35"/>
    </row>
    <row r="214" spans="11:17" s="7" customFormat="1">
      <c r="K214" s="35"/>
      <c r="L214" s="47">
        <v>2</v>
      </c>
      <c r="M214" s="47">
        <f t="shared" si="6"/>
        <v>4.5778413671478439E-2</v>
      </c>
      <c r="N214" s="47">
        <f t="shared" si="7"/>
        <v>0.68252197452051966</v>
      </c>
      <c r="O214" s="47"/>
      <c r="P214" s="47"/>
      <c r="Q214" s="35"/>
    </row>
    <row r="215" spans="11:17" s="7" customFormat="1">
      <c r="K215" s="35"/>
      <c r="L215" s="47">
        <v>2.5</v>
      </c>
      <c r="M215" s="47">
        <f t="shared" si="6"/>
        <v>4.4423535174645486E-2</v>
      </c>
      <c r="N215" s="47">
        <f t="shared" si="7"/>
        <v>0.70473374210784245</v>
      </c>
      <c r="O215" s="47"/>
      <c r="P215" s="47"/>
      <c r="Q215" s="35"/>
    </row>
    <row r="216" spans="11:17" s="7" customFormat="1">
      <c r="K216" s="35"/>
      <c r="L216" s="47">
        <v>3</v>
      </c>
      <c r="M216" s="47">
        <f t="shared" si="6"/>
        <v>4.2936417984953471E-2</v>
      </c>
      <c r="N216" s="47">
        <f t="shared" si="7"/>
        <v>0.72620195110031915</v>
      </c>
      <c r="O216" s="47"/>
      <c r="P216" s="47"/>
      <c r="Q216" s="35"/>
    </row>
    <row r="217" spans="11:17" s="7" customFormat="1">
      <c r="K217" s="35"/>
      <c r="L217" s="47">
        <v>3.5</v>
      </c>
      <c r="M217" s="47">
        <f t="shared" si="6"/>
        <v>4.1333180154329976E-2</v>
      </c>
      <c r="N217" s="47">
        <f t="shared" si="7"/>
        <v>0.74686854117748414</v>
      </c>
      <c r="O217" s="47"/>
      <c r="P217" s="47"/>
      <c r="Q217" s="35"/>
    </row>
    <row r="218" spans="11:17" s="7" customFormat="1">
      <c r="K218" s="35"/>
      <c r="L218" s="47">
        <v>4</v>
      </c>
      <c r="M218" s="47">
        <f t="shared" si="6"/>
        <v>3.9630736988814606E-2</v>
      </c>
      <c r="N218" s="47">
        <f t="shared" si="7"/>
        <v>0.76668390967189148</v>
      </c>
      <c r="O218" s="47"/>
      <c r="P218" s="47"/>
      <c r="Q218" s="35"/>
    </row>
    <row r="219" spans="11:17" s="7" customFormat="1">
      <c r="K219" s="35"/>
      <c r="L219" s="47">
        <v>4.5</v>
      </c>
      <c r="M219" s="47">
        <f t="shared" si="6"/>
        <v>3.7846506165803845E-2</v>
      </c>
      <c r="N219" s="47">
        <f t="shared" si="7"/>
        <v>0.78560716275479336</v>
      </c>
      <c r="O219" s="47"/>
      <c r="P219" s="47"/>
      <c r="Q219" s="35"/>
    </row>
    <row r="220" spans="11:17" s="7" customFormat="1">
      <c r="K220" s="35"/>
      <c r="L220" s="47">
        <v>5</v>
      </c>
      <c r="M220" s="47">
        <f t="shared" si="6"/>
        <v>3.5998114583964839E-2</v>
      </c>
      <c r="N220" s="47">
        <f t="shared" si="7"/>
        <v>0.80360622004677573</v>
      </c>
      <c r="O220" s="47"/>
      <c r="P220" s="47"/>
      <c r="Q220" s="35"/>
    </row>
    <row r="221" spans="11:17" s="7" customFormat="1">
      <c r="K221" s="35"/>
      <c r="L221" s="47">
        <v>5.5</v>
      </c>
      <c r="M221" s="47">
        <f t="shared" si="6"/>
        <v>3.4103113744667096E-2</v>
      </c>
      <c r="N221" s="47">
        <f t="shared" si="7"/>
        <v>0.82065777691910924</v>
      </c>
      <c r="O221" s="47"/>
      <c r="P221" s="47"/>
      <c r="Q221" s="35"/>
    </row>
    <row r="222" spans="11:17" s="7" customFormat="1">
      <c r="K222" s="35"/>
      <c r="L222" s="47">
        <v>6</v>
      </c>
      <c r="M222" s="47">
        <f t="shared" si="6"/>
        <v>3.2178709938496579E-2</v>
      </c>
      <c r="N222" s="47">
        <f t="shared" si="7"/>
        <v>0.83674713188835748</v>
      </c>
      <c r="O222" s="47"/>
      <c r="P222" s="47"/>
      <c r="Q222" s="35"/>
    </row>
    <row r="223" spans="11:17" s="7" customFormat="1">
      <c r="K223" s="35"/>
      <c r="L223" s="47">
        <v>6.5</v>
      </c>
      <c r="M223" s="47">
        <f t="shared" si="6"/>
        <v>3.0241514813334317E-2</v>
      </c>
      <c r="N223" s="47">
        <f t="shared" si="7"/>
        <v>0.85186788929502466</v>
      </c>
      <c r="O223" s="47"/>
      <c r="P223" s="47"/>
      <c r="Q223" s="35"/>
    </row>
    <row r="224" spans="11:17" s="7" customFormat="1">
      <c r="K224" s="35"/>
      <c r="L224" s="47">
        <v>7</v>
      </c>
      <c r="M224" s="47">
        <f t="shared" si="6"/>
        <v>2.8307321064024352E-2</v>
      </c>
      <c r="N224" s="47">
        <f t="shared" si="7"/>
        <v>0.86602154982703683</v>
      </c>
      <c r="O224" s="47"/>
      <c r="P224" s="47"/>
      <c r="Q224" s="35"/>
    </row>
    <row r="225" spans="11:17" s="7" customFormat="1">
      <c r="K225" s="35"/>
      <c r="L225" s="47">
        <v>7.5</v>
      </c>
      <c r="M225" s="47">
        <f t="shared" si="6"/>
        <v>2.6390907044076903E-2</v>
      </c>
      <c r="N225" s="47">
        <f t="shared" si="7"/>
        <v>0.87921700334907527</v>
      </c>
      <c r="O225" s="47"/>
      <c r="P225" s="47"/>
      <c r="Q225" s="35"/>
    </row>
    <row r="226" spans="11:17" s="7" customFormat="1">
      <c r="K226" s="35"/>
      <c r="L226" s="47">
        <v>8</v>
      </c>
      <c r="M226" s="47">
        <f t="shared" si="6"/>
        <v>2.4505873095494055E-2</v>
      </c>
      <c r="N226" s="47">
        <f t="shared" si="7"/>
        <v>0.89146993989682233</v>
      </c>
      <c r="O226" s="47"/>
      <c r="P226" s="47"/>
      <c r="Q226" s="35"/>
    </row>
    <row r="227" spans="11:17" s="7" customFormat="1">
      <c r="K227" s="35"/>
      <c r="L227" s="47">
        <v>8.5</v>
      </c>
      <c r="M227" s="47">
        <f t="shared" si="6"/>
        <v>2.266451136236038E-2</v>
      </c>
      <c r="N227" s="47">
        <f t="shared" si="7"/>
        <v>0.90280219557800256</v>
      </c>
      <c r="O227" s="47"/>
      <c r="P227" s="47"/>
      <c r="Q227" s="35"/>
    </row>
    <row r="228" spans="11:17" s="7" customFormat="1">
      <c r="K228" s="35"/>
      <c r="L228" s="47">
        <v>9</v>
      </c>
      <c r="M228" s="47">
        <f t="shared" si="6"/>
        <v>2.0877709834681644E-2</v>
      </c>
      <c r="N228" s="47">
        <f t="shared" si="7"/>
        <v>0.91324105049534343</v>
      </c>
      <c r="O228" s="47"/>
      <c r="P228" s="47"/>
      <c r="Q228" s="35"/>
    </row>
    <row r="229" spans="11:17" s="7" customFormat="1">
      <c r="K229" s="35"/>
      <c r="L229" s="47">
        <v>9.5</v>
      </c>
      <c r="M229" s="47">
        <f t="shared" si="6"/>
        <v>1.9154890395642551E-2</v>
      </c>
      <c r="N229" s="47">
        <f t="shared" si="7"/>
        <v>0.92281849569316465</v>
      </c>
      <c r="O229" s="47"/>
      <c r="P229" s="47"/>
      <c r="Q229" s="35"/>
    </row>
    <row r="230" spans="11:17" s="7" customFormat="1">
      <c r="K230" s="35"/>
      <c r="L230" s="47">
        <v>10</v>
      </c>
      <c r="M230" s="47">
        <f t="shared" si="6"/>
        <v>1.750397974845069E-2</v>
      </c>
      <c r="N230" s="47">
        <f t="shared" si="7"/>
        <v>0.93157048556738997</v>
      </c>
      <c r="O230" s="47"/>
      <c r="P230" s="47"/>
      <c r="Q230" s="35"/>
    </row>
    <row r="231" spans="11:17" s="7" customFormat="1">
      <c r="K231" s="35"/>
      <c r="L231" s="47">
        <v>10.5</v>
      </c>
      <c r="M231" s="47">
        <f t="shared" si="6"/>
        <v>1.5931411303610619E-2</v>
      </c>
      <c r="N231" s="47">
        <f t="shared" si="7"/>
        <v>0.93953619121919529</v>
      </c>
      <c r="O231" s="47"/>
      <c r="P231" s="47"/>
      <c r="Q231" s="35"/>
    </row>
    <row r="232" spans="11:17" s="7" customFormat="1">
      <c r="K232" s="35"/>
      <c r="L232" s="47">
        <v>11</v>
      </c>
      <c r="M232" s="47">
        <f t="shared" si="6"/>
        <v>1.4442155433404972E-2</v>
      </c>
      <c r="N232" s="47">
        <f t="shared" si="7"/>
        <v>0.94675726893589773</v>
      </c>
      <c r="O232" s="47"/>
      <c r="P232" s="47"/>
      <c r="Q232" s="35"/>
    </row>
    <row r="233" spans="11:17" s="7" customFormat="1">
      <c r="K233" s="35"/>
      <c r="L233" s="47">
        <v>11.5</v>
      </c>
      <c r="M233" s="47">
        <f t="shared" si="6"/>
        <v>1.3039774960958903E-2</v>
      </c>
      <c r="N233" s="47">
        <f t="shared" si="7"/>
        <v>0.95327715641637722</v>
      </c>
      <c r="O233" s="47"/>
      <c r="P233" s="47"/>
      <c r="Q233" s="35"/>
    </row>
    <row r="234" spans="11:17" s="7" customFormat="1">
      <c r="K234" s="35"/>
      <c r="L234" s="47">
        <v>12</v>
      </c>
      <c r="M234" s="47">
        <f t="shared" si="6"/>
        <v>1.1726502353700523E-2</v>
      </c>
      <c r="N234" s="47">
        <f t="shared" si="7"/>
        <v>0.9591404075932275</v>
      </c>
      <c r="O234" s="47"/>
      <c r="P234" s="47"/>
      <c r="Q234" s="35"/>
    </row>
    <row r="235" spans="11:17" s="7" customFormat="1">
      <c r="K235" s="35"/>
      <c r="L235" s="47">
        <v>12.5</v>
      </c>
      <c r="M235" s="47">
        <f t="shared" si="6"/>
        <v>1.0503334836463799E-2</v>
      </c>
      <c r="N235" s="47">
        <f t="shared" si="7"/>
        <v>0.9643920750114594</v>
      </c>
      <c r="O235" s="47"/>
      <c r="P235" s="47"/>
      <c r="Q235" s="35"/>
    </row>
    <row r="236" spans="11:17" s="7" customFormat="1">
      <c r="K236" s="35"/>
      <c r="L236" s="47">
        <v>13</v>
      </c>
      <c r="M236" s="47">
        <f t="shared" si="6"/>
        <v>9.370143523537636E-3</v>
      </c>
      <c r="N236" s="47">
        <f t="shared" si="7"/>
        <v>0.9690771467732282</v>
      </c>
      <c r="O236" s="47"/>
      <c r="P236" s="47"/>
      <c r="Q236" s="35"/>
    </row>
    <row r="237" spans="11:17" s="7" customFormat="1">
      <c r="K237" s="35"/>
      <c r="L237" s="47">
        <v>13.5</v>
      </c>
      <c r="M237" s="47">
        <f t="shared" si="6"/>
        <v>8.3257926824267664E-3</v>
      </c>
      <c r="N237" s="47">
        <f t="shared" si="7"/>
        <v>0.97324004311444157</v>
      </c>
      <c r="O237" s="47"/>
      <c r="P237" s="47"/>
      <c r="Q237" s="35"/>
    </row>
    <row r="238" spans="11:17" s="7" customFormat="1">
      <c r="K238" s="35"/>
      <c r="L238" s="47">
        <v>14</v>
      </c>
      <c r="M238" s="47">
        <f t="shared" si="6"/>
        <v>7.3682653717347616E-3</v>
      </c>
      <c r="N238" s="47">
        <f t="shared" si="7"/>
        <v>0.97692417580030899</v>
      </c>
      <c r="O238" s="47"/>
      <c r="P238" s="47"/>
      <c r="Q238" s="35"/>
    </row>
    <row r="239" spans="11:17" s="7" customFormat="1">
      <c r="K239" s="35"/>
      <c r="L239" s="47">
        <v>14.5</v>
      </c>
      <c r="M239" s="47">
        <f t="shared" si="6"/>
        <v>6.4947919251289879E-3</v>
      </c>
      <c r="N239" s="47">
        <f t="shared" si="7"/>
        <v>0.98017157176287351</v>
      </c>
      <c r="O239" s="47"/>
      <c r="P239" s="47"/>
      <c r="Q239" s="35"/>
    </row>
    <row r="240" spans="11:17" s="7" customFormat="1">
      <c r="K240" s="35"/>
      <c r="L240" s="47">
        <v>15</v>
      </c>
      <c r="M240" s="47">
        <f t="shared" si="6"/>
        <v>5.7019780644502254E-3</v>
      </c>
      <c r="N240" s="47">
        <f t="shared" si="7"/>
        <v>0.98302256079509864</v>
      </c>
      <c r="O240" s="47"/>
      <c r="P240" s="47"/>
      <c r="Q240" s="35"/>
    </row>
    <row r="241" spans="11:17" s="7" customFormat="1">
      <c r="K241" s="35"/>
      <c r="L241" s="47">
        <v>15.5</v>
      </c>
      <c r="M241" s="47">
        <f t="shared" si="6"/>
        <v>4.9859297982443092E-3</v>
      </c>
      <c r="N241" s="47">
        <f t="shared" si="7"/>
        <v>0.98551552569422085</v>
      </c>
      <c r="O241" s="47"/>
      <c r="P241" s="47"/>
      <c r="Q241" s="35"/>
    </row>
    <row r="242" spans="11:17" s="7" customFormat="1">
      <c r="K242" s="35"/>
      <c r="L242" s="47">
        <v>16</v>
      </c>
      <c r="M242" s="47">
        <f t="shared" si="6"/>
        <v>4.3423726777045727E-3</v>
      </c>
      <c r="N242" s="47">
        <f t="shared" si="7"/>
        <v>0.98768671203307312</v>
      </c>
      <c r="O242" s="47"/>
      <c r="P242" s="47"/>
      <c r="Q242" s="35"/>
    </row>
    <row r="243" spans="11:17" s="7" customFormat="1">
      <c r="K243" s="35"/>
      <c r="L243" s="47">
        <v>16.5</v>
      </c>
      <c r="M243" s="47">
        <f t="shared" si="6"/>
        <v>3.7667634212675428E-3</v>
      </c>
      <c r="N243" s="47">
        <f t="shared" si="7"/>
        <v>0.98957009374370686</v>
      </c>
      <c r="O243" s="47"/>
      <c r="P243" s="47"/>
      <c r="Q243" s="35"/>
    </row>
    <row r="244" spans="11:17" s="7" customFormat="1">
      <c r="K244" s="35"/>
      <c r="L244" s="47">
        <v>17</v>
      </c>
      <c r="M244" s="47">
        <f t="shared" si="6"/>
        <v>3.2543923643019168E-3</v>
      </c>
      <c r="N244" s="47">
        <f t="shared" si="7"/>
        <v>0.99119728992585787</v>
      </c>
      <c r="O244" s="47"/>
      <c r="P244" s="47"/>
      <c r="Q244" s="35"/>
    </row>
    <row r="245" spans="11:17" s="7" customFormat="1">
      <c r="K245" s="35"/>
      <c r="L245" s="47">
        <v>17.5</v>
      </c>
      <c r="M245" s="47">
        <f t="shared" si="6"/>
        <v>2.800475625797441E-3</v>
      </c>
      <c r="N245" s="47">
        <f t="shared" si="7"/>
        <v>0.99259752773875665</v>
      </c>
      <c r="O245" s="47"/>
      <c r="P245" s="47"/>
      <c r="Q245" s="35"/>
    </row>
    <row r="246" spans="11:17" s="7" customFormat="1">
      <c r="K246" s="35"/>
      <c r="L246" s="47">
        <v>18</v>
      </c>
      <c r="M246" s="47">
        <f t="shared" si="6"/>
        <v>2.4002362963427533E-3</v>
      </c>
      <c r="N246" s="47">
        <f t="shared" si="7"/>
        <v>0.99379764588692798</v>
      </c>
      <c r="O246" s="47"/>
      <c r="P246" s="47"/>
      <c r="Q246" s="35"/>
    </row>
    <row r="247" spans="11:17" s="7" customFormat="1">
      <c r="K247" s="35"/>
      <c r="L247" s="47">
        <v>18.5</v>
      </c>
      <c r="M247" s="47">
        <f t="shared" si="6"/>
        <v>2.0489743302043745E-3</v>
      </c>
      <c r="N247" s="47">
        <f t="shared" si="7"/>
        <v>0.99482213305203016</v>
      </c>
      <c r="O247" s="47"/>
      <c r="P247" s="47"/>
      <c r="Q247" s="35"/>
    </row>
    <row r="248" spans="11:17" s="7" customFormat="1">
      <c r="K248" s="35"/>
      <c r="L248" s="47">
        <v>19</v>
      </c>
      <c r="M248" s="47">
        <f t="shared" si="6"/>
        <v>1.7421251608859426E-3</v>
      </c>
      <c r="N248" s="47">
        <f t="shared" si="7"/>
        <v>0.99569319563247316</v>
      </c>
      <c r="O248" s="47"/>
      <c r="P248" s="47"/>
      <c r="Q248" s="35"/>
    </row>
    <row r="249" spans="11:17" s="7" customFormat="1">
      <c r="K249" s="35"/>
      <c r="L249" s="47">
        <v>19.5</v>
      </c>
      <c r="M249" s="47">
        <f t="shared" si="6"/>
        <v>1.4753073487126765E-3</v>
      </c>
      <c r="N249" s="47">
        <f t="shared" si="7"/>
        <v>0.99643084930682946</v>
      </c>
      <c r="O249" s="47"/>
      <c r="P249" s="47"/>
      <c r="Q249" s="35"/>
    </row>
    <row r="250" spans="11:17" s="7" customFormat="1">
      <c r="K250" s="35"/>
      <c r="L250" s="47">
        <v>20</v>
      </c>
      <c r="M250" s="47">
        <f t="shared" si="6"/>
        <v>1.2443598078136203E-3</v>
      </c>
      <c r="N250" s="47">
        <f t="shared" si="7"/>
        <v>0.99705302921073624</v>
      </c>
      <c r="O250" s="47"/>
      <c r="P250" s="47"/>
      <c r="Q250" s="35"/>
    </row>
    <row r="251" spans="11:17" s="7" customFormat="1">
      <c r="K251" s="35"/>
      <c r="L251" s="47">
        <v>20.5</v>
      </c>
      <c r="M251" s="47">
        <f t="shared" si="6"/>
        <v>1.04536934770123E-3</v>
      </c>
      <c r="N251" s="47">
        <f t="shared" si="7"/>
        <v>0.99757571388458688</v>
      </c>
      <c r="O251" s="47"/>
      <c r="P251" s="47"/>
      <c r="Q251" s="35"/>
    </row>
    <row r="252" spans="11:17" s="7" customFormat="1">
      <c r="K252" s="35"/>
      <c r="L252" s="47">
        <v>21</v>
      </c>
      <c r="M252" s="47">
        <f t="shared" si="6"/>
        <v>8.7468940278516709E-4</v>
      </c>
      <c r="N252" s="47">
        <f t="shared" si="7"/>
        <v>0.99801305858597944</v>
      </c>
      <c r="O252" s="47"/>
      <c r="P252" s="47"/>
      <c r="Q252" s="35"/>
    </row>
    <row r="253" spans="11:17" s="7" customFormat="1">
      <c r="K253" s="35"/>
      <c r="L253" s="47">
        <v>21.5</v>
      </c>
      <c r="M253" s="47">
        <f t="shared" si="6"/>
        <v>7.2895091454538985E-4</v>
      </c>
      <c r="N253" s="47">
        <f t="shared" si="7"/>
        <v>0.99837753404325214</v>
      </c>
      <c r="O253" s="47"/>
      <c r="P253" s="47"/>
      <c r="Q253" s="35"/>
    </row>
    <row r="254" spans="11:17" s="7" customFormat="1">
      <c r="K254" s="35"/>
      <c r="L254" s="47">
        <v>22</v>
      </c>
      <c r="M254" s="47">
        <f t="shared" si="6"/>
        <v>6.0506637993362972E-4</v>
      </c>
      <c r="N254" s="47">
        <f t="shared" si="7"/>
        <v>0.998680067233219</v>
      </c>
      <c r="O254" s="47"/>
      <c r="P254" s="47"/>
      <c r="Q254" s="35"/>
    </row>
    <row r="255" spans="11:17" s="7" customFormat="1">
      <c r="K255" s="35"/>
      <c r="L255" s="47">
        <v>22.5</v>
      </c>
      <c r="M255" s="47">
        <f t="shared" si="6"/>
        <v>5.0022809097786676E-4</v>
      </c>
      <c r="N255" s="47">
        <f t="shared" si="7"/>
        <v>0.99893018127870792</v>
      </c>
      <c r="O255" s="47"/>
      <c r="P255" s="47"/>
      <c r="Q255" s="35"/>
    </row>
    <row r="256" spans="11:17" s="7" customFormat="1">
      <c r="K256" s="35"/>
      <c r="L256" s="47">
        <v>23</v>
      </c>
      <c r="M256" s="47">
        <f t="shared" si="6"/>
        <v>4.1190157018969103E-4</v>
      </c>
      <c r="N256" s="47">
        <f t="shared" si="7"/>
        <v>0.99913613206380281</v>
      </c>
      <c r="O256" s="47"/>
      <c r="P256" s="47"/>
      <c r="Q256" s="35"/>
    </row>
    <row r="257" spans="11:17" s="7" customFormat="1">
      <c r="K257" s="35"/>
      <c r="L257" s="47">
        <v>23.5</v>
      </c>
      <c r="M257" s="47">
        <f t="shared" si="6"/>
        <v>3.3781516011556164E-4</v>
      </c>
      <c r="N257" s="47">
        <f t="shared" si="7"/>
        <v>0.99930503964386064</v>
      </c>
      <c r="O257" s="47"/>
      <c r="P257" s="47"/>
      <c r="Q257" s="35"/>
    </row>
    <row r="258" spans="11:17" s="7" customFormat="1">
      <c r="K258" s="35"/>
      <c r="L258" s="47">
        <v>24</v>
      </c>
      <c r="M258" s="47">
        <f t="shared" si="6"/>
        <v>2.7594665908762118E-4</v>
      </c>
      <c r="N258" s="47">
        <f t="shared" si="7"/>
        <v>0.99944301297340443</v>
      </c>
      <c r="O258" s="47"/>
      <c r="P258" s="47"/>
      <c r="Q258" s="35"/>
    </row>
    <row r="259" spans="11:17" s="7" customFormat="1">
      <c r="K259" s="35"/>
      <c r="L259" s="47">
        <v>24.5</v>
      </c>
      <c r="M259" s="47">
        <f t="shared" si="6"/>
        <v>2.2450781451045717E-4</v>
      </c>
      <c r="N259" s="47">
        <f t="shared" si="7"/>
        <v>0.99955526688065965</v>
      </c>
      <c r="O259" s="47"/>
      <c r="P259" s="47"/>
      <c r="Q259" s="35"/>
    </row>
    <row r="260" spans="11:17" s="7" customFormat="1">
      <c r="K260" s="35"/>
      <c r="L260" s="47">
        <v>25</v>
      </c>
      <c r="M260" s="47">
        <f t="shared" si="6"/>
        <v>1.819273950164066E-4</v>
      </c>
      <c r="N260" s="47">
        <f t="shared" si="7"/>
        <v>0.99964623057816782</v>
      </c>
      <c r="O260" s="47"/>
      <c r="P260" s="47"/>
      <c r="Q260" s="35"/>
    </row>
    <row r="261" spans="11:17" s="7" customFormat="1">
      <c r="K261" s="35"/>
      <c r="L261" s="47">
        <v>25.5</v>
      </c>
      <c r="M261" s="47">
        <f t="shared" si="6"/>
        <v>1.4683346811228884E-4</v>
      </c>
      <c r="N261" s="47">
        <f t="shared" si="7"/>
        <v>0.99971964731222396</v>
      </c>
      <c r="O261" s="47"/>
      <c r="P261" s="47"/>
      <c r="Q261" s="35"/>
    </row>
    <row r="262" spans="11:17" s="7" customFormat="1">
      <c r="K262" s="35"/>
      <c r="L262" s="47">
        <v>26</v>
      </c>
      <c r="M262" s="47">
        <f t="shared" si="6"/>
        <v>1.1803541445233889E-4</v>
      </c>
      <c r="N262" s="47">
        <f t="shared" si="7"/>
        <v>0.99977866501945012</v>
      </c>
      <c r="O262" s="47"/>
      <c r="P262" s="47"/>
      <c r="Q262" s="35"/>
    </row>
    <row r="263" spans="11:17" s="7" customFormat="1">
      <c r="K263" s="35"/>
      <c r="L263" s="47">
        <v>26.5</v>
      </c>
      <c r="M263" s="47">
        <f t="shared" si="6"/>
        <v>9.4506116843952123E-5</v>
      </c>
      <c r="N263" s="47">
        <f t="shared" si="7"/>
        <v>0.99982591807787213</v>
      </c>
      <c r="O263" s="47"/>
      <c r="P263" s="47"/>
      <c r="Q263" s="35"/>
    </row>
    <row r="264" spans="11:17" s="7" customFormat="1">
      <c r="K264" s="35"/>
      <c r="L264" s="47">
        <v>27</v>
      </c>
      <c r="M264" s="47">
        <f t="shared" si="6"/>
        <v>7.5364674072736219E-5</v>
      </c>
      <c r="N264" s="47">
        <f t="shared" si="7"/>
        <v>0.99986360041490852</v>
      </c>
      <c r="O264" s="47"/>
      <c r="P264" s="47"/>
      <c r="Q264" s="35"/>
    </row>
    <row r="265" spans="11:17" s="7" customFormat="1">
      <c r="K265" s="35"/>
      <c r="L265" s="47">
        <v>27.5</v>
      </c>
      <c r="M265" s="47">
        <f t="shared" si="6"/>
        <v>5.9859908507807244E-5</v>
      </c>
      <c r="N265" s="47">
        <f t="shared" si="7"/>
        <v>0.9998935303691624</v>
      </c>
      <c r="O265" s="47"/>
      <c r="P265" s="47"/>
      <c r="Q265" s="35"/>
    </row>
    <row r="266" spans="11:17" s="7" customFormat="1">
      <c r="K266" s="35"/>
      <c r="L266" s="47">
        <v>28</v>
      </c>
      <c r="M266" s="47">
        <f t="shared" ref="M266:M329" si="8">(1/(SQRT(2*PI())*SIGMA))*EXP(-0.5*((L266-MI)/SIGMA)^2)</f>
        <v>4.7354863494056336E-5</v>
      </c>
      <c r="N266" s="47">
        <f t="shared" si="7"/>
        <v>0.99991720780090942</v>
      </c>
      <c r="O266" s="47"/>
      <c r="P266" s="47"/>
      <c r="Q266" s="35"/>
    </row>
    <row r="267" spans="11:17" s="7" customFormat="1">
      <c r="K267" s="35"/>
      <c r="L267" s="47">
        <v>28.5</v>
      </c>
      <c r="M267" s="47">
        <f t="shared" si="8"/>
        <v>3.7312422490216699E-5</v>
      </c>
      <c r="N267" s="47">
        <f t="shared" si="7"/>
        <v>0.99993586401215451</v>
      </c>
      <c r="O267" s="47"/>
      <c r="P267" s="47"/>
      <c r="Q267" s="35"/>
    </row>
    <row r="268" spans="11:17" s="7" customFormat="1">
      <c r="K268" s="35"/>
      <c r="L268" s="47">
        <v>29</v>
      </c>
      <c r="M268" s="47">
        <f t="shared" si="8"/>
        <v>2.9282127041122693E-5</v>
      </c>
      <c r="N268" s="47">
        <f t="shared" ref="N268:N331" si="9">ABS(L268-L267)*M268+N267</f>
        <v>0.99995050507567507</v>
      </c>
      <c r="O268" s="47"/>
      <c r="P268" s="47"/>
      <c r="Q268" s="35"/>
    </row>
    <row r="269" spans="11:17" s="7" customFormat="1">
      <c r="K269" s="35"/>
      <c r="L269" s="47">
        <v>29.5</v>
      </c>
      <c r="M269" s="47">
        <f t="shared" si="8"/>
        <v>2.2888224869128148E-5</v>
      </c>
      <c r="N269" s="47">
        <f t="shared" si="9"/>
        <v>0.99996194918810966</v>
      </c>
      <c r="O269" s="47"/>
      <c r="P269" s="47"/>
      <c r="Q269" s="35"/>
    </row>
    <row r="270" spans="11:17" s="7" customFormat="1">
      <c r="K270" s="35"/>
      <c r="L270" s="47">
        <v>30</v>
      </c>
      <c r="M270" s="47">
        <f t="shared" si="8"/>
        <v>1.7818942223191201E-5</v>
      </c>
      <c r="N270" s="47">
        <f t="shared" si="9"/>
        <v>0.99997085865922131</v>
      </c>
      <c r="O270" s="47"/>
      <c r="P270" s="47"/>
      <c r="Q270" s="35"/>
    </row>
    <row r="271" spans="11:17" s="7" customFormat="1">
      <c r="K271" s="35"/>
      <c r="L271" s="47">
        <v>30.5</v>
      </c>
      <c r="M271" s="47">
        <f t="shared" si="8"/>
        <v>1.381694550288109E-5</v>
      </c>
      <c r="N271" s="47">
        <f t="shared" si="9"/>
        <v>0.99997776713197273</v>
      </c>
      <c r="O271" s="47"/>
      <c r="P271" s="47"/>
      <c r="Q271" s="35"/>
    </row>
    <row r="272" spans="11:17" s="7" customFormat="1">
      <c r="K272" s="35"/>
      <c r="L272" s="47">
        <v>31</v>
      </c>
      <c r="M272" s="47">
        <f t="shared" si="8"/>
        <v>1.0670935296206157E-5</v>
      </c>
      <c r="N272" s="47">
        <f t="shared" si="9"/>
        <v>0.99998310259962087</v>
      </c>
      <c r="O272" s="47"/>
      <c r="P272" s="47"/>
      <c r="Q272" s="35"/>
    </row>
    <row r="273" spans="11:17" s="7" customFormat="1">
      <c r="K273" s="35"/>
      <c r="L273" s="47">
        <v>31.5</v>
      </c>
      <c r="M273" s="47">
        <f t="shared" si="8"/>
        <v>8.2083004642936907E-6</v>
      </c>
      <c r="N273" s="47">
        <f t="shared" si="9"/>
        <v>0.99998720674985297</v>
      </c>
      <c r="O273" s="47"/>
      <c r="P273" s="47"/>
      <c r="Q273" s="35"/>
    </row>
    <row r="274" spans="11:17" s="7" customFormat="1">
      <c r="K274" s="35"/>
      <c r="L274" s="47">
        <v>32</v>
      </c>
      <c r="M274" s="47">
        <f t="shared" si="8"/>
        <v>6.2887498669024626E-6</v>
      </c>
      <c r="N274" s="47">
        <f t="shared" si="9"/>
        <v>0.9999903511247864</v>
      </c>
      <c r="O274" s="47"/>
      <c r="P274" s="47"/>
      <c r="Q274" s="35"/>
    </row>
    <row r="275" spans="11:17" s="7" customFormat="1">
      <c r="K275" s="35"/>
      <c r="L275" s="47">
        <v>32.5</v>
      </c>
      <c r="M275" s="47">
        <f t="shared" si="8"/>
        <v>4.7988338523949639E-6</v>
      </c>
      <c r="N275" s="47">
        <f t="shared" si="9"/>
        <v>0.99999275054171255</v>
      </c>
      <c r="O275" s="47"/>
      <c r="P275" s="47"/>
      <c r="Q275" s="35"/>
    </row>
    <row r="276" spans="11:17" s="7" customFormat="1">
      <c r="K276" s="35"/>
      <c r="L276" s="47">
        <v>33</v>
      </c>
      <c r="M276" s="47">
        <f t="shared" si="8"/>
        <v>3.6472658766013965E-6</v>
      </c>
      <c r="N276" s="47">
        <f t="shared" si="9"/>
        <v>0.99999457417465087</v>
      </c>
      <c r="O276" s="47"/>
      <c r="P276" s="47"/>
      <c r="Q276" s="35"/>
    </row>
    <row r="277" spans="11:17" s="7" customFormat="1">
      <c r="K277" s="35"/>
      <c r="L277" s="47">
        <v>33.5</v>
      </c>
      <c r="M277" s="47">
        <f t="shared" si="8"/>
        <v>2.7609557739763663E-6</v>
      </c>
      <c r="N277" s="47">
        <f t="shared" si="9"/>
        <v>0.99999595465253788</v>
      </c>
      <c r="O277" s="47"/>
      <c r="P277" s="47"/>
      <c r="Q277" s="35"/>
    </row>
    <row r="278" spans="11:17" s="7" customFormat="1">
      <c r="K278" s="35"/>
      <c r="L278" s="47">
        <v>34</v>
      </c>
      <c r="M278" s="47">
        <f t="shared" si="8"/>
        <v>2.0816695689156393E-6</v>
      </c>
      <c r="N278" s="47">
        <f t="shared" si="9"/>
        <v>0.99999699548732235</v>
      </c>
      <c r="O278" s="47"/>
      <c r="P278" s="47"/>
      <c r="Q278" s="35"/>
    </row>
    <row r="279" spans="11:17" s="7" customFormat="1">
      <c r="K279" s="35"/>
      <c r="L279" s="47">
        <v>34.5</v>
      </c>
      <c r="M279" s="47">
        <f t="shared" si="8"/>
        <v>1.5632356615197331E-6</v>
      </c>
      <c r="N279" s="47">
        <f t="shared" si="9"/>
        <v>0.99999777710515314</v>
      </c>
      <c r="O279" s="47"/>
      <c r="P279" s="47"/>
      <c r="Q279" s="35"/>
    </row>
    <row r="280" spans="11:17" s="7" customFormat="1">
      <c r="K280" s="35"/>
      <c r="L280" s="47">
        <v>35</v>
      </c>
      <c r="M280" s="47">
        <f t="shared" si="8"/>
        <v>1.1692232190604265E-6</v>
      </c>
      <c r="N280" s="47">
        <f t="shared" si="9"/>
        <v>0.99999836171676271</v>
      </c>
      <c r="O280" s="47"/>
      <c r="P280" s="47"/>
      <c r="Q280" s="35"/>
    </row>
    <row r="281" spans="11:17" s="7" customFormat="1">
      <c r="K281" s="35"/>
      <c r="L281" s="47">
        <v>35.5</v>
      </c>
      <c r="M281" s="47">
        <f t="shared" si="8"/>
        <v>8.710252111109416E-7</v>
      </c>
      <c r="N281" s="47">
        <f t="shared" si="9"/>
        <v>0.99999879722936824</v>
      </c>
      <c r="O281" s="47"/>
      <c r="P281" s="47"/>
      <c r="Q281" s="35"/>
    </row>
    <row r="282" spans="11:17" s="7" customFormat="1">
      <c r="K282" s="35"/>
      <c r="L282" s="47">
        <v>36</v>
      </c>
      <c r="M282" s="47">
        <f t="shared" si="8"/>
        <v>6.4628538755431212E-7</v>
      </c>
      <c r="N282" s="47">
        <f t="shared" si="9"/>
        <v>0.99999912037206207</v>
      </c>
      <c r="O282" s="47"/>
      <c r="P282" s="47"/>
      <c r="Q282" s="35"/>
    </row>
    <row r="283" spans="11:17" s="7" customFormat="1">
      <c r="K283" s="35"/>
      <c r="L283" s="47">
        <v>36.5</v>
      </c>
      <c r="M283" s="47">
        <f t="shared" si="8"/>
        <v>4.7761533761534756E-7</v>
      </c>
      <c r="N283" s="47">
        <f t="shared" si="9"/>
        <v>0.99999935917973093</v>
      </c>
      <c r="O283" s="47"/>
      <c r="P283" s="47"/>
      <c r="Q283" s="35"/>
    </row>
    <row r="284" spans="11:17" s="7" customFormat="1">
      <c r="K284" s="35"/>
      <c r="L284" s="47">
        <v>37</v>
      </c>
      <c r="M284" s="47">
        <f t="shared" si="8"/>
        <v>3.5155437732252266E-7</v>
      </c>
      <c r="N284" s="47">
        <f t="shared" si="9"/>
        <v>0.99999953495691962</v>
      </c>
      <c r="O284" s="47"/>
      <c r="P284" s="47"/>
      <c r="Q284" s="35"/>
    </row>
    <row r="285" spans="11:17" s="7" customFormat="1">
      <c r="K285" s="35"/>
      <c r="L285" s="47">
        <v>37.5</v>
      </c>
      <c r="M285" s="47">
        <f t="shared" si="8"/>
        <v>2.5773124509664814E-7</v>
      </c>
      <c r="N285" s="47">
        <f t="shared" si="9"/>
        <v>0.99999966382254213</v>
      </c>
      <c r="O285" s="47"/>
      <c r="P285" s="47"/>
      <c r="Q285" s="35"/>
    </row>
    <row r="286" spans="11:17" s="7" customFormat="1">
      <c r="K286" s="35"/>
      <c r="L286" s="47">
        <v>38</v>
      </c>
      <c r="M286" s="47">
        <f t="shared" si="8"/>
        <v>1.881923436372529E-7</v>
      </c>
      <c r="N286" s="47">
        <f t="shared" si="9"/>
        <v>0.99999975791871398</v>
      </c>
      <c r="O286" s="47"/>
      <c r="P286" s="47"/>
      <c r="Q286" s="35"/>
    </row>
    <row r="287" spans="11:17" s="7" customFormat="1">
      <c r="K287" s="35"/>
      <c r="L287" s="47">
        <v>38.5</v>
      </c>
      <c r="M287" s="47">
        <f t="shared" si="8"/>
        <v>1.3686649530920488E-7</v>
      </c>
      <c r="N287" s="47">
        <f t="shared" si="9"/>
        <v>0.99999982635196161</v>
      </c>
      <c r="O287" s="47"/>
      <c r="P287" s="47"/>
      <c r="Q287" s="35"/>
    </row>
    <row r="288" spans="11:17" s="7" customFormat="1">
      <c r="K288" s="35"/>
      <c r="L288" s="47">
        <v>39</v>
      </c>
      <c r="M288" s="47">
        <f t="shared" si="8"/>
        <v>9.9140854854054163E-8</v>
      </c>
      <c r="N288" s="47">
        <f t="shared" si="9"/>
        <v>0.99999987592238904</v>
      </c>
      <c r="O288" s="47"/>
      <c r="P288" s="47"/>
      <c r="Q288" s="35"/>
    </row>
    <row r="289" spans="11:17" s="7" customFormat="1">
      <c r="K289" s="35"/>
      <c r="L289" s="47">
        <v>39.5</v>
      </c>
      <c r="M289" s="47">
        <f t="shared" si="8"/>
        <v>7.1526749476144423E-8</v>
      </c>
      <c r="N289" s="47">
        <f t="shared" si="9"/>
        <v>0.99999991168576374</v>
      </c>
      <c r="O289" s="47"/>
      <c r="P289" s="47"/>
      <c r="Q289" s="35"/>
    </row>
    <row r="290" spans="11:17" s="7" customFormat="1">
      <c r="K290" s="35"/>
      <c r="L290" s="47">
        <v>40</v>
      </c>
      <c r="M290" s="47">
        <f t="shared" si="8"/>
        <v>5.1397812490646655E-8</v>
      </c>
      <c r="N290" s="47">
        <f t="shared" si="9"/>
        <v>0.99999993738466997</v>
      </c>
      <c r="O290" s="47"/>
      <c r="P290" s="47"/>
      <c r="Q290" s="35"/>
    </row>
    <row r="291" spans="11:17" s="7" customFormat="1">
      <c r="K291" s="35"/>
      <c r="L291" s="47">
        <v>40.5</v>
      </c>
      <c r="M291" s="47">
        <f t="shared" si="8"/>
        <v>3.6785875715691951E-8</v>
      </c>
      <c r="N291" s="47">
        <f t="shared" si="9"/>
        <v>0.99999995577760781</v>
      </c>
      <c r="O291" s="47"/>
      <c r="P291" s="47"/>
      <c r="Q291" s="35"/>
    </row>
    <row r="292" spans="11:17" s="7" customFormat="1">
      <c r="K292" s="35"/>
      <c r="L292" s="47">
        <v>41</v>
      </c>
      <c r="M292" s="47">
        <f t="shared" si="8"/>
        <v>2.6222728574280498E-8</v>
      </c>
      <c r="N292" s="47">
        <f t="shared" si="9"/>
        <v>0.99999996888897213</v>
      </c>
      <c r="O292" s="47"/>
      <c r="P292" s="47"/>
      <c r="Q292" s="35"/>
    </row>
    <row r="293" spans="11:17" s="7" customFormat="1">
      <c r="K293" s="35"/>
      <c r="L293" s="47">
        <v>41.5</v>
      </c>
      <c r="M293" s="47">
        <f t="shared" si="8"/>
        <v>1.8618083644362267E-8</v>
      </c>
      <c r="N293" s="47">
        <f t="shared" si="9"/>
        <v>0.99999997819801401</v>
      </c>
      <c r="O293" s="47"/>
      <c r="P293" s="47"/>
      <c r="Q293" s="35"/>
    </row>
    <row r="294" spans="11:17" s="7" customFormat="1">
      <c r="K294" s="35"/>
      <c r="L294" s="47">
        <v>42</v>
      </c>
      <c r="M294" s="47">
        <f t="shared" si="8"/>
        <v>1.3165955759671485E-8</v>
      </c>
      <c r="N294" s="47">
        <f t="shared" si="9"/>
        <v>0.99999998478099184</v>
      </c>
      <c r="O294" s="47"/>
      <c r="P294" s="47"/>
      <c r="Q294" s="35"/>
    </row>
    <row r="295" spans="11:17" s="7" customFormat="1">
      <c r="K295" s="35"/>
      <c r="L295" s="47">
        <v>42.5</v>
      </c>
      <c r="M295" s="47">
        <f t="shared" si="8"/>
        <v>9.273210594263834E-9</v>
      </c>
      <c r="N295" s="47">
        <f t="shared" si="9"/>
        <v>0.99999998941759716</v>
      </c>
      <c r="O295" s="47"/>
      <c r="P295" s="47"/>
      <c r="Q295" s="35"/>
    </row>
    <row r="296" spans="11:17" s="7" customFormat="1">
      <c r="K296" s="35"/>
      <c r="L296" s="47">
        <v>43</v>
      </c>
      <c r="M296" s="47">
        <f t="shared" si="8"/>
        <v>6.5053126050318411E-9</v>
      </c>
      <c r="N296" s="47">
        <f t="shared" si="9"/>
        <v>0.99999999267025341</v>
      </c>
      <c r="O296" s="47"/>
      <c r="P296" s="47"/>
      <c r="Q296" s="35"/>
    </row>
    <row r="297" spans="11:17" s="7" customFormat="1">
      <c r="K297" s="35"/>
      <c r="L297" s="47">
        <v>43.5</v>
      </c>
      <c r="M297" s="47">
        <f t="shared" si="8"/>
        <v>4.5453416872023952E-9</v>
      </c>
      <c r="N297" s="47">
        <f t="shared" si="9"/>
        <v>0.99999999494292424</v>
      </c>
      <c r="O297" s="47"/>
      <c r="P297" s="47"/>
      <c r="Q297" s="35"/>
    </row>
    <row r="298" spans="11:17" s="7" customFormat="1">
      <c r="K298" s="35"/>
      <c r="L298" s="47">
        <v>44</v>
      </c>
      <c r="M298" s="47">
        <f t="shared" si="8"/>
        <v>3.1631895562258303E-9</v>
      </c>
      <c r="N298" s="47">
        <f t="shared" si="9"/>
        <v>0.99999999652451899</v>
      </c>
      <c r="O298" s="47"/>
      <c r="P298" s="47"/>
      <c r="Q298" s="35"/>
    </row>
    <row r="299" spans="11:17" s="7" customFormat="1">
      <c r="K299" s="35"/>
      <c r="L299" s="47">
        <v>44.5</v>
      </c>
      <c r="M299" s="47">
        <f t="shared" si="8"/>
        <v>2.1925232986902546E-9</v>
      </c>
      <c r="N299" s="47">
        <f t="shared" si="9"/>
        <v>0.99999999762078062</v>
      </c>
      <c r="O299" s="47"/>
      <c r="P299" s="47"/>
      <c r="Q299" s="35"/>
    </row>
    <row r="300" spans="11:17" s="7" customFormat="1">
      <c r="K300" s="35"/>
      <c r="L300" s="47">
        <v>45</v>
      </c>
      <c r="M300" s="47">
        <f t="shared" si="8"/>
        <v>1.5136432655037128E-9</v>
      </c>
      <c r="N300" s="47">
        <f t="shared" si="9"/>
        <v>0.99999999837760223</v>
      </c>
      <c r="O300" s="47"/>
      <c r="P300" s="47"/>
      <c r="Q300" s="35"/>
    </row>
    <row r="301" spans="11:17" s="7" customFormat="1">
      <c r="K301" s="35"/>
      <c r="L301" s="47">
        <v>45.5</v>
      </c>
      <c r="M301" s="47">
        <f t="shared" si="8"/>
        <v>1.0407901317525834E-9</v>
      </c>
      <c r="N301" s="47">
        <f t="shared" si="9"/>
        <v>0.99999999889799729</v>
      </c>
      <c r="O301" s="47"/>
      <c r="P301" s="47"/>
      <c r="Q301" s="35"/>
    </row>
    <row r="302" spans="11:17" s="7" customFormat="1">
      <c r="K302" s="35"/>
      <c r="L302" s="47">
        <v>46</v>
      </c>
      <c r="M302" s="47">
        <f t="shared" si="8"/>
        <v>7.1279249043463947E-10</v>
      </c>
      <c r="N302" s="47">
        <f t="shared" si="9"/>
        <v>0.99999999925439353</v>
      </c>
      <c r="O302" s="47"/>
      <c r="P302" s="47"/>
      <c r="Q302" s="35"/>
    </row>
    <row r="303" spans="11:17" s="7" customFormat="1">
      <c r="K303" s="35"/>
      <c r="L303" s="47">
        <v>46.5</v>
      </c>
      <c r="M303" s="47">
        <f t="shared" si="8"/>
        <v>4.8620943512181267E-10</v>
      </c>
      <c r="N303" s="47">
        <f t="shared" si="9"/>
        <v>0.99999999949749829</v>
      </c>
      <c r="O303" s="47"/>
      <c r="P303" s="47"/>
      <c r="Q303" s="35"/>
    </row>
    <row r="304" spans="11:17" s="7" customFormat="1">
      <c r="K304" s="35"/>
      <c r="L304" s="47">
        <v>47</v>
      </c>
      <c r="M304" s="47">
        <f t="shared" si="8"/>
        <v>3.3032691842566454E-10</v>
      </c>
      <c r="N304" s="47">
        <f t="shared" si="9"/>
        <v>0.99999999966266173</v>
      </c>
      <c r="O304" s="47"/>
      <c r="P304" s="47"/>
      <c r="Q304" s="35"/>
    </row>
    <row r="305" spans="11:17" s="7" customFormat="1">
      <c r="K305" s="35"/>
      <c r="L305" s="47">
        <v>47.5</v>
      </c>
      <c r="M305" s="47">
        <f t="shared" si="8"/>
        <v>2.2352436328619646E-10</v>
      </c>
      <c r="N305" s="47">
        <f t="shared" si="9"/>
        <v>0.99999999977442389</v>
      </c>
      <c r="O305" s="47"/>
      <c r="P305" s="47"/>
      <c r="Q305" s="35"/>
    </row>
    <row r="306" spans="11:17" s="7" customFormat="1">
      <c r="K306" s="35"/>
      <c r="L306" s="47">
        <v>48</v>
      </c>
      <c r="M306" s="47">
        <f t="shared" si="8"/>
        <v>1.5064894128850785E-10</v>
      </c>
      <c r="N306" s="47">
        <f t="shared" si="9"/>
        <v>0.99999999984974841</v>
      </c>
      <c r="O306" s="47"/>
      <c r="P306" s="47"/>
      <c r="Q306" s="35"/>
    </row>
    <row r="307" spans="11:17" s="7" customFormat="1">
      <c r="K307" s="35"/>
      <c r="L307" s="47">
        <v>48.5</v>
      </c>
      <c r="M307" s="47">
        <f t="shared" si="8"/>
        <v>1.0112711515933956E-10</v>
      </c>
      <c r="N307" s="47">
        <f t="shared" si="9"/>
        <v>0.99999999990031196</v>
      </c>
      <c r="O307" s="47"/>
      <c r="P307" s="47"/>
      <c r="Q307" s="35"/>
    </row>
    <row r="308" spans="11:17" s="7" customFormat="1">
      <c r="K308" s="35"/>
      <c r="L308" s="47">
        <v>49</v>
      </c>
      <c r="M308" s="47">
        <f t="shared" si="8"/>
        <v>6.761288535571985E-11</v>
      </c>
      <c r="N308" s="47">
        <f t="shared" si="9"/>
        <v>0.99999999993411837</v>
      </c>
      <c r="O308" s="47"/>
      <c r="P308" s="47"/>
      <c r="Q308" s="35"/>
    </row>
    <row r="309" spans="11:17" s="7" customFormat="1">
      <c r="K309" s="35"/>
      <c r="L309" s="47">
        <v>49.5</v>
      </c>
      <c r="M309" s="47">
        <f t="shared" si="8"/>
        <v>4.5024783992996267E-11</v>
      </c>
      <c r="N309" s="47">
        <f t="shared" si="9"/>
        <v>0.9999999999566308</v>
      </c>
      <c r="O309" s="47"/>
      <c r="P309" s="47"/>
      <c r="Q309" s="35"/>
    </row>
    <row r="310" spans="11:17" s="7" customFormat="1">
      <c r="K310" s="35"/>
      <c r="L310" s="47">
        <v>50</v>
      </c>
      <c r="M310" s="47">
        <f t="shared" si="8"/>
        <v>2.9863047369895287E-11</v>
      </c>
      <c r="N310" s="47">
        <f t="shared" si="9"/>
        <v>0.9999999999715623</v>
      </c>
      <c r="O310" s="47"/>
      <c r="P310" s="47"/>
      <c r="Q310" s="35"/>
    </row>
    <row r="311" spans="11:17" s="7" customFormat="1">
      <c r="K311" s="35"/>
      <c r="L311" s="47">
        <v>50.5</v>
      </c>
      <c r="M311" s="47">
        <f t="shared" si="8"/>
        <v>1.9727721364243411E-11</v>
      </c>
      <c r="N311" s="47">
        <f t="shared" si="9"/>
        <v>0.99999999998142619</v>
      </c>
      <c r="O311" s="47"/>
      <c r="P311" s="47"/>
      <c r="Q311" s="35"/>
    </row>
    <row r="312" spans="11:17" s="7" customFormat="1">
      <c r="K312" s="35"/>
      <c r="L312" s="47">
        <v>51</v>
      </c>
      <c r="M312" s="47">
        <f t="shared" si="8"/>
        <v>1.2980159955590197E-11</v>
      </c>
      <c r="N312" s="47">
        <f t="shared" si="9"/>
        <v>0.99999999998791622</v>
      </c>
      <c r="O312" s="47"/>
      <c r="P312" s="47"/>
      <c r="Q312" s="35"/>
    </row>
    <row r="313" spans="11:17" s="7" customFormat="1">
      <c r="K313" s="35"/>
      <c r="L313" s="47">
        <v>51.5</v>
      </c>
      <c r="M313" s="47">
        <f t="shared" si="8"/>
        <v>8.5063545483776183E-12</v>
      </c>
      <c r="N313" s="47">
        <f t="shared" si="9"/>
        <v>0.99999999999216937</v>
      </c>
      <c r="O313" s="47"/>
      <c r="P313" s="47"/>
      <c r="Q313" s="35"/>
    </row>
    <row r="314" spans="11:17" s="7" customFormat="1">
      <c r="K314" s="35"/>
      <c r="L314" s="47">
        <v>52</v>
      </c>
      <c r="M314" s="47">
        <f t="shared" si="8"/>
        <v>5.5522272495759876E-12</v>
      </c>
      <c r="N314" s="47">
        <f t="shared" si="9"/>
        <v>0.99999999999494549</v>
      </c>
      <c r="O314" s="47"/>
      <c r="P314" s="47"/>
      <c r="Q314" s="35"/>
    </row>
    <row r="315" spans="11:17" s="7" customFormat="1">
      <c r="K315" s="35"/>
      <c r="L315" s="47">
        <v>52.5</v>
      </c>
      <c r="M315" s="47">
        <f t="shared" si="8"/>
        <v>3.6095353803319006E-12</v>
      </c>
      <c r="N315" s="47">
        <f t="shared" si="9"/>
        <v>0.99999999999675027</v>
      </c>
      <c r="O315" s="47"/>
      <c r="P315" s="47"/>
      <c r="Q315" s="35"/>
    </row>
    <row r="316" spans="11:17" s="7" customFormat="1">
      <c r="K316" s="35"/>
      <c r="L316" s="47">
        <v>53</v>
      </c>
      <c r="M316" s="47">
        <f t="shared" si="8"/>
        <v>2.3371989894283293E-12</v>
      </c>
      <c r="N316" s="47">
        <f t="shared" si="9"/>
        <v>0.99999999999791889</v>
      </c>
      <c r="O316" s="47"/>
      <c r="P316" s="47"/>
      <c r="Q316" s="35"/>
    </row>
    <row r="317" spans="11:17" s="7" customFormat="1">
      <c r="K317" s="35"/>
      <c r="L317" s="47">
        <v>53.5</v>
      </c>
      <c r="M317" s="47">
        <f t="shared" si="8"/>
        <v>1.5073024100714309E-12</v>
      </c>
      <c r="N317" s="47">
        <f t="shared" si="9"/>
        <v>0.99999999999867251</v>
      </c>
      <c r="O317" s="47"/>
      <c r="P317" s="47"/>
      <c r="Q317" s="35"/>
    </row>
    <row r="318" spans="11:17" s="7" customFormat="1">
      <c r="K318" s="35"/>
      <c r="L318" s="47">
        <v>54</v>
      </c>
      <c r="M318" s="47">
        <f t="shared" si="8"/>
        <v>9.6820074879602275E-13</v>
      </c>
      <c r="N318" s="47">
        <f t="shared" si="9"/>
        <v>0.99999999999915656</v>
      </c>
      <c r="O318" s="47"/>
      <c r="P318" s="47"/>
      <c r="Q318" s="35"/>
    </row>
    <row r="319" spans="11:17" s="7" customFormat="1">
      <c r="K319" s="35"/>
      <c r="L319" s="47">
        <v>54.5</v>
      </c>
      <c r="M319" s="47">
        <f t="shared" si="8"/>
        <v>6.1942788427929333E-13</v>
      </c>
      <c r="N319" s="47">
        <f t="shared" si="9"/>
        <v>0.99999999999946632</v>
      </c>
      <c r="O319" s="47"/>
      <c r="P319" s="47"/>
      <c r="Q319" s="35"/>
    </row>
    <row r="320" spans="11:17" s="7" customFormat="1">
      <c r="K320" s="35"/>
      <c r="L320" s="47">
        <v>55</v>
      </c>
      <c r="M320" s="47">
        <f t="shared" si="8"/>
        <v>3.9470843388238213E-13</v>
      </c>
      <c r="N320" s="47">
        <f t="shared" si="9"/>
        <v>0.99999999999966371</v>
      </c>
      <c r="O320" s="47"/>
      <c r="P320" s="47"/>
      <c r="Q320" s="35"/>
    </row>
    <row r="321" spans="11:17" s="7" customFormat="1">
      <c r="K321" s="35"/>
      <c r="L321" s="47">
        <v>55.5</v>
      </c>
      <c r="M321" s="47">
        <f t="shared" si="8"/>
        <v>2.5050844874928683E-13</v>
      </c>
      <c r="N321" s="47">
        <f t="shared" si="9"/>
        <v>0.99999999999978895</v>
      </c>
      <c r="O321" s="47"/>
      <c r="P321" s="47"/>
      <c r="Q321" s="35"/>
    </row>
    <row r="322" spans="11:17" s="7" customFormat="1">
      <c r="K322" s="35"/>
      <c r="L322" s="47">
        <v>56</v>
      </c>
      <c r="M322" s="47">
        <f t="shared" si="8"/>
        <v>1.5835386433111833E-13</v>
      </c>
      <c r="N322" s="47">
        <f t="shared" si="9"/>
        <v>0.99999999999986811</v>
      </c>
      <c r="O322" s="47"/>
      <c r="P322" s="47"/>
      <c r="Q322" s="35"/>
    </row>
    <row r="323" spans="11:17" s="7" customFormat="1">
      <c r="K323" s="35"/>
      <c r="L323" s="47">
        <v>56.5</v>
      </c>
      <c r="M323" s="47">
        <f t="shared" si="8"/>
        <v>9.9700025928719061E-14</v>
      </c>
      <c r="N323" s="47">
        <f t="shared" si="9"/>
        <v>0.99999999999991795</v>
      </c>
      <c r="O323" s="47"/>
      <c r="P323" s="47"/>
      <c r="Q323" s="35"/>
    </row>
    <row r="324" spans="11:17" s="7" customFormat="1">
      <c r="K324" s="35"/>
      <c r="L324" s="47">
        <v>57</v>
      </c>
      <c r="M324" s="47">
        <f t="shared" si="8"/>
        <v>6.2520464137124006E-14</v>
      </c>
      <c r="N324" s="47">
        <f t="shared" si="9"/>
        <v>0.99999999999994926</v>
      </c>
      <c r="O324" s="47"/>
      <c r="P324" s="47"/>
      <c r="Q324" s="35"/>
    </row>
    <row r="325" spans="11:17" s="7" customFormat="1">
      <c r="K325" s="35"/>
      <c r="L325" s="47">
        <v>57.5</v>
      </c>
      <c r="M325" s="47">
        <f t="shared" si="8"/>
        <v>3.9048956483172918E-14</v>
      </c>
      <c r="N325" s="47">
        <f t="shared" si="9"/>
        <v>0.9999999999999688</v>
      </c>
      <c r="O325" s="47"/>
      <c r="P325" s="47"/>
      <c r="Q325" s="35"/>
    </row>
    <row r="326" spans="11:17" s="7" customFormat="1">
      <c r="K326" s="35"/>
      <c r="L326" s="47">
        <v>58</v>
      </c>
      <c r="M326" s="47">
        <f t="shared" si="8"/>
        <v>2.4291648521777404E-14</v>
      </c>
      <c r="N326" s="47">
        <f t="shared" si="9"/>
        <v>0.9999999999999809</v>
      </c>
      <c r="O326" s="47"/>
      <c r="P326" s="47"/>
      <c r="Q326" s="35"/>
    </row>
    <row r="327" spans="11:17" s="7" customFormat="1">
      <c r="K327" s="35"/>
      <c r="L327" s="47">
        <v>58.5</v>
      </c>
      <c r="M327" s="47">
        <f t="shared" si="8"/>
        <v>1.5050982875922033E-14</v>
      </c>
      <c r="N327" s="47">
        <f t="shared" si="9"/>
        <v>0.99999999999998845</v>
      </c>
      <c r="O327" s="47"/>
      <c r="P327" s="47"/>
      <c r="Q327" s="35"/>
    </row>
    <row r="328" spans="11:17" s="7" customFormat="1">
      <c r="K328" s="35"/>
      <c r="L328" s="47">
        <v>59</v>
      </c>
      <c r="M328" s="47">
        <f t="shared" si="8"/>
        <v>9.2882319346637192E-15</v>
      </c>
      <c r="N328" s="47">
        <f t="shared" si="9"/>
        <v>0.99999999999999312</v>
      </c>
      <c r="O328" s="47"/>
      <c r="P328" s="47"/>
      <c r="Q328" s="35"/>
    </row>
    <row r="329" spans="11:17" s="7" customFormat="1">
      <c r="K329" s="35"/>
      <c r="L329" s="47">
        <v>59.5</v>
      </c>
      <c r="M329" s="47">
        <f t="shared" si="8"/>
        <v>5.7090199205121962E-15</v>
      </c>
      <c r="N329" s="47">
        <f t="shared" si="9"/>
        <v>0.999999999999996</v>
      </c>
      <c r="O329" s="47"/>
      <c r="P329" s="47"/>
      <c r="Q329" s="35"/>
    </row>
    <row r="330" spans="11:17" s="7" customFormat="1">
      <c r="K330" s="35"/>
      <c r="L330" s="47">
        <v>60</v>
      </c>
      <c r="M330" s="47">
        <f t="shared" ref="M330:M393" si="10">(1/(SQRT(2*PI())*SIGMA))*EXP(-0.5*((L330-MI)/SIGMA)^2)</f>
        <v>3.4950257690035475E-15</v>
      </c>
      <c r="N330" s="47">
        <f t="shared" si="9"/>
        <v>0.99999999999999778</v>
      </c>
      <c r="O330" s="47"/>
      <c r="P330" s="47"/>
      <c r="Q330" s="35"/>
    </row>
    <row r="331" spans="11:17" s="7" customFormat="1">
      <c r="K331" s="35"/>
      <c r="L331" s="47">
        <v>60.5</v>
      </c>
      <c r="M331" s="47">
        <f t="shared" si="10"/>
        <v>2.1310788693687418E-15</v>
      </c>
      <c r="N331" s="47">
        <f t="shared" si="9"/>
        <v>0.99999999999999889</v>
      </c>
      <c r="O331" s="47"/>
      <c r="P331" s="47"/>
      <c r="Q331" s="35"/>
    </row>
    <row r="332" spans="11:17" s="7" customFormat="1">
      <c r="K332" s="35"/>
      <c r="L332" s="47">
        <v>61</v>
      </c>
      <c r="M332" s="47">
        <f t="shared" si="10"/>
        <v>1.2942226035886291E-15</v>
      </c>
      <c r="N332" s="47">
        <f t="shared" ref="N332:N395" si="11">ABS(L332-L331)*M332+N331</f>
        <v>0.99999999999999956</v>
      </c>
      <c r="O332" s="47"/>
      <c r="P332" s="47"/>
      <c r="Q332" s="35"/>
    </row>
    <row r="333" spans="11:17" s="7" customFormat="1">
      <c r="K333" s="35"/>
      <c r="L333" s="47">
        <v>61.5</v>
      </c>
      <c r="M333" s="47">
        <f t="shared" si="10"/>
        <v>7.828503589859354E-16</v>
      </c>
      <c r="N333" s="47">
        <f t="shared" si="11"/>
        <v>1</v>
      </c>
      <c r="O333" s="47"/>
      <c r="P333" s="47"/>
      <c r="Q333" s="35"/>
    </row>
    <row r="334" spans="11:17" s="7" customFormat="1">
      <c r="K334" s="35"/>
      <c r="L334" s="47">
        <v>62</v>
      </c>
      <c r="M334" s="47">
        <f t="shared" si="10"/>
        <v>4.7163806243947303E-16</v>
      </c>
      <c r="N334" s="47">
        <f t="shared" si="11"/>
        <v>1.0000000000000002</v>
      </c>
      <c r="O334" s="47"/>
      <c r="P334" s="47"/>
      <c r="Q334" s="35"/>
    </row>
    <row r="335" spans="11:17" s="7" customFormat="1">
      <c r="K335" s="35"/>
      <c r="L335" s="47">
        <v>62.5</v>
      </c>
      <c r="M335" s="47">
        <f t="shared" si="10"/>
        <v>2.8300835367804596E-16</v>
      </c>
      <c r="N335" s="47">
        <f t="shared" si="11"/>
        <v>1.0000000000000004</v>
      </c>
      <c r="O335" s="47"/>
      <c r="P335" s="47"/>
      <c r="Q335" s="35"/>
    </row>
    <row r="336" spans="11:17" s="7" customFormat="1">
      <c r="K336" s="35"/>
      <c r="L336" s="47">
        <v>63</v>
      </c>
      <c r="M336" s="47">
        <f t="shared" si="10"/>
        <v>1.691414231132555E-16</v>
      </c>
      <c r="N336" s="47">
        <f t="shared" si="11"/>
        <v>1.0000000000000004</v>
      </c>
      <c r="O336" s="47"/>
      <c r="P336" s="47"/>
      <c r="Q336" s="35"/>
    </row>
    <row r="337" spans="11:17" s="7" customFormat="1">
      <c r="K337" s="35"/>
      <c r="L337" s="47">
        <v>63.5</v>
      </c>
      <c r="M337" s="47">
        <f t="shared" si="10"/>
        <v>1.0068413019943372E-16</v>
      </c>
      <c r="N337" s="47">
        <f t="shared" si="11"/>
        <v>1.0000000000000004</v>
      </c>
      <c r="O337" s="47"/>
      <c r="P337" s="47"/>
      <c r="Q337" s="35"/>
    </row>
    <row r="338" spans="11:17" s="7" customFormat="1">
      <c r="K338" s="35"/>
      <c r="L338" s="47">
        <v>64</v>
      </c>
      <c r="M338" s="47">
        <f t="shared" si="10"/>
        <v>5.969423374114737E-17</v>
      </c>
      <c r="N338" s="47">
        <f t="shared" si="11"/>
        <v>1.0000000000000004</v>
      </c>
      <c r="O338" s="47"/>
      <c r="P338" s="47"/>
      <c r="Q338" s="35"/>
    </row>
    <row r="339" spans="11:17" s="7" customFormat="1">
      <c r="K339" s="35"/>
      <c r="L339" s="47">
        <v>64.5</v>
      </c>
      <c r="M339" s="47">
        <f t="shared" si="10"/>
        <v>3.5250400686858246E-17</v>
      </c>
      <c r="N339" s="47">
        <f t="shared" si="11"/>
        <v>1.0000000000000004</v>
      </c>
      <c r="O339" s="47"/>
      <c r="P339" s="47"/>
      <c r="Q339" s="35"/>
    </row>
    <row r="340" spans="11:17" s="7" customFormat="1">
      <c r="K340" s="35"/>
      <c r="L340" s="47">
        <v>65</v>
      </c>
      <c r="M340" s="47">
        <f t="shared" si="10"/>
        <v>2.0732708948592173E-17</v>
      </c>
      <c r="N340" s="47">
        <f t="shared" si="11"/>
        <v>1.0000000000000004</v>
      </c>
      <c r="O340" s="47"/>
      <c r="P340" s="47"/>
      <c r="Q340" s="35"/>
    </row>
    <row r="341" spans="11:17" s="7" customFormat="1">
      <c r="K341" s="35"/>
      <c r="L341" s="47">
        <v>65.5</v>
      </c>
      <c r="M341" s="47">
        <f t="shared" si="10"/>
        <v>1.214530319460746E-17</v>
      </c>
      <c r="N341" s="47">
        <f t="shared" si="11"/>
        <v>1.0000000000000004</v>
      </c>
      <c r="O341" s="47"/>
      <c r="P341" s="47"/>
      <c r="Q341" s="35"/>
    </row>
    <row r="342" spans="11:17" s="7" customFormat="1">
      <c r="K342" s="35"/>
      <c r="L342" s="47">
        <v>66</v>
      </c>
      <c r="M342" s="47">
        <f t="shared" si="10"/>
        <v>7.0863237175277651E-18</v>
      </c>
      <c r="N342" s="47">
        <f t="shared" si="11"/>
        <v>1.0000000000000004</v>
      </c>
      <c r="O342" s="47"/>
      <c r="P342" s="47"/>
      <c r="Q342" s="35"/>
    </row>
    <row r="343" spans="11:17" s="7" customFormat="1">
      <c r="K343" s="35"/>
      <c r="L343" s="47">
        <v>66.5</v>
      </c>
      <c r="M343" s="47">
        <f t="shared" si="10"/>
        <v>4.1180719642501167E-18</v>
      </c>
      <c r="N343" s="47">
        <f t="shared" si="11"/>
        <v>1.0000000000000004</v>
      </c>
      <c r="O343" s="47"/>
      <c r="P343" s="47"/>
      <c r="Q343" s="35"/>
    </row>
    <row r="344" spans="11:17" s="7" customFormat="1">
      <c r="K344" s="35"/>
      <c r="L344" s="47">
        <v>67</v>
      </c>
      <c r="M344" s="47">
        <f t="shared" si="10"/>
        <v>2.3835660584407281E-18</v>
      </c>
      <c r="N344" s="47">
        <f t="shared" si="11"/>
        <v>1.0000000000000004</v>
      </c>
      <c r="O344" s="47"/>
      <c r="P344" s="47"/>
      <c r="Q344" s="35"/>
    </row>
    <row r="345" spans="11:17" s="7" customFormat="1">
      <c r="K345" s="35"/>
      <c r="L345" s="47">
        <v>67.5</v>
      </c>
      <c r="M345" s="47">
        <f t="shared" si="10"/>
        <v>1.3741076904313442E-18</v>
      </c>
      <c r="N345" s="47">
        <f t="shared" si="11"/>
        <v>1.0000000000000004</v>
      </c>
      <c r="O345" s="47"/>
      <c r="P345" s="47"/>
      <c r="Q345" s="35"/>
    </row>
    <row r="346" spans="11:17" s="7" customFormat="1">
      <c r="K346" s="35"/>
      <c r="L346" s="47">
        <v>68</v>
      </c>
      <c r="M346" s="47">
        <f t="shared" si="10"/>
        <v>7.8899575183775842E-19</v>
      </c>
      <c r="N346" s="47">
        <f t="shared" si="11"/>
        <v>1.0000000000000004</v>
      </c>
      <c r="O346" s="47"/>
      <c r="P346" s="47"/>
      <c r="Q346" s="35"/>
    </row>
    <row r="347" spans="11:17" s="7" customFormat="1">
      <c r="K347" s="35"/>
      <c r="L347" s="47">
        <v>68.5</v>
      </c>
      <c r="M347" s="47">
        <f t="shared" si="10"/>
        <v>4.5122055609079474E-19</v>
      </c>
      <c r="N347" s="47">
        <f t="shared" si="11"/>
        <v>1.0000000000000004</v>
      </c>
      <c r="O347" s="47"/>
      <c r="P347" s="47"/>
      <c r="Q347" s="35"/>
    </row>
    <row r="348" spans="11:17" s="7" customFormat="1">
      <c r="K348" s="35"/>
      <c r="L348" s="47">
        <v>69</v>
      </c>
      <c r="M348" s="47">
        <f t="shared" si="10"/>
        <v>2.570179201859228E-19</v>
      </c>
      <c r="N348" s="47">
        <f t="shared" si="11"/>
        <v>1.0000000000000004</v>
      </c>
      <c r="O348" s="47"/>
      <c r="P348" s="47"/>
      <c r="Q348" s="35"/>
    </row>
    <row r="349" spans="11:17" s="7" customFormat="1">
      <c r="K349" s="35"/>
      <c r="L349" s="47">
        <v>69.5</v>
      </c>
      <c r="M349" s="47">
        <f t="shared" si="10"/>
        <v>1.4581367316579142E-19</v>
      </c>
      <c r="N349" s="47">
        <f t="shared" si="11"/>
        <v>1.0000000000000004</v>
      </c>
      <c r="O349" s="47"/>
      <c r="P349" s="47"/>
      <c r="Q349" s="35"/>
    </row>
    <row r="350" spans="11:17" s="7" customFormat="1">
      <c r="K350" s="35"/>
      <c r="L350" s="47">
        <v>70</v>
      </c>
      <c r="M350" s="47">
        <f t="shared" si="10"/>
        <v>8.2393587460648676E-20</v>
      </c>
      <c r="N350" s="47">
        <f t="shared" si="11"/>
        <v>1.0000000000000004</v>
      </c>
      <c r="O350" s="47"/>
      <c r="P350" s="47"/>
      <c r="Q350" s="35"/>
    </row>
    <row r="351" spans="11:17" s="7" customFormat="1">
      <c r="K351" s="35"/>
      <c r="L351" s="47">
        <v>70.5</v>
      </c>
      <c r="M351" s="47">
        <f t="shared" si="10"/>
        <v>4.6371259493144664E-20</v>
      </c>
      <c r="N351" s="47">
        <f t="shared" si="11"/>
        <v>1.0000000000000004</v>
      </c>
      <c r="O351" s="47"/>
      <c r="P351" s="47"/>
      <c r="Q351" s="35"/>
    </row>
    <row r="352" spans="11:17" s="7" customFormat="1">
      <c r="K352" s="35"/>
      <c r="L352" s="47">
        <v>71</v>
      </c>
      <c r="M352" s="47">
        <f t="shared" si="10"/>
        <v>2.5993495654130246E-20</v>
      </c>
      <c r="N352" s="47">
        <f t="shared" si="11"/>
        <v>1.0000000000000004</v>
      </c>
      <c r="O352" s="47"/>
      <c r="P352" s="47"/>
      <c r="Q352" s="35"/>
    </row>
    <row r="353" spans="11:17" s="7" customFormat="1">
      <c r="K353" s="35"/>
      <c r="L353" s="47">
        <v>71.5</v>
      </c>
      <c r="M353" s="47">
        <f t="shared" si="10"/>
        <v>1.4512452166531378E-20</v>
      </c>
      <c r="N353" s="47">
        <f t="shared" si="11"/>
        <v>1.0000000000000004</v>
      </c>
      <c r="O353" s="47"/>
      <c r="P353" s="47"/>
      <c r="Q353" s="35"/>
    </row>
    <row r="354" spans="11:17" s="7" customFormat="1">
      <c r="K354" s="35"/>
      <c r="L354" s="47">
        <v>72</v>
      </c>
      <c r="M354" s="47">
        <f t="shared" si="10"/>
        <v>8.0700686908112667E-21</v>
      </c>
      <c r="N354" s="47">
        <f t="shared" si="11"/>
        <v>1.0000000000000004</v>
      </c>
      <c r="O354" s="47"/>
      <c r="P354" s="47"/>
      <c r="Q354" s="35"/>
    </row>
    <row r="355" spans="11:17" s="7" customFormat="1">
      <c r="K355" s="35"/>
      <c r="L355" s="47">
        <v>72.5</v>
      </c>
      <c r="M355" s="47">
        <f t="shared" si="10"/>
        <v>4.4696547518943069E-21</v>
      </c>
      <c r="N355" s="47">
        <f t="shared" si="11"/>
        <v>1.0000000000000004</v>
      </c>
      <c r="O355" s="47"/>
      <c r="P355" s="47"/>
      <c r="Q355" s="35"/>
    </row>
    <row r="356" spans="11:17" s="7" customFormat="1">
      <c r="K356" s="35"/>
      <c r="L356" s="47">
        <v>73</v>
      </c>
      <c r="M356" s="47">
        <f t="shared" si="10"/>
        <v>2.4656478080814833E-21</v>
      </c>
      <c r="N356" s="47">
        <f t="shared" si="11"/>
        <v>1.0000000000000004</v>
      </c>
      <c r="O356" s="47"/>
      <c r="P356" s="47"/>
      <c r="Q356" s="35"/>
    </row>
    <row r="357" spans="11:17" s="7" customFormat="1">
      <c r="K357" s="35"/>
      <c r="L357" s="47">
        <v>73.5</v>
      </c>
      <c r="M357" s="47">
        <f t="shared" si="10"/>
        <v>1.3547165085150437E-21</v>
      </c>
      <c r="N357" s="47">
        <f t="shared" si="11"/>
        <v>1.0000000000000004</v>
      </c>
      <c r="O357" s="47"/>
      <c r="P357" s="47"/>
      <c r="Q357" s="35"/>
    </row>
    <row r="358" spans="11:17" s="7" customFormat="1">
      <c r="K358" s="35"/>
      <c r="L358" s="47">
        <v>74</v>
      </c>
      <c r="M358" s="47">
        <f t="shared" si="10"/>
        <v>7.4135482920299854E-22</v>
      </c>
      <c r="N358" s="47">
        <f t="shared" si="11"/>
        <v>1.0000000000000004</v>
      </c>
      <c r="O358" s="47"/>
      <c r="P358" s="47"/>
      <c r="Q358" s="35"/>
    </row>
    <row r="359" spans="11:17" s="7" customFormat="1">
      <c r="K359" s="35"/>
      <c r="L359" s="47">
        <v>74.5</v>
      </c>
      <c r="M359" s="47">
        <f t="shared" si="10"/>
        <v>4.0407700413593591E-22</v>
      </c>
      <c r="N359" s="47">
        <f t="shared" si="11"/>
        <v>1.0000000000000004</v>
      </c>
      <c r="O359" s="47"/>
      <c r="P359" s="47"/>
      <c r="Q359" s="35"/>
    </row>
    <row r="360" spans="11:17" s="7" customFormat="1">
      <c r="K360" s="35"/>
      <c r="L360" s="47">
        <v>75</v>
      </c>
      <c r="M360" s="47">
        <f t="shared" si="10"/>
        <v>2.1936254054598647E-22</v>
      </c>
      <c r="N360" s="47">
        <f t="shared" si="11"/>
        <v>1.0000000000000004</v>
      </c>
      <c r="O360" s="47"/>
      <c r="P360" s="47"/>
      <c r="Q360" s="35"/>
    </row>
    <row r="361" spans="11:17" s="7" customFormat="1">
      <c r="K361" s="35"/>
      <c r="L361" s="47">
        <v>75.5</v>
      </c>
      <c r="M361" s="47">
        <f t="shared" si="10"/>
        <v>1.1860994808531828E-22</v>
      </c>
      <c r="N361" s="47">
        <f t="shared" si="11"/>
        <v>1.0000000000000004</v>
      </c>
      <c r="O361" s="47"/>
      <c r="P361" s="47"/>
      <c r="Q361" s="35"/>
    </row>
    <row r="362" spans="11:17" s="7" customFormat="1">
      <c r="K362" s="35"/>
      <c r="L362" s="47">
        <v>76</v>
      </c>
      <c r="M362" s="47">
        <f t="shared" si="10"/>
        <v>6.3876348446919679E-23</v>
      </c>
      <c r="N362" s="47">
        <f t="shared" si="11"/>
        <v>1.0000000000000004</v>
      </c>
      <c r="O362" s="47"/>
      <c r="P362" s="47"/>
      <c r="Q362" s="35"/>
    </row>
    <row r="363" spans="11:17" s="7" customFormat="1">
      <c r="K363" s="35"/>
      <c r="L363" s="47">
        <v>76.5</v>
      </c>
      <c r="M363" s="47">
        <f t="shared" si="10"/>
        <v>3.4262524865948396E-23</v>
      </c>
      <c r="N363" s="47">
        <f t="shared" si="11"/>
        <v>1.0000000000000004</v>
      </c>
      <c r="O363" s="47"/>
      <c r="P363" s="47"/>
      <c r="Q363" s="35"/>
    </row>
    <row r="364" spans="11:17" s="7" customFormat="1">
      <c r="K364" s="35"/>
      <c r="L364" s="47">
        <v>77</v>
      </c>
      <c r="M364" s="47">
        <f t="shared" si="10"/>
        <v>1.8304546057355151E-23</v>
      </c>
      <c r="N364" s="47">
        <f t="shared" si="11"/>
        <v>1.0000000000000004</v>
      </c>
      <c r="O364" s="47"/>
      <c r="P364" s="47"/>
      <c r="Q364" s="35"/>
    </row>
    <row r="365" spans="11:17" s="7" customFormat="1">
      <c r="K365" s="35"/>
      <c r="L365" s="47">
        <v>77.5</v>
      </c>
      <c r="M365" s="47">
        <f t="shared" si="10"/>
        <v>9.7399982616536966E-24</v>
      </c>
      <c r="N365" s="47">
        <f t="shared" si="11"/>
        <v>1.0000000000000004</v>
      </c>
      <c r="O365" s="47"/>
      <c r="P365" s="47"/>
      <c r="Q365" s="35"/>
    </row>
    <row r="366" spans="11:17" s="7" customFormat="1">
      <c r="K366" s="35"/>
      <c r="L366" s="47">
        <v>78</v>
      </c>
      <c r="M366" s="47">
        <f t="shared" si="10"/>
        <v>5.1620132215754334E-24</v>
      </c>
      <c r="N366" s="47">
        <f t="shared" si="11"/>
        <v>1.0000000000000004</v>
      </c>
      <c r="O366" s="47"/>
      <c r="P366" s="47"/>
      <c r="Q366" s="35"/>
    </row>
    <row r="367" spans="11:17" s="7" customFormat="1">
      <c r="K367" s="35"/>
      <c r="L367" s="47">
        <v>78.5</v>
      </c>
      <c r="M367" s="47">
        <f t="shared" si="10"/>
        <v>2.7248315719781698E-24</v>
      </c>
      <c r="N367" s="47">
        <f t="shared" si="11"/>
        <v>1.0000000000000004</v>
      </c>
      <c r="O367" s="47"/>
      <c r="P367" s="47"/>
      <c r="Q367" s="35"/>
    </row>
    <row r="368" spans="11:17" s="7" customFormat="1">
      <c r="K368" s="35"/>
      <c r="L368" s="47">
        <v>79</v>
      </c>
      <c r="M368" s="47">
        <f t="shared" si="10"/>
        <v>1.4325854296545212E-24</v>
      </c>
      <c r="N368" s="47">
        <f t="shared" si="11"/>
        <v>1.0000000000000004</v>
      </c>
      <c r="O368" s="47"/>
      <c r="P368" s="47"/>
      <c r="Q368" s="35"/>
    </row>
    <row r="369" spans="11:17" s="7" customFormat="1">
      <c r="K369" s="35"/>
      <c r="L369" s="47">
        <v>79.5</v>
      </c>
      <c r="M369" s="47">
        <f t="shared" si="10"/>
        <v>7.5017349173322659E-25</v>
      </c>
      <c r="N369" s="47">
        <f t="shared" si="11"/>
        <v>1.0000000000000004</v>
      </c>
      <c r="O369" s="47"/>
      <c r="P369" s="47"/>
      <c r="Q369" s="35"/>
    </row>
    <row r="370" spans="11:17" s="7" customFormat="1">
      <c r="K370" s="35"/>
      <c r="L370" s="47">
        <v>80</v>
      </c>
      <c r="M370" s="47">
        <f t="shared" si="10"/>
        <v>3.9125798567099388E-25</v>
      </c>
      <c r="N370" s="47">
        <f t="shared" si="11"/>
        <v>1.0000000000000004</v>
      </c>
      <c r="O370" s="47"/>
      <c r="P370" s="47"/>
      <c r="Q370" s="35"/>
    </row>
    <row r="371" spans="11:17" s="7" customFormat="1">
      <c r="K371" s="35"/>
      <c r="L371" s="47">
        <v>80.5</v>
      </c>
      <c r="M371" s="47">
        <f t="shared" si="10"/>
        <v>2.0324741585299784E-25</v>
      </c>
      <c r="N371" s="47">
        <f t="shared" si="11"/>
        <v>1.0000000000000004</v>
      </c>
      <c r="O371" s="47"/>
      <c r="P371" s="47"/>
      <c r="Q371" s="35"/>
    </row>
    <row r="372" spans="11:17" s="7" customFormat="1">
      <c r="K372" s="35"/>
      <c r="L372" s="47">
        <v>81</v>
      </c>
      <c r="M372" s="47">
        <f t="shared" si="10"/>
        <v>1.0515917428257103E-25</v>
      </c>
      <c r="N372" s="47">
        <f t="shared" si="11"/>
        <v>1.0000000000000004</v>
      </c>
      <c r="O372" s="47"/>
      <c r="P372" s="47"/>
      <c r="Q372" s="35"/>
    </row>
    <row r="373" spans="11:17" s="7" customFormat="1">
      <c r="K373" s="35"/>
      <c r="L373" s="47">
        <v>81.5</v>
      </c>
      <c r="M373" s="47">
        <f t="shared" si="10"/>
        <v>5.419130618654756E-26</v>
      </c>
      <c r="N373" s="47">
        <f t="shared" si="11"/>
        <v>1.0000000000000004</v>
      </c>
      <c r="O373" s="47"/>
      <c r="P373" s="47"/>
      <c r="Q373" s="35"/>
    </row>
    <row r="374" spans="11:17" s="7" customFormat="1">
      <c r="K374" s="35"/>
      <c r="L374" s="47">
        <v>82</v>
      </c>
      <c r="M374" s="47">
        <f t="shared" si="10"/>
        <v>2.7814572391641169E-26</v>
      </c>
      <c r="N374" s="47">
        <f t="shared" si="11"/>
        <v>1.0000000000000004</v>
      </c>
      <c r="O374" s="47"/>
      <c r="P374" s="47"/>
      <c r="Q374" s="35"/>
    </row>
    <row r="375" spans="11:17" s="7" customFormat="1">
      <c r="K375" s="35"/>
      <c r="L375" s="47">
        <v>82.5</v>
      </c>
      <c r="M375" s="47">
        <f t="shared" si="10"/>
        <v>1.4219210163757322E-26</v>
      </c>
      <c r="N375" s="47">
        <f t="shared" si="11"/>
        <v>1.0000000000000004</v>
      </c>
      <c r="O375" s="47"/>
      <c r="P375" s="47"/>
      <c r="Q375" s="35"/>
    </row>
    <row r="376" spans="11:17" s="7" customFormat="1">
      <c r="K376" s="35"/>
      <c r="L376" s="47">
        <v>83</v>
      </c>
      <c r="M376" s="47">
        <f t="shared" si="10"/>
        <v>7.2400051604813202E-27</v>
      </c>
      <c r="N376" s="47">
        <f t="shared" si="11"/>
        <v>1.0000000000000004</v>
      </c>
      <c r="O376" s="47"/>
      <c r="P376" s="47"/>
      <c r="Q376" s="35"/>
    </row>
    <row r="377" spans="11:17" s="7" customFormat="1">
      <c r="K377" s="35"/>
      <c r="L377" s="47">
        <v>83.5</v>
      </c>
      <c r="M377" s="47">
        <f t="shared" si="10"/>
        <v>3.6716611579100888E-27</v>
      </c>
      <c r="N377" s="47">
        <f t="shared" si="11"/>
        <v>1.0000000000000004</v>
      </c>
      <c r="O377" s="47"/>
      <c r="P377" s="47"/>
      <c r="Q377" s="35"/>
    </row>
    <row r="378" spans="11:17" s="7" customFormat="1">
      <c r="K378" s="35"/>
      <c r="L378" s="47">
        <v>84</v>
      </c>
      <c r="M378" s="47">
        <f t="shared" si="10"/>
        <v>1.8545845245853357E-27</v>
      </c>
      <c r="N378" s="47">
        <f t="shared" si="11"/>
        <v>1.0000000000000004</v>
      </c>
      <c r="O378" s="47"/>
      <c r="P378" s="47"/>
      <c r="Q378" s="35"/>
    </row>
    <row r="379" spans="11:17" s="7" customFormat="1">
      <c r="K379" s="35"/>
      <c r="L379" s="47">
        <v>84.5</v>
      </c>
      <c r="M379" s="47">
        <f t="shared" si="10"/>
        <v>9.3302006774157583E-28</v>
      </c>
      <c r="N379" s="47">
        <f t="shared" si="11"/>
        <v>1.0000000000000004</v>
      </c>
      <c r="O379" s="47"/>
      <c r="P379" s="47"/>
      <c r="Q379" s="35"/>
    </row>
    <row r="380" spans="11:17" s="7" customFormat="1">
      <c r="K380" s="35"/>
      <c r="L380" s="47">
        <v>85</v>
      </c>
      <c r="M380" s="47">
        <f t="shared" si="10"/>
        <v>4.6751511352510758E-28</v>
      </c>
      <c r="N380" s="47">
        <f t="shared" si="11"/>
        <v>1.0000000000000004</v>
      </c>
      <c r="O380" s="47"/>
      <c r="P380" s="47"/>
      <c r="Q380" s="35"/>
    </row>
    <row r="381" spans="11:17" s="7" customFormat="1">
      <c r="K381" s="35"/>
      <c r="L381" s="47">
        <v>85.5</v>
      </c>
      <c r="M381" s="47">
        <f t="shared" si="10"/>
        <v>2.3332466027827056E-28</v>
      </c>
      <c r="N381" s="47">
        <f t="shared" si="11"/>
        <v>1.0000000000000004</v>
      </c>
      <c r="O381" s="47"/>
      <c r="P381" s="47"/>
      <c r="Q381" s="35"/>
    </row>
    <row r="382" spans="11:17" s="7" customFormat="1">
      <c r="K382" s="35"/>
      <c r="L382" s="47">
        <v>86</v>
      </c>
      <c r="M382" s="47">
        <f t="shared" si="10"/>
        <v>1.1598075892227267E-28</v>
      </c>
      <c r="N382" s="47">
        <f t="shared" si="11"/>
        <v>1.0000000000000004</v>
      </c>
      <c r="O382" s="47"/>
      <c r="P382" s="47"/>
      <c r="Q382" s="35"/>
    </row>
    <row r="383" spans="11:17" s="7" customFormat="1">
      <c r="K383" s="35"/>
      <c r="L383" s="47">
        <v>86.5</v>
      </c>
      <c r="M383" s="47">
        <f t="shared" si="10"/>
        <v>5.7421107845132121E-29</v>
      </c>
      <c r="N383" s="47">
        <f t="shared" si="11"/>
        <v>1.0000000000000004</v>
      </c>
      <c r="O383" s="47"/>
      <c r="P383" s="47"/>
      <c r="Q383" s="35"/>
    </row>
    <row r="384" spans="11:17" s="7" customFormat="1">
      <c r="K384" s="35"/>
      <c r="L384" s="47">
        <v>87</v>
      </c>
      <c r="M384" s="47">
        <f t="shared" si="10"/>
        <v>2.831506123361997E-29</v>
      </c>
      <c r="N384" s="47">
        <f t="shared" si="11"/>
        <v>1.0000000000000004</v>
      </c>
      <c r="O384" s="47"/>
      <c r="P384" s="47"/>
      <c r="Q384" s="35"/>
    </row>
    <row r="385" spans="11:17" s="7" customFormat="1">
      <c r="K385" s="35"/>
      <c r="L385" s="47">
        <v>87.5</v>
      </c>
      <c r="M385" s="47">
        <f t="shared" si="10"/>
        <v>1.3906689561311043E-29</v>
      </c>
      <c r="N385" s="47">
        <f t="shared" si="11"/>
        <v>1.0000000000000004</v>
      </c>
      <c r="O385" s="47"/>
      <c r="P385" s="47"/>
      <c r="Q385" s="35"/>
    </row>
    <row r="386" spans="11:17" s="7" customFormat="1">
      <c r="K386" s="35"/>
      <c r="L386" s="47">
        <v>88</v>
      </c>
      <c r="M386" s="47">
        <f t="shared" si="10"/>
        <v>6.802841177123597E-30</v>
      </c>
      <c r="N386" s="47">
        <f t="shared" si="11"/>
        <v>1.0000000000000004</v>
      </c>
      <c r="O386" s="47"/>
      <c r="P386" s="47"/>
      <c r="Q386" s="35"/>
    </row>
    <row r="387" spans="11:17" s="7" customFormat="1">
      <c r="K387" s="35"/>
      <c r="L387" s="47">
        <v>88.5</v>
      </c>
      <c r="M387" s="47">
        <f t="shared" si="10"/>
        <v>3.3144938727997882E-30</v>
      </c>
      <c r="N387" s="47">
        <f t="shared" si="11"/>
        <v>1.0000000000000004</v>
      </c>
      <c r="O387" s="47"/>
      <c r="P387" s="47"/>
      <c r="Q387" s="35"/>
    </row>
    <row r="388" spans="11:17" s="7" customFormat="1">
      <c r="K388" s="35"/>
      <c r="L388" s="47">
        <v>89</v>
      </c>
      <c r="M388" s="47">
        <f t="shared" si="10"/>
        <v>1.6084383748773573E-30</v>
      </c>
      <c r="N388" s="47">
        <f t="shared" si="11"/>
        <v>1.0000000000000004</v>
      </c>
      <c r="O388" s="47"/>
      <c r="P388" s="47"/>
      <c r="Q388" s="35"/>
    </row>
    <row r="389" spans="11:17" s="7" customFormat="1">
      <c r="K389" s="35"/>
      <c r="L389" s="47">
        <v>89.5</v>
      </c>
      <c r="M389" s="47">
        <f t="shared" si="10"/>
        <v>7.7741326858535291E-31</v>
      </c>
      <c r="N389" s="47">
        <f t="shared" si="11"/>
        <v>1.0000000000000004</v>
      </c>
      <c r="O389" s="47"/>
      <c r="P389" s="47"/>
      <c r="Q389" s="35"/>
    </row>
    <row r="390" spans="11:17" s="7" customFormat="1">
      <c r="K390" s="35"/>
      <c r="L390" s="47">
        <v>90</v>
      </c>
      <c r="M390" s="47">
        <f t="shared" si="10"/>
        <v>3.7424825860446263E-31</v>
      </c>
      <c r="N390" s="47">
        <f t="shared" si="11"/>
        <v>1.0000000000000004</v>
      </c>
      <c r="O390" s="47"/>
      <c r="P390" s="47"/>
      <c r="Q390" s="35"/>
    </row>
    <row r="391" spans="11:17" s="7" customFormat="1">
      <c r="K391" s="35"/>
      <c r="L391" s="47">
        <v>90.5</v>
      </c>
      <c r="M391" s="47">
        <f t="shared" si="10"/>
        <v>1.7944358808800238E-31</v>
      </c>
      <c r="N391" s="47">
        <f t="shared" si="11"/>
        <v>1.0000000000000004</v>
      </c>
      <c r="O391" s="47"/>
      <c r="P391" s="47"/>
      <c r="Q391" s="35"/>
    </row>
    <row r="392" spans="11:17" s="7" customFormat="1">
      <c r="K392" s="35"/>
      <c r="L392" s="47">
        <v>91</v>
      </c>
      <c r="M392" s="47">
        <f t="shared" si="10"/>
        <v>8.5695184473765379E-32</v>
      </c>
      <c r="N392" s="47">
        <f t="shared" si="11"/>
        <v>1.0000000000000004</v>
      </c>
      <c r="O392" s="47"/>
      <c r="P392" s="47"/>
      <c r="Q392" s="35"/>
    </row>
    <row r="393" spans="11:17" s="7" customFormat="1">
      <c r="K393" s="35"/>
      <c r="L393" s="47">
        <v>91.5</v>
      </c>
      <c r="M393" s="47">
        <f t="shared" si="10"/>
        <v>4.0761035493888366E-32</v>
      </c>
      <c r="N393" s="47">
        <f t="shared" si="11"/>
        <v>1.0000000000000004</v>
      </c>
      <c r="O393" s="47"/>
      <c r="P393" s="47"/>
      <c r="Q393" s="35"/>
    </row>
    <row r="394" spans="11:17" s="7" customFormat="1">
      <c r="K394" s="35"/>
      <c r="L394" s="47">
        <v>92</v>
      </c>
      <c r="M394" s="47">
        <f t="shared" ref="M394:M409" si="12">(1/(SQRT(2*PI())*SIGMA))*EXP(-0.5*((L394-MI)/SIGMA)^2)</f>
        <v>1.9310535417989118E-32</v>
      </c>
      <c r="N394" s="47">
        <f t="shared" si="11"/>
        <v>1.0000000000000004</v>
      </c>
      <c r="O394" s="47"/>
      <c r="P394" s="47"/>
      <c r="Q394" s="35"/>
    </row>
    <row r="395" spans="11:17" s="7" customFormat="1">
      <c r="K395" s="35"/>
      <c r="L395" s="47">
        <v>92.5</v>
      </c>
      <c r="M395" s="47">
        <f t="shared" si="12"/>
        <v>9.1117907905770932E-33</v>
      </c>
      <c r="N395" s="47">
        <f t="shared" si="11"/>
        <v>1.0000000000000004</v>
      </c>
      <c r="O395" s="47"/>
      <c r="P395" s="47"/>
      <c r="Q395" s="35"/>
    </row>
    <row r="396" spans="11:17" s="7" customFormat="1">
      <c r="K396" s="35"/>
      <c r="L396" s="47">
        <v>93</v>
      </c>
      <c r="M396" s="47">
        <f t="shared" si="12"/>
        <v>4.2822644224984157E-33</v>
      </c>
      <c r="N396" s="47">
        <f t="shared" ref="N396:N409" si="13">ABS(L396-L395)*M396+N395</f>
        <v>1.0000000000000004</v>
      </c>
      <c r="O396" s="47"/>
      <c r="P396" s="47"/>
      <c r="Q396" s="35"/>
    </row>
    <row r="397" spans="11:17" s="7" customFormat="1">
      <c r="K397" s="35"/>
      <c r="L397" s="47">
        <v>93.5</v>
      </c>
      <c r="M397" s="47">
        <f t="shared" si="12"/>
        <v>2.004488360316206E-33</v>
      </c>
      <c r="N397" s="47">
        <f t="shared" si="13"/>
        <v>1.0000000000000004</v>
      </c>
      <c r="O397" s="47"/>
      <c r="P397" s="47"/>
      <c r="Q397" s="35"/>
    </row>
    <row r="398" spans="11:17" s="7" customFormat="1">
      <c r="K398" s="35"/>
      <c r="L398" s="47">
        <v>94</v>
      </c>
      <c r="M398" s="47">
        <f t="shared" si="12"/>
        <v>9.3453143340022004E-34</v>
      </c>
      <c r="N398" s="47">
        <f t="shared" si="13"/>
        <v>1.0000000000000004</v>
      </c>
      <c r="O398" s="47"/>
      <c r="P398" s="47"/>
      <c r="Q398" s="35"/>
    </row>
    <row r="399" spans="11:17" s="7" customFormat="1">
      <c r="K399" s="35"/>
      <c r="L399" s="47">
        <v>94.5</v>
      </c>
      <c r="M399" s="47">
        <f t="shared" si="12"/>
        <v>4.3395490894343987E-34</v>
      </c>
      <c r="N399" s="47">
        <f t="shared" si="13"/>
        <v>1.0000000000000004</v>
      </c>
      <c r="O399" s="47"/>
      <c r="P399" s="47"/>
      <c r="Q399" s="35"/>
    </row>
    <row r="400" spans="11:17" s="7" customFormat="1">
      <c r="K400" s="35"/>
      <c r="L400" s="47">
        <v>95</v>
      </c>
      <c r="M400" s="47">
        <f t="shared" si="12"/>
        <v>2.0070380881683591E-34</v>
      </c>
      <c r="N400" s="47">
        <f t="shared" si="13"/>
        <v>1.0000000000000004</v>
      </c>
      <c r="O400" s="47"/>
      <c r="P400" s="47"/>
      <c r="Q400" s="35"/>
    </row>
    <row r="401" spans="11:17" s="7" customFormat="1">
      <c r="K401" s="35"/>
      <c r="L401" s="47">
        <v>95.5</v>
      </c>
      <c r="M401" s="47">
        <f t="shared" si="12"/>
        <v>9.2454262798642592E-35</v>
      </c>
      <c r="N401" s="47">
        <f t="shared" si="13"/>
        <v>1.0000000000000004</v>
      </c>
      <c r="O401" s="47"/>
      <c r="P401" s="47"/>
      <c r="Q401" s="35"/>
    </row>
    <row r="402" spans="11:17" s="7" customFormat="1">
      <c r="K402" s="35"/>
      <c r="L402" s="47">
        <v>96</v>
      </c>
      <c r="M402" s="47">
        <f t="shared" si="12"/>
        <v>4.2418819946307375E-35</v>
      </c>
      <c r="N402" s="47">
        <f t="shared" si="13"/>
        <v>1.0000000000000004</v>
      </c>
      <c r="O402" s="47"/>
      <c r="P402" s="47"/>
      <c r="Q402" s="35"/>
    </row>
    <row r="403" spans="11:17" s="7" customFormat="1">
      <c r="K403" s="35"/>
      <c r="L403" s="47">
        <v>96.5</v>
      </c>
      <c r="M403" s="47">
        <f t="shared" si="12"/>
        <v>1.9384318733899778E-35</v>
      </c>
      <c r="N403" s="47">
        <f t="shared" si="13"/>
        <v>1.0000000000000004</v>
      </c>
      <c r="O403" s="47"/>
      <c r="P403" s="47"/>
      <c r="Q403" s="35"/>
    </row>
    <row r="404" spans="11:17">
      <c r="L404" s="47">
        <v>97</v>
      </c>
      <c r="M404" s="47">
        <f t="shared" si="12"/>
        <v>8.8227265449072191E-36</v>
      </c>
      <c r="N404" s="47">
        <f t="shared" si="13"/>
        <v>1.0000000000000004</v>
      </c>
      <c r="O404" s="47"/>
      <c r="P404" s="47"/>
    </row>
    <row r="405" spans="11:17">
      <c r="L405" s="47">
        <v>97.5</v>
      </c>
      <c r="M405" s="47">
        <f t="shared" si="12"/>
        <v>3.9995894318588453E-36</v>
      </c>
      <c r="N405" s="47">
        <f t="shared" si="13"/>
        <v>1.0000000000000004</v>
      </c>
      <c r="O405" s="47"/>
      <c r="P405" s="47"/>
    </row>
    <row r="406" spans="11:17">
      <c r="L406" s="47">
        <v>98</v>
      </c>
      <c r="M406" s="47">
        <f t="shared" si="12"/>
        <v>1.8058776476610906E-36</v>
      </c>
      <c r="N406" s="47">
        <f t="shared" si="13"/>
        <v>1.0000000000000004</v>
      </c>
      <c r="O406" s="47"/>
      <c r="P406" s="47"/>
    </row>
    <row r="407" spans="11:17">
      <c r="L407" s="47">
        <v>98.5</v>
      </c>
      <c r="M407" s="47">
        <f t="shared" si="12"/>
        <v>8.1212251300600394E-37</v>
      </c>
      <c r="N407" s="47">
        <f t="shared" si="13"/>
        <v>1.0000000000000004</v>
      </c>
      <c r="O407" s="47"/>
      <c r="P407" s="47"/>
    </row>
    <row r="408" spans="11:17">
      <c r="L408" s="47">
        <v>99</v>
      </c>
      <c r="M408" s="47">
        <f t="shared" si="12"/>
        <v>3.6376012801617229E-37</v>
      </c>
      <c r="N408" s="47">
        <f t="shared" si="13"/>
        <v>1.0000000000000004</v>
      </c>
      <c r="O408" s="47"/>
      <c r="P408" s="47"/>
    </row>
    <row r="409" spans="11:17">
      <c r="L409" s="47">
        <v>99.5</v>
      </c>
      <c r="M409" s="47">
        <f t="shared" si="12"/>
        <v>1.6228147827554244E-37</v>
      </c>
      <c r="N409" s="47">
        <f t="shared" si="13"/>
        <v>1.0000000000000004</v>
      </c>
      <c r="O409" s="47"/>
      <c r="P409" s="47"/>
    </row>
  </sheetData>
  <sheetProtection algorithmName="SHA-512" hashValue="NM/eDFRknLxDA161QdM8erVdULCDw0HHNGFCe+GqCKXj3CZ1Qnng1E+oRVurzyEDeZlJMiO7kzSYw4/ih0Z/0g==" saltValue="H69ftRprJRdBPzzNdpvJ6Q==" spinCount="100000" sheet="1" objects="1" scenarios="1" selectLockedCells="1" selectUnlockedCells="1"/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controls>
    <mc:AlternateContent xmlns:mc="http://schemas.openxmlformats.org/markup-compatibility/2006">
      <mc:Choice Requires="x14">
        <control shapeId="2050" r:id="rId4" name="ScrollBar2">
          <controlPr locked="0" defaultSize="0" autoLine="0" linkedCell="P11" r:id="rId5">
            <anchor moveWithCells="1">
              <from>
                <xdr:col>3</xdr:col>
                <xdr:colOff>0</xdr:colOff>
                <xdr:row>4</xdr:row>
                <xdr:rowOff>7620</xdr:rowOff>
              </from>
              <to>
                <xdr:col>7</xdr:col>
                <xdr:colOff>556260</xdr:colOff>
                <xdr:row>4</xdr:row>
                <xdr:rowOff>175260</xdr:rowOff>
              </to>
            </anchor>
          </controlPr>
        </control>
      </mc:Choice>
      <mc:Fallback>
        <control shapeId="2050" r:id="rId4" name="ScrollBar2"/>
      </mc:Fallback>
    </mc:AlternateContent>
    <mc:AlternateContent xmlns:mc="http://schemas.openxmlformats.org/markup-compatibility/2006">
      <mc:Choice Requires="x14">
        <control shapeId="2049" r:id="rId6" name="ScrollBar1">
          <controlPr locked="0" defaultSize="0" autoLine="0" linkedCell="P10" r:id="rId7">
            <anchor moveWithCells="1">
              <from>
                <xdr:col>3</xdr:col>
                <xdr:colOff>7620</xdr:colOff>
                <xdr:row>3</xdr:row>
                <xdr:rowOff>0</xdr:rowOff>
              </from>
              <to>
                <xdr:col>7</xdr:col>
                <xdr:colOff>563880</xdr:colOff>
                <xdr:row>3</xdr:row>
                <xdr:rowOff>167640</xdr:rowOff>
              </to>
            </anchor>
          </controlPr>
        </control>
      </mc:Choice>
      <mc:Fallback>
        <control shapeId="2049" r:id="rId6" name="ScrollBar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1:V403"/>
  <sheetViews>
    <sheetView workbookViewId="0">
      <pane ySplit="6" topLeftCell="A7" activePane="bottomLeft" state="frozen"/>
      <selection pane="bottomLeft" activeCell="A5" sqref="A5"/>
    </sheetView>
  </sheetViews>
  <sheetFormatPr defaultRowHeight="14.4"/>
  <cols>
    <col min="1" max="1" width="30.109375" bestFit="1" customWidth="1"/>
    <col min="4" max="8" width="9.109375" style="6"/>
    <col min="15" max="15" width="0" style="56" hidden="1" customWidth="1"/>
    <col min="16" max="16" width="9.109375" style="56" hidden="1" customWidth="1"/>
    <col min="17" max="17" width="11" style="56" hidden="1" customWidth="1"/>
    <col min="18" max="21" width="9.109375" style="56" hidden="1" customWidth="1"/>
    <col min="22" max="22" width="0" style="56" hidden="1" customWidth="1"/>
  </cols>
  <sheetData>
    <row r="1" spans="1:22" s="10" customFormat="1" ht="21">
      <c r="A1" s="9" t="s">
        <v>25</v>
      </c>
      <c r="D1" s="11"/>
      <c r="E1" s="11"/>
      <c r="F1" s="11"/>
      <c r="G1" s="11"/>
      <c r="M1" s="65" t="s">
        <v>26</v>
      </c>
      <c r="O1" s="54"/>
      <c r="P1" s="54"/>
      <c r="Q1" s="54"/>
      <c r="R1" s="54"/>
      <c r="S1" s="54"/>
      <c r="T1" s="54"/>
      <c r="U1" s="54"/>
      <c r="V1" s="54"/>
    </row>
    <row r="2" spans="1:22" s="14" customFormat="1">
      <c r="A2" s="14" t="s">
        <v>42</v>
      </c>
      <c r="D2" s="15"/>
      <c r="E2" s="15"/>
      <c r="F2" s="15"/>
      <c r="G2" s="15"/>
      <c r="H2" s="15"/>
      <c r="O2" s="55"/>
      <c r="P2" s="55"/>
      <c r="Q2" s="55"/>
      <c r="R2" s="55"/>
      <c r="S2" s="55"/>
      <c r="T2" s="55"/>
      <c r="U2" s="55"/>
      <c r="V2" s="55"/>
    </row>
    <row r="3" spans="1:22" s="1" customFormat="1">
      <c r="C3" s="7"/>
      <c r="D3" s="5"/>
      <c r="E3" s="5"/>
      <c r="F3" s="5"/>
      <c r="G3" s="5"/>
      <c r="H3" s="5"/>
      <c r="I3" s="8"/>
      <c r="O3" s="47"/>
      <c r="P3" s="57" t="s">
        <v>0</v>
      </c>
      <c r="Q3" s="57" t="s">
        <v>1</v>
      </c>
      <c r="R3" s="57" t="s">
        <v>5</v>
      </c>
      <c r="S3" s="57" t="s">
        <v>7</v>
      </c>
      <c r="T3" s="57"/>
      <c r="U3" s="57"/>
      <c r="V3" s="47"/>
    </row>
    <row r="4" spans="1:22" s="1" customFormat="1">
      <c r="A4" s="19" t="s">
        <v>48</v>
      </c>
      <c r="B4" s="17">
        <f>U4/10</f>
        <v>3.4</v>
      </c>
      <c r="C4" s="7">
        <v>0</v>
      </c>
      <c r="D4" s="5"/>
      <c r="E4" s="5"/>
      <c r="F4" s="5"/>
      <c r="G4" s="5"/>
      <c r="H4" s="5"/>
      <c r="I4" s="8">
        <v>20</v>
      </c>
      <c r="O4" s="47"/>
      <c r="P4" s="58">
        <v>0</v>
      </c>
      <c r="Q4" s="57">
        <f>(1/$B$4)*EXP(-(1/$B$4)*P4)</f>
        <v>0.29411764705882354</v>
      </c>
      <c r="R4" s="57">
        <f>1-EXP(-(1/$B$4)*P4)</f>
        <v>0</v>
      </c>
      <c r="S4" s="57">
        <f>1/$B$4</f>
        <v>0.29411764705882354</v>
      </c>
      <c r="T4" s="57" t="s">
        <v>6</v>
      </c>
      <c r="U4" s="57">
        <v>34</v>
      </c>
      <c r="V4" s="47"/>
    </row>
    <row r="5" spans="1:22" s="1" customFormat="1">
      <c r="A5" s="20"/>
      <c r="B5" s="21"/>
      <c r="C5" s="22"/>
      <c r="D5" s="23"/>
      <c r="E5" s="23"/>
      <c r="F5" s="23"/>
      <c r="G5" s="23"/>
      <c r="H5" s="23"/>
      <c r="I5" s="24"/>
      <c r="O5" s="47"/>
      <c r="P5" s="57">
        <v>0.5</v>
      </c>
      <c r="Q5" s="57">
        <f t="shared" ref="Q5:Q68" si="0">(1/$B$4)*EXP(-(1/$B$4)*P5)</f>
        <v>0.25389505791506084</v>
      </c>
      <c r="R5" s="57">
        <f t="shared" ref="R5:R68" si="1">1-EXP(-(1/$B$4)*P5)</f>
        <v>0.13675680308879323</v>
      </c>
      <c r="S5" s="57">
        <f t="shared" ref="S5:S68" si="2">1/$B$4</f>
        <v>0.29411764705882354</v>
      </c>
      <c r="T5" s="57"/>
      <c r="U5" s="57"/>
      <c r="V5" s="47"/>
    </row>
    <row r="6" spans="1:22" s="1" customFormat="1">
      <c r="A6" s="2" t="str">
        <f>CONCATENATE("X--&gt;","Exp(",ROUND(1/B4,2),")")</f>
        <v>X--&gt;Exp(0,29)</v>
      </c>
      <c r="B6" s="2" t="str">
        <f>CONCATENATE("E(X)=",ROUND(B4,1),"; D(X)=",ROUND(B4^2,1))</f>
        <v>E(X)=3,4; D(X)=11,6</v>
      </c>
      <c r="D6" s="5"/>
      <c r="E6" s="5"/>
      <c r="F6" s="5"/>
      <c r="G6" s="5"/>
      <c r="H6" s="5"/>
      <c r="O6" s="47"/>
      <c r="P6" s="58">
        <v>1</v>
      </c>
      <c r="Q6" s="57">
        <f t="shared" si="0"/>
        <v>0.21917318147455309</v>
      </c>
      <c r="R6" s="57">
        <f t="shared" si="1"/>
        <v>0.2548111829865195</v>
      </c>
      <c r="S6" s="57">
        <f t="shared" si="2"/>
        <v>0.29411764705882354</v>
      </c>
      <c r="T6" s="57"/>
      <c r="U6" s="57"/>
      <c r="V6" s="47"/>
    </row>
    <row r="7" spans="1:22" s="1" customFormat="1">
      <c r="D7" s="5"/>
      <c r="E7" s="5"/>
      <c r="F7" s="5"/>
      <c r="G7" s="5"/>
      <c r="H7" s="5"/>
      <c r="O7" s="47"/>
      <c r="P7" s="57">
        <v>1.5</v>
      </c>
      <c r="Q7" s="57">
        <f t="shared" si="0"/>
        <v>0.18919975785329329</v>
      </c>
      <c r="R7" s="57">
        <f t="shared" si="1"/>
        <v>0.35672082329880284</v>
      </c>
      <c r="S7" s="57">
        <f t="shared" si="2"/>
        <v>0.29411764705882354</v>
      </c>
      <c r="T7" s="57"/>
      <c r="U7" s="57"/>
      <c r="V7" s="47"/>
    </row>
    <row r="8" spans="1:22" s="1" customFormat="1">
      <c r="D8" s="5"/>
      <c r="E8" s="5"/>
      <c r="F8" s="5"/>
      <c r="G8" s="5"/>
      <c r="H8" s="5"/>
      <c r="O8" s="47"/>
      <c r="P8" s="58">
        <v>2</v>
      </c>
      <c r="Q8" s="57">
        <f t="shared" si="0"/>
        <v>0.1633254038241031</v>
      </c>
      <c r="R8" s="57">
        <f t="shared" si="1"/>
        <v>0.44469362699804948</v>
      </c>
      <c r="S8" s="57">
        <f t="shared" si="2"/>
        <v>0.29411764705882354</v>
      </c>
      <c r="T8" s="57"/>
      <c r="U8" s="57"/>
      <c r="V8" s="47"/>
    </row>
    <row r="9" spans="1:22" s="1" customFormat="1">
      <c r="D9" s="5"/>
      <c r="E9" s="5"/>
      <c r="F9" s="5"/>
      <c r="G9" s="5"/>
      <c r="H9" s="5"/>
      <c r="O9" s="47"/>
      <c r="P9" s="57">
        <v>2.5</v>
      </c>
      <c r="Q9" s="57">
        <f t="shared" si="0"/>
        <v>0.1409895437339326</v>
      </c>
      <c r="R9" s="57">
        <f t="shared" si="1"/>
        <v>0.52063555130462924</v>
      </c>
      <c r="S9" s="57">
        <f t="shared" si="2"/>
        <v>0.29411764705882354</v>
      </c>
      <c r="T9" s="57"/>
      <c r="U9" s="57"/>
      <c r="V9" s="47"/>
    </row>
    <row r="10" spans="1:22" s="1" customFormat="1">
      <c r="D10" s="5"/>
      <c r="E10" s="5"/>
      <c r="F10" s="5"/>
      <c r="G10" s="5"/>
      <c r="H10" s="5"/>
      <c r="O10" s="47"/>
      <c r="P10" s="58">
        <v>3</v>
      </c>
      <c r="Q10" s="57">
        <f t="shared" si="0"/>
        <v>0.12170826446393239</v>
      </c>
      <c r="R10" s="57">
        <f t="shared" si="1"/>
        <v>0.58619190082262995</v>
      </c>
      <c r="S10" s="57">
        <f t="shared" si="2"/>
        <v>0.29411764705882354</v>
      </c>
      <c r="T10" s="57"/>
      <c r="U10" s="57"/>
      <c r="V10" s="47"/>
    </row>
    <row r="11" spans="1:22" s="1" customFormat="1">
      <c r="D11" s="5"/>
      <c r="E11" s="5"/>
      <c r="F11" s="5"/>
      <c r="G11" s="5"/>
      <c r="H11" s="5"/>
      <c r="O11" s="47"/>
      <c r="P11" s="57">
        <v>3.5</v>
      </c>
      <c r="Q11" s="57">
        <f t="shared" si="0"/>
        <v>0.1050638313063596</v>
      </c>
      <c r="R11" s="57">
        <f t="shared" si="1"/>
        <v>0.64278297355837744</v>
      </c>
      <c r="S11" s="57">
        <f t="shared" si="2"/>
        <v>0.29411764705882354</v>
      </c>
      <c r="T11" s="57"/>
      <c r="U11" s="57"/>
      <c r="V11" s="47"/>
    </row>
    <row r="12" spans="1:22" s="1" customFormat="1">
      <c r="D12" s="5"/>
      <c r="E12" s="5"/>
      <c r="F12" s="5"/>
      <c r="G12" s="5"/>
      <c r="H12" s="5"/>
      <c r="O12" s="47"/>
      <c r="P12" s="58">
        <v>4</v>
      </c>
      <c r="Q12" s="57">
        <f t="shared" si="0"/>
        <v>9.0695637616641595E-2</v>
      </c>
      <c r="R12" s="57">
        <f t="shared" si="1"/>
        <v>0.69163483210341858</v>
      </c>
      <c r="S12" s="57">
        <f t="shared" si="2"/>
        <v>0.29411764705882354</v>
      </c>
      <c r="T12" s="57"/>
      <c r="U12" s="57"/>
      <c r="V12" s="47"/>
    </row>
    <row r="13" spans="1:22" s="1" customFormat="1">
      <c r="D13" s="5"/>
      <c r="E13" s="5"/>
      <c r="F13" s="5"/>
      <c r="G13" s="5"/>
      <c r="H13" s="5"/>
      <c r="O13" s="47"/>
      <c r="P13" s="57">
        <v>4.5</v>
      </c>
      <c r="Q13" s="57">
        <f t="shared" si="0"/>
        <v>7.829239216209001E-2</v>
      </c>
      <c r="R13" s="57">
        <f t="shared" si="1"/>
        <v>0.73380586664889402</v>
      </c>
      <c r="S13" s="57">
        <f t="shared" si="2"/>
        <v>0.29411764705882354</v>
      </c>
      <c r="T13" s="57"/>
      <c r="U13" s="57"/>
      <c r="V13" s="47"/>
    </row>
    <row r="14" spans="1:22" s="1" customFormat="1">
      <c r="D14" s="5"/>
      <c r="E14" s="5"/>
      <c r="F14" s="5"/>
      <c r="G14" s="5"/>
      <c r="H14" s="5"/>
      <c r="O14" s="47"/>
      <c r="P14" s="58">
        <v>5</v>
      </c>
      <c r="Q14" s="57">
        <f t="shared" si="0"/>
        <v>6.7585374903828474E-2</v>
      </c>
      <c r="R14" s="57">
        <f t="shared" si="1"/>
        <v>0.77020972532698317</v>
      </c>
      <c r="S14" s="57">
        <f t="shared" si="2"/>
        <v>0.29411764705882354</v>
      </c>
      <c r="T14" s="57"/>
      <c r="U14" s="57"/>
      <c r="V14" s="47"/>
    </row>
    <row r="15" spans="1:22" s="1" customFormat="1">
      <c r="D15" s="5"/>
      <c r="E15" s="5"/>
      <c r="F15" s="5"/>
      <c r="G15" s="5"/>
      <c r="H15" s="5"/>
      <c r="O15" s="47"/>
      <c r="P15" s="57">
        <v>5.5</v>
      </c>
      <c r="Q15" s="57">
        <f t="shared" si="0"/>
        <v>5.8342615096423342E-2</v>
      </c>
      <c r="R15" s="57">
        <f t="shared" si="1"/>
        <v>0.8016351086721607</v>
      </c>
      <c r="S15" s="57">
        <f t="shared" si="2"/>
        <v>0.29411764705882354</v>
      </c>
      <c r="T15" s="57"/>
      <c r="U15" s="57"/>
      <c r="V15" s="47"/>
    </row>
    <row r="16" spans="1:22" s="1" customFormat="1">
      <c r="D16" s="5"/>
      <c r="E16" s="5"/>
      <c r="F16" s="5"/>
      <c r="G16" s="5"/>
      <c r="H16" s="5"/>
      <c r="O16" s="47"/>
      <c r="P16" s="58">
        <v>6</v>
      </c>
      <c r="Q16" s="57">
        <f t="shared" si="0"/>
        <v>5.036386557199652E-2</v>
      </c>
      <c r="R16" s="57">
        <f t="shared" si="1"/>
        <v>0.8287628570552118</v>
      </c>
      <c r="S16" s="57">
        <f t="shared" si="2"/>
        <v>0.29411764705882354</v>
      </c>
      <c r="T16" s="57"/>
      <c r="U16" s="57"/>
      <c r="V16" s="47"/>
    </row>
    <row r="17" spans="4:22" s="1" customFormat="1">
      <c r="D17" s="5"/>
      <c r="E17" s="5"/>
      <c r="F17" s="5"/>
      <c r="G17" s="5"/>
      <c r="H17" s="5"/>
      <c r="O17" s="47"/>
      <c r="P17" s="57">
        <v>6.5</v>
      </c>
      <c r="Q17" s="57">
        <f t="shared" si="0"/>
        <v>4.3476264325176539E-2</v>
      </c>
      <c r="R17" s="57">
        <f t="shared" si="1"/>
        <v>0.85218070129439982</v>
      </c>
      <c r="S17" s="57">
        <f t="shared" si="2"/>
        <v>0.29411764705882354</v>
      </c>
      <c r="T17" s="57"/>
      <c r="U17" s="57"/>
      <c r="V17" s="47"/>
    </row>
    <row r="18" spans="4:22" s="1" customFormat="1">
      <c r="D18" s="5"/>
      <c r="E18" s="5"/>
      <c r="F18" s="5"/>
      <c r="G18" s="5"/>
      <c r="H18" s="5"/>
      <c r="O18" s="47"/>
      <c r="P18" s="58">
        <v>7</v>
      </c>
      <c r="Q18" s="57">
        <f t="shared" si="0"/>
        <v>3.7530589405822039E-2</v>
      </c>
      <c r="R18" s="57">
        <f t="shared" si="1"/>
        <v>0.87239599602020501</v>
      </c>
      <c r="S18" s="57">
        <f t="shared" si="2"/>
        <v>0.29411764705882354</v>
      </c>
      <c r="T18" s="57"/>
      <c r="U18" s="57"/>
      <c r="V18" s="47"/>
    </row>
    <row r="19" spans="4:22" s="1" customFormat="1">
      <c r="D19" s="5"/>
      <c r="E19" s="5"/>
      <c r="F19" s="5"/>
      <c r="G19" s="5"/>
      <c r="H19" s="5"/>
      <c r="O19" s="47"/>
      <c r="P19" s="57">
        <v>7.5</v>
      </c>
      <c r="Q19" s="57">
        <f t="shared" si="0"/>
        <v>3.2398025980643688E-2</v>
      </c>
      <c r="R19" s="57">
        <f t="shared" si="1"/>
        <v>0.88984671166581142</v>
      </c>
      <c r="S19" s="57">
        <f t="shared" si="2"/>
        <v>0.29411764705882354</v>
      </c>
      <c r="T19" s="57"/>
      <c r="U19" s="57"/>
      <c r="V19" s="47"/>
    </row>
    <row r="20" spans="4:22" s="1" customFormat="1">
      <c r="D20" s="5"/>
      <c r="E20" s="5"/>
      <c r="F20" s="5"/>
      <c r="G20" s="5"/>
      <c r="H20" s="5"/>
      <c r="O20" s="47"/>
      <c r="P20" s="58">
        <v>8</v>
      </c>
      <c r="Q20" s="57">
        <f t="shared" si="0"/>
        <v>2.7967375521143194E-2</v>
      </c>
      <c r="R20" s="57">
        <f t="shared" si="1"/>
        <v>0.90491092322811317</v>
      </c>
      <c r="S20" s="57">
        <f t="shared" si="2"/>
        <v>0.29411764705882354</v>
      </c>
      <c r="T20" s="57"/>
      <c r="U20" s="57"/>
      <c r="V20" s="47"/>
    </row>
    <row r="21" spans="4:22" s="1" customFormat="1">
      <c r="D21" s="5"/>
      <c r="E21" s="5"/>
      <c r="F21" s="5"/>
      <c r="G21" s="5"/>
      <c r="H21" s="5"/>
      <c r="O21" s="47"/>
      <c r="P21" s="57">
        <v>8.5</v>
      </c>
      <c r="Q21" s="57">
        <f t="shared" si="0"/>
        <v>2.4142646654087885E-2</v>
      </c>
      <c r="R21" s="57">
        <f t="shared" si="1"/>
        <v>0.91791500137610116</v>
      </c>
      <c r="S21" s="57">
        <f t="shared" si="2"/>
        <v>0.29411764705882354</v>
      </c>
      <c r="T21" s="57"/>
      <c r="U21" s="57"/>
      <c r="V21" s="47"/>
    </row>
    <row r="22" spans="4:22" s="1" customFormat="1">
      <c r="D22" s="5"/>
      <c r="E22" s="5"/>
      <c r="F22" s="5"/>
      <c r="G22" s="5"/>
      <c r="H22" s="5"/>
      <c r="O22" s="47"/>
      <c r="P22" s="58">
        <v>9</v>
      </c>
      <c r="Q22" s="57">
        <f t="shared" si="0"/>
        <v>2.0840975479572473E-2</v>
      </c>
      <c r="R22" s="57">
        <f t="shared" si="1"/>
        <v>0.92914068336945355</v>
      </c>
      <c r="S22" s="57">
        <f t="shared" si="2"/>
        <v>0.29411764705882354</v>
      </c>
      <c r="T22" s="57"/>
      <c r="U22" s="57"/>
      <c r="V22" s="47"/>
    </row>
    <row r="23" spans="4:22" s="1" customFormat="1">
      <c r="D23" s="5"/>
      <c r="E23" s="5"/>
      <c r="F23" s="5"/>
      <c r="G23" s="5"/>
      <c r="H23" s="5"/>
      <c r="O23" s="47"/>
      <c r="P23" s="57">
        <v>9.5</v>
      </c>
      <c r="Q23" s="57">
        <f t="shared" si="0"/>
        <v>1.7990830299734209E-2</v>
      </c>
      <c r="R23" s="57">
        <f t="shared" si="1"/>
        <v>0.93883117698090368</v>
      </c>
      <c r="S23" s="57">
        <f t="shared" si="2"/>
        <v>0.29411764705882354</v>
      </c>
      <c r="T23" s="57"/>
      <c r="U23" s="57"/>
      <c r="V23" s="47"/>
    </row>
    <row r="24" spans="4:22" s="1" customFormat="1">
      <c r="D24" s="5"/>
      <c r="E24" s="5"/>
      <c r="F24" s="5"/>
      <c r="G24" s="5"/>
      <c r="H24" s="5"/>
      <c r="O24" s="47"/>
      <c r="P24" s="58">
        <v>10</v>
      </c>
      <c r="Q24" s="57">
        <f t="shared" si="0"/>
        <v>1.5530461863029563E-2</v>
      </c>
      <c r="R24" s="57">
        <f t="shared" si="1"/>
        <v>0.9471964296656995</v>
      </c>
      <c r="S24" s="57">
        <f t="shared" si="2"/>
        <v>0.29411764705882354</v>
      </c>
      <c r="T24" s="57"/>
      <c r="U24" s="57"/>
      <c r="V24" s="47"/>
    </row>
    <row r="25" spans="4:22" s="1" customFormat="1">
      <c r="D25" s="5"/>
      <c r="E25" s="5"/>
      <c r="F25" s="5"/>
      <c r="G25" s="5"/>
      <c r="H25" s="5"/>
      <c r="O25" s="47"/>
      <c r="P25" s="57">
        <v>10.5</v>
      </c>
      <c r="Q25" s="57">
        <f t="shared" si="0"/>
        <v>1.3406565548149217E-2</v>
      </c>
      <c r="R25" s="57">
        <f t="shared" si="1"/>
        <v>0.95441767713629266</v>
      </c>
      <c r="S25" s="57">
        <f t="shared" si="2"/>
        <v>0.29411764705882354</v>
      </c>
      <c r="T25" s="57"/>
      <c r="U25" s="57"/>
      <c r="V25" s="47"/>
    </row>
    <row r="26" spans="4:22" s="1" customFormat="1">
      <c r="D26" s="5"/>
      <c r="E26" s="5"/>
      <c r="F26" s="5"/>
      <c r="G26" s="5"/>
      <c r="H26" s="5"/>
      <c r="O26" s="47"/>
      <c r="P26" s="58">
        <v>11</v>
      </c>
      <c r="Q26" s="57">
        <f t="shared" si="0"/>
        <v>1.1573126503383978E-2</v>
      </c>
      <c r="R26" s="57">
        <f t="shared" si="1"/>
        <v>0.96065136988849442</v>
      </c>
      <c r="S26" s="57">
        <f t="shared" si="2"/>
        <v>0.29411764705882354</v>
      </c>
      <c r="T26" s="57"/>
      <c r="U26" s="57"/>
      <c r="V26" s="47"/>
    </row>
    <row r="27" spans="4:22" s="1" customFormat="1">
      <c r="D27" s="5"/>
      <c r="E27" s="5"/>
      <c r="F27" s="5"/>
      <c r="G27" s="5"/>
      <c r="H27" s="5"/>
      <c r="O27" s="47"/>
      <c r="P27" s="57">
        <v>11.5</v>
      </c>
      <c r="Q27" s="57">
        <f t="shared" si="0"/>
        <v>9.9904227210390016E-3</v>
      </c>
      <c r="R27" s="57">
        <f t="shared" si="1"/>
        <v>0.96603256274846738</v>
      </c>
      <c r="S27" s="57">
        <f t="shared" si="2"/>
        <v>0.29411764705882354</v>
      </c>
      <c r="T27" s="57"/>
      <c r="U27" s="57"/>
      <c r="V27" s="47"/>
    </row>
    <row r="28" spans="4:22" s="1" customFormat="1">
      <c r="D28" s="5"/>
      <c r="E28" s="5"/>
      <c r="F28" s="5"/>
      <c r="G28" s="5"/>
      <c r="H28" s="5"/>
      <c r="O28" s="47"/>
      <c r="P28" s="58">
        <v>12</v>
      </c>
      <c r="Q28" s="57">
        <f t="shared" si="0"/>
        <v>8.6241644482040643E-3</v>
      </c>
      <c r="R28" s="57">
        <f t="shared" si="1"/>
        <v>0.9706778408761062</v>
      </c>
      <c r="S28" s="57">
        <f t="shared" si="2"/>
        <v>0.29411764705882354</v>
      </c>
      <c r="T28" s="57"/>
      <c r="U28" s="57"/>
      <c r="V28" s="47"/>
    </row>
    <row r="29" spans="4:22" s="1" customFormat="1">
      <c r="D29" s="5"/>
      <c r="E29" s="5"/>
      <c r="F29" s="5"/>
      <c r="G29" s="5"/>
      <c r="H29" s="5"/>
      <c r="O29" s="47"/>
      <c r="P29" s="57">
        <v>12.5</v>
      </c>
      <c r="Q29" s="57">
        <f t="shared" si="0"/>
        <v>7.4447512889556488E-3</v>
      </c>
      <c r="R29" s="57">
        <f t="shared" si="1"/>
        <v>0.97468784561755084</v>
      </c>
      <c r="S29" s="57">
        <f t="shared" si="2"/>
        <v>0.29411764705882354</v>
      </c>
      <c r="T29" s="57"/>
      <c r="U29" s="57"/>
      <c r="V29" s="47"/>
    </row>
    <row r="30" spans="4:22" s="1" customFormat="1">
      <c r="D30" s="5"/>
      <c r="E30" s="5"/>
      <c r="F30" s="5"/>
      <c r="G30" s="5"/>
      <c r="H30" s="5"/>
      <c r="O30" s="47"/>
      <c r="P30" s="58">
        <v>13</v>
      </c>
      <c r="Q30" s="57">
        <f t="shared" si="0"/>
        <v>6.4266309028869015E-3</v>
      </c>
      <c r="R30" s="57">
        <f t="shared" si="1"/>
        <v>0.97814945493018457</v>
      </c>
      <c r="S30" s="57">
        <f t="shared" si="2"/>
        <v>0.29411764705882354</v>
      </c>
      <c r="T30" s="57"/>
      <c r="U30" s="57"/>
      <c r="V30" s="47"/>
    </row>
    <row r="31" spans="4:22" s="1" customFormat="1">
      <c r="D31" s="5"/>
      <c r="E31" s="5"/>
      <c r="F31" s="5"/>
      <c r="G31" s="5"/>
      <c r="H31" s="5"/>
      <c r="O31" s="47"/>
      <c r="P31" s="57">
        <v>13.5</v>
      </c>
      <c r="Q31" s="57">
        <f t="shared" si="0"/>
        <v>5.5477454059764449E-3</v>
      </c>
      <c r="R31" s="57">
        <f t="shared" si="1"/>
        <v>0.98113766561968008</v>
      </c>
      <c r="S31" s="57">
        <f t="shared" si="2"/>
        <v>0.29411764705882354</v>
      </c>
      <c r="T31" s="57"/>
      <c r="U31" s="57"/>
      <c r="V31" s="47"/>
    </row>
    <row r="32" spans="4:22" s="1" customFormat="1">
      <c r="D32" s="5"/>
      <c r="E32" s="5"/>
      <c r="F32" s="5"/>
      <c r="G32" s="5"/>
      <c r="H32" s="5"/>
      <c r="O32" s="47"/>
      <c r="P32" s="58">
        <v>14</v>
      </c>
      <c r="Q32" s="57">
        <f t="shared" si="0"/>
        <v>4.7890534799045646E-3</v>
      </c>
      <c r="R32" s="57">
        <f t="shared" si="1"/>
        <v>0.98371721816832447</v>
      </c>
      <c r="S32" s="57">
        <f t="shared" si="2"/>
        <v>0.29411764705882354</v>
      </c>
      <c r="T32" s="57"/>
      <c r="U32" s="57"/>
      <c r="V32" s="47"/>
    </row>
    <row r="33" spans="4:22" s="1" customFormat="1">
      <c r="D33" s="5"/>
      <c r="E33" s="5"/>
      <c r="F33" s="5"/>
      <c r="G33" s="5"/>
      <c r="H33" s="5"/>
      <c r="O33" s="47"/>
      <c r="P33" s="57">
        <v>14.5</v>
      </c>
      <c r="Q33" s="57">
        <f t="shared" si="0"/>
        <v>4.1341178361715587E-3</v>
      </c>
      <c r="R33" s="57">
        <f t="shared" si="1"/>
        <v>0.98594399935701671</v>
      </c>
      <c r="S33" s="57">
        <f t="shared" si="2"/>
        <v>0.29411764705882354</v>
      </c>
      <c r="T33" s="57"/>
      <c r="U33" s="57"/>
      <c r="V33" s="47"/>
    </row>
    <row r="34" spans="4:22" s="1" customFormat="1">
      <c r="D34" s="5"/>
      <c r="E34" s="5"/>
      <c r="F34" s="5"/>
      <c r="G34" s="5"/>
      <c r="H34" s="5"/>
      <c r="O34" s="47"/>
      <c r="P34" s="58">
        <v>15</v>
      </c>
      <c r="Q34" s="57">
        <f t="shared" si="0"/>
        <v>3.5687490973043759E-3</v>
      </c>
      <c r="R34" s="57">
        <f t="shared" si="1"/>
        <v>0.98786625306916509</v>
      </c>
      <c r="S34" s="57">
        <f t="shared" si="2"/>
        <v>0.29411764705882354</v>
      </c>
      <c r="T34" s="57"/>
      <c r="U34" s="57"/>
      <c r="V34" s="47"/>
    </row>
    <row r="35" spans="4:22" s="1" customFormat="1">
      <c r="D35" s="5"/>
      <c r="E35" s="5"/>
      <c r="F35" s="5"/>
      <c r="G35" s="5"/>
      <c r="H35" s="5"/>
      <c r="O35" s="47"/>
      <c r="P35" s="57">
        <v>15.5</v>
      </c>
      <c r="Q35" s="57">
        <f t="shared" si="0"/>
        <v>3.0806983797310142E-3</v>
      </c>
      <c r="R35" s="57">
        <f t="shared" si="1"/>
        <v>0.98952562550891454</v>
      </c>
      <c r="S35" s="57">
        <f t="shared" si="2"/>
        <v>0.29411764705882354</v>
      </c>
      <c r="T35" s="57"/>
      <c r="U35" s="57"/>
      <c r="V35" s="47"/>
    </row>
    <row r="36" spans="4:22" s="1" customFormat="1">
      <c r="D36" s="5"/>
      <c r="E36" s="5"/>
      <c r="F36" s="5"/>
      <c r="G36" s="5"/>
      <c r="H36" s="5"/>
      <c r="O36" s="47"/>
      <c r="P36" s="58">
        <v>16</v>
      </c>
      <c r="Q36" s="57">
        <f t="shared" si="0"/>
        <v>2.6593919180381742E-3</v>
      </c>
      <c r="R36" s="57">
        <f t="shared" si="1"/>
        <v>0.99095806747867021</v>
      </c>
      <c r="S36" s="57">
        <f t="shared" si="2"/>
        <v>0.29411764705882354</v>
      </c>
      <c r="T36" s="57"/>
      <c r="U36" s="57"/>
      <c r="V36" s="47"/>
    </row>
    <row r="37" spans="4:22" s="1" customFormat="1">
      <c r="D37" s="5"/>
      <c r="E37" s="5"/>
      <c r="F37" s="5"/>
      <c r="G37" s="5"/>
      <c r="H37" s="5"/>
      <c r="O37" s="47"/>
      <c r="P37" s="57">
        <v>16.5</v>
      </c>
      <c r="Q37" s="57">
        <f t="shared" si="0"/>
        <v>2.2957019811670992E-3</v>
      </c>
      <c r="R37" s="57">
        <f t="shared" si="1"/>
        <v>0.99219461326403191</v>
      </c>
      <c r="S37" s="57">
        <f t="shared" si="2"/>
        <v>0.29411764705882354</v>
      </c>
      <c r="T37" s="57"/>
      <c r="U37" s="57"/>
      <c r="V37" s="47"/>
    </row>
    <row r="38" spans="4:22" s="1" customFormat="1">
      <c r="D38" s="5"/>
      <c r="E38" s="5"/>
      <c r="F38" s="5"/>
      <c r="G38" s="5"/>
      <c r="H38" s="5"/>
      <c r="O38" s="47"/>
      <c r="P38" s="58">
        <v>17</v>
      </c>
      <c r="Q38" s="57">
        <f t="shared" si="0"/>
        <v>1.9817491173780787E-3</v>
      </c>
      <c r="R38" s="57">
        <f t="shared" si="1"/>
        <v>0.99326205300091452</v>
      </c>
      <c r="S38" s="57">
        <f t="shared" si="2"/>
        <v>0.29411764705882354</v>
      </c>
      <c r="T38" s="57"/>
      <c r="U38" s="57"/>
      <c r="V38" s="47"/>
    </row>
    <row r="39" spans="4:22" s="1" customFormat="1">
      <c r="D39" s="5"/>
      <c r="E39" s="5"/>
      <c r="F39" s="5"/>
      <c r="G39" s="5"/>
      <c r="H39" s="5"/>
      <c r="O39" s="47"/>
      <c r="P39" s="57">
        <v>17.5</v>
      </c>
      <c r="Q39" s="57">
        <f t="shared" si="0"/>
        <v>1.7107314435614144E-3</v>
      </c>
      <c r="R39" s="57">
        <f t="shared" si="1"/>
        <v>0.99418351309189124</v>
      </c>
      <c r="S39" s="57">
        <f t="shared" si="2"/>
        <v>0.29411764705882354</v>
      </c>
      <c r="T39" s="57"/>
      <c r="U39" s="57"/>
      <c r="V39" s="47"/>
    </row>
    <row r="40" spans="4:22" s="1" customFormat="1">
      <c r="D40" s="5"/>
      <c r="E40" s="5"/>
      <c r="F40" s="5"/>
      <c r="G40" s="5"/>
      <c r="H40" s="5"/>
      <c r="O40" s="47"/>
      <c r="P40" s="58">
        <v>18</v>
      </c>
      <c r="Q40" s="57">
        <f t="shared" si="0"/>
        <v>1.4767772803964798E-3</v>
      </c>
      <c r="R40" s="57">
        <f t="shared" si="1"/>
        <v>0.99497895724665197</v>
      </c>
      <c r="S40" s="57">
        <f t="shared" si="2"/>
        <v>0.29411764705882354</v>
      </c>
      <c r="T40" s="57"/>
      <c r="U40" s="57"/>
      <c r="V40" s="47"/>
    </row>
    <row r="41" spans="4:22" s="1" customFormat="1">
      <c r="D41" s="5"/>
      <c r="E41" s="5"/>
      <c r="F41" s="5"/>
      <c r="G41" s="5"/>
      <c r="H41" s="5"/>
      <c r="O41" s="47"/>
      <c r="P41" s="57">
        <v>18.5</v>
      </c>
      <c r="Q41" s="57">
        <f t="shared" si="0"/>
        <v>1.2748179406552945E-3</v>
      </c>
      <c r="R41" s="57">
        <f t="shared" si="1"/>
        <v>0.99566561900177197</v>
      </c>
      <c r="S41" s="57">
        <f t="shared" si="2"/>
        <v>0.29411764705882354</v>
      </c>
      <c r="T41" s="57"/>
      <c r="U41" s="57"/>
      <c r="V41" s="47"/>
    </row>
    <row r="42" spans="4:22" s="1" customFormat="1">
      <c r="D42" s="5"/>
      <c r="E42" s="5"/>
      <c r="F42" s="5"/>
      <c r="G42" s="5"/>
      <c r="H42" s="5"/>
      <c r="O42" s="47"/>
      <c r="P42" s="58">
        <v>19</v>
      </c>
      <c r="Q42" s="57">
        <f t="shared" si="0"/>
        <v>1.1004779145710371E-3</v>
      </c>
      <c r="R42" s="57">
        <f t="shared" si="1"/>
        <v>0.99625837509045845</v>
      </c>
      <c r="S42" s="57">
        <f t="shared" si="2"/>
        <v>0.29411764705882354</v>
      </c>
      <c r="T42" s="57"/>
      <c r="U42" s="57"/>
      <c r="V42" s="47"/>
    </row>
    <row r="43" spans="4:22" s="1" customFormat="1">
      <c r="D43" s="5"/>
      <c r="E43" s="5"/>
      <c r="F43" s="5"/>
      <c r="G43" s="5"/>
      <c r="H43" s="5"/>
      <c r="O43" s="47"/>
      <c r="P43" s="57">
        <v>19.5</v>
      </c>
      <c r="Q43" s="57">
        <f t="shared" si="0"/>
        <v>9.4998007310448038E-4</v>
      </c>
      <c r="R43" s="57">
        <f t="shared" si="1"/>
        <v>0.99677006775144472</v>
      </c>
      <c r="S43" s="57">
        <f t="shared" si="2"/>
        <v>0.29411764705882354</v>
      </c>
      <c r="T43" s="57"/>
      <c r="U43" s="57"/>
      <c r="V43" s="47"/>
    </row>
    <row r="44" spans="4:22" s="1" customFormat="1">
      <c r="D44" s="5"/>
      <c r="E44" s="5"/>
      <c r="F44" s="5"/>
      <c r="G44" s="5"/>
      <c r="H44" s="5"/>
      <c r="O44" s="47"/>
      <c r="P44" s="58">
        <v>20</v>
      </c>
      <c r="Q44" s="57">
        <f t="shared" si="0"/>
        <v>8.200638353086533E-4</v>
      </c>
      <c r="R44" s="57">
        <f t="shared" si="1"/>
        <v>0.99721178295995061</v>
      </c>
      <c r="S44" s="57">
        <f t="shared" si="2"/>
        <v>0.29411764705882354</v>
      </c>
      <c r="T44" s="57"/>
      <c r="U44" s="57"/>
      <c r="V44" s="47"/>
    </row>
    <row r="45" spans="4:22" s="1" customFormat="1">
      <c r="D45" s="5"/>
      <c r="E45" s="5"/>
      <c r="F45" s="5"/>
      <c r="G45" s="5"/>
      <c r="H45" s="5"/>
      <c r="O45" s="47"/>
      <c r="P45" s="57">
        <v>20.5</v>
      </c>
      <c r="Q45" s="57">
        <f t="shared" si="0"/>
        <v>7.0791452686310764E-4</v>
      </c>
      <c r="R45" s="57">
        <f t="shared" si="1"/>
        <v>0.99759309060866541</v>
      </c>
      <c r="S45" s="57">
        <f t="shared" si="2"/>
        <v>0.29411764705882354</v>
      </c>
      <c r="T45" s="57"/>
      <c r="U45" s="57"/>
      <c r="V45" s="47"/>
    </row>
    <row r="46" spans="4:22" s="1" customFormat="1">
      <c r="D46" s="5"/>
      <c r="E46" s="5"/>
      <c r="F46" s="5"/>
      <c r="G46" s="5"/>
      <c r="H46" s="5"/>
      <c r="O46" s="47"/>
      <c r="P46" s="58">
        <v>21</v>
      </c>
      <c r="Q46" s="57">
        <f t="shared" si="0"/>
        <v>6.1110239930919311E-4</v>
      </c>
      <c r="R46" s="57">
        <f t="shared" si="1"/>
        <v>0.99792225184234873</v>
      </c>
      <c r="S46" s="57">
        <f t="shared" si="2"/>
        <v>0.29411764705882354</v>
      </c>
      <c r="T46" s="57"/>
      <c r="U46" s="57"/>
      <c r="V46" s="47"/>
    </row>
    <row r="47" spans="4:22" s="1" customFormat="1">
      <c r="D47" s="5"/>
      <c r="E47" s="5"/>
      <c r="F47" s="5"/>
      <c r="G47" s="5"/>
      <c r="H47" s="5"/>
      <c r="O47" s="47"/>
      <c r="P47" s="57">
        <v>21.5</v>
      </c>
      <c r="Q47" s="57">
        <f t="shared" si="0"/>
        <v>5.275299888197766E-4</v>
      </c>
      <c r="R47" s="57">
        <f t="shared" si="1"/>
        <v>0.99820639803801281</v>
      </c>
      <c r="S47" s="57">
        <f t="shared" si="2"/>
        <v>0.29411764705882354</v>
      </c>
      <c r="T47" s="57"/>
      <c r="U47" s="57"/>
      <c r="V47" s="47"/>
    </row>
    <row r="48" spans="4:22" s="1" customFormat="1">
      <c r="D48" s="5"/>
      <c r="E48" s="5"/>
      <c r="F48" s="5"/>
      <c r="G48" s="5"/>
      <c r="H48" s="5"/>
      <c r="O48" s="47"/>
      <c r="P48" s="58">
        <v>22</v>
      </c>
      <c r="Q48" s="57">
        <f t="shared" si="0"/>
        <v>4.5538667401531731E-4</v>
      </c>
      <c r="R48" s="57">
        <f t="shared" si="1"/>
        <v>0.99845168530834794</v>
      </c>
      <c r="S48" s="57">
        <f t="shared" si="2"/>
        <v>0.29411764705882354</v>
      </c>
      <c r="T48" s="57"/>
      <c r="U48" s="57"/>
      <c r="V48" s="47"/>
    </row>
    <row r="49" spans="4:22" s="1" customFormat="1">
      <c r="D49" s="5"/>
      <c r="E49" s="5"/>
      <c r="F49" s="5"/>
      <c r="G49" s="5"/>
      <c r="H49" s="5"/>
      <c r="O49" s="47"/>
      <c r="P49" s="57">
        <v>22.5</v>
      </c>
      <c r="Q49" s="57">
        <f t="shared" si="0"/>
        <v>3.9310944830774395E-4</v>
      </c>
      <c r="R49" s="57">
        <f t="shared" si="1"/>
        <v>0.99866342787575368</v>
      </c>
      <c r="S49" s="57">
        <f t="shared" si="2"/>
        <v>0.29411764705882354</v>
      </c>
      <c r="T49" s="57"/>
      <c r="U49" s="57"/>
      <c r="V49" s="47"/>
    </row>
    <row r="50" spans="4:22" s="1" customFormat="1">
      <c r="D50" s="5"/>
      <c r="E50" s="5"/>
      <c r="F50" s="5"/>
      <c r="G50" s="5"/>
      <c r="H50" s="5"/>
      <c r="O50" s="47"/>
      <c r="P50" s="58">
        <v>23</v>
      </c>
      <c r="Q50" s="57">
        <f t="shared" si="0"/>
        <v>3.3934905689317785E-4</v>
      </c>
      <c r="R50" s="57">
        <f t="shared" si="1"/>
        <v>0.99884621320656319</v>
      </c>
      <c r="S50" s="57">
        <f t="shared" si="2"/>
        <v>0.29411764705882354</v>
      </c>
      <c r="T50" s="57"/>
      <c r="U50" s="57"/>
      <c r="V50" s="47"/>
    </row>
    <row r="51" spans="4:22" s="1" customFormat="1">
      <c r="D51" s="5"/>
      <c r="E51" s="5"/>
      <c r="F51" s="5"/>
      <c r="G51" s="5"/>
      <c r="H51" s="5"/>
      <c r="O51" s="47"/>
      <c r="P51" s="57">
        <v>23.5</v>
      </c>
      <c r="Q51" s="57">
        <f t="shared" si="0"/>
        <v>2.9294076474126971E-4</v>
      </c>
      <c r="R51" s="57">
        <f t="shared" si="1"/>
        <v>0.99900400139987966</v>
      </c>
      <c r="S51" s="57">
        <f t="shared" si="2"/>
        <v>0.29411764705882354</v>
      </c>
      <c r="T51" s="57"/>
      <c r="U51" s="57"/>
      <c r="V51" s="47"/>
    </row>
    <row r="52" spans="4:22" s="1" customFormat="1">
      <c r="D52" s="5"/>
      <c r="E52" s="5"/>
      <c r="F52" s="5"/>
      <c r="G52" s="5"/>
      <c r="H52" s="5"/>
      <c r="O52" s="47"/>
      <c r="P52" s="58">
        <v>24</v>
      </c>
      <c r="Q52" s="57">
        <f t="shared" si="0"/>
        <v>2.5287912226086757E-4</v>
      </c>
      <c r="R52" s="57">
        <f t="shared" si="1"/>
        <v>0.99914021098431305</v>
      </c>
      <c r="S52" s="57">
        <f t="shared" si="2"/>
        <v>0.29411764705882354</v>
      </c>
      <c r="T52" s="57"/>
      <c r="U52" s="57"/>
      <c r="V52" s="47"/>
    </row>
    <row r="53" spans="4:22" s="1" customFormat="1">
      <c r="D53" s="5"/>
      <c r="E53" s="5"/>
      <c r="F53" s="5"/>
      <c r="G53" s="5"/>
      <c r="H53" s="5"/>
      <c r="O53" s="47"/>
      <c r="P53" s="57">
        <v>24.5</v>
      </c>
      <c r="Q53" s="57">
        <f t="shared" si="0"/>
        <v>2.1829618193257115E-4</v>
      </c>
      <c r="R53" s="57">
        <f t="shared" si="1"/>
        <v>0.99925779298142925</v>
      </c>
      <c r="S53" s="57">
        <f t="shared" si="2"/>
        <v>0.29411764705882354</v>
      </c>
      <c r="T53" s="57"/>
      <c r="U53" s="57"/>
      <c r="V53" s="47"/>
    </row>
    <row r="54" spans="4:22" s="1" customFormat="1">
      <c r="D54" s="5"/>
      <c r="E54" s="5"/>
      <c r="F54" s="5"/>
      <c r="G54" s="5"/>
      <c r="H54" s="5"/>
      <c r="O54" s="47"/>
      <c r="P54" s="58">
        <v>25</v>
      </c>
      <c r="Q54" s="57">
        <f t="shared" si="0"/>
        <v>1.8844269396498306E-4</v>
      </c>
      <c r="R54" s="57">
        <f t="shared" si="1"/>
        <v>0.99935929484051911</v>
      </c>
      <c r="S54" s="57">
        <f t="shared" si="2"/>
        <v>0.29411764705882354</v>
      </c>
      <c r="T54" s="57"/>
      <c r="U54" s="57"/>
      <c r="V54" s="47"/>
    </row>
    <row r="55" spans="4:22" s="1" customFormat="1">
      <c r="D55" s="5"/>
      <c r="E55" s="5"/>
      <c r="F55" s="5"/>
      <c r="G55" s="5"/>
      <c r="H55" s="5"/>
      <c r="O55" s="47"/>
      <c r="P55" s="57">
        <v>25.5</v>
      </c>
      <c r="Q55" s="57">
        <f t="shared" si="0"/>
        <v>1.6267187357289225E-4</v>
      </c>
      <c r="R55" s="57">
        <f t="shared" si="1"/>
        <v>0.99944691562985222</v>
      </c>
      <c r="S55" s="57">
        <f t="shared" si="2"/>
        <v>0.29411764705882354</v>
      </c>
      <c r="T55" s="57"/>
      <c r="U55" s="57"/>
      <c r="V55" s="47"/>
    </row>
    <row r="56" spans="4:22" s="1" customFormat="1">
      <c r="D56" s="5"/>
      <c r="E56" s="5"/>
      <c r="F56" s="5"/>
      <c r="G56" s="5"/>
      <c r="H56" s="5"/>
      <c r="O56" s="47"/>
      <c r="P56" s="58">
        <v>26</v>
      </c>
      <c r="Q56" s="57">
        <f t="shared" si="0"/>
        <v>1.4042538819059909E-4</v>
      </c>
      <c r="R56" s="57">
        <f t="shared" si="1"/>
        <v>0.99952255368015197</v>
      </c>
      <c r="S56" s="57">
        <f t="shared" si="2"/>
        <v>0.29411764705882354</v>
      </c>
      <c r="T56" s="57"/>
      <c r="U56" s="57"/>
      <c r="V56" s="47"/>
    </row>
    <row r="57" spans="4:22" s="1" customFormat="1">
      <c r="D57" s="5"/>
      <c r="E57" s="5"/>
      <c r="F57" s="5"/>
      <c r="G57" s="5"/>
      <c r="H57" s="5"/>
      <c r="O57" s="47"/>
      <c r="P57" s="57">
        <v>26.5</v>
      </c>
      <c r="Q57" s="57">
        <f t="shared" si="0"/>
        <v>1.2122126102915006E-4</v>
      </c>
      <c r="R57" s="57">
        <f t="shared" si="1"/>
        <v>0.99958784771250087</v>
      </c>
      <c r="S57" s="57">
        <f t="shared" si="2"/>
        <v>0.29411764705882354</v>
      </c>
      <c r="T57" s="57"/>
      <c r="U57" s="57"/>
      <c r="V57" s="47"/>
    </row>
    <row r="58" spans="4:22" s="1" customFormat="1">
      <c r="D58" s="5"/>
      <c r="E58" s="5"/>
      <c r="F58" s="5"/>
      <c r="G58" s="5"/>
      <c r="H58" s="5"/>
      <c r="O58" s="47"/>
      <c r="P58" s="58">
        <v>27</v>
      </c>
      <c r="Q58" s="57">
        <f t="shared" si="0"/>
        <v>1.0464342890441133E-4</v>
      </c>
      <c r="R58" s="57">
        <f t="shared" si="1"/>
        <v>0.99964421234172496</v>
      </c>
      <c r="S58" s="57">
        <f t="shared" si="2"/>
        <v>0.29411764705882354</v>
      </c>
      <c r="T58" s="57"/>
      <c r="U58" s="57"/>
      <c r="V58" s="47"/>
    </row>
    <row r="59" spans="4:22" s="1" customFormat="1">
      <c r="D59" s="5"/>
      <c r="E59" s="5"/>
      <c r="F59" s="5"/>
      <c r="G59" s="5"/>
      <c r="H59" s="5"/>
      <c r="O59" s="47"/>
      <c r="P59" s="57">
        <v>27.5</v>
      </c>
      <c r="Q59" s="57">
        <f t="shared" si="0"/>
        <v>9.0332728103194668E-5</v>
      </c>
      <c r="R59" s="57">
        <f t="shared" si="1"/>
        <v>0.99969286872444918</v>
      </c>
      <c r="S59" s="57">
        <f t="shared" si="2"/>
        <v>0.29411764705882354</v>
      </c>
      <c r="T59" s="57"/>
      <c r="U59" s="57"/>
      <c r="V59" s="47"/>
    </row>
    <row r="60" spans="4:22" s="1" customFormat="1">
      <c r="D60" s="5"/>
      <c r="E60" s="5"/>
      <c r="F60" s="5"/>
      <c r="G60" s="5"/>
      <c r="H60" s="5"/>
      <c r="O60" s="47"/>
      <c r="P60" s="58">
        <v>28</v>
      </c>
      <c r="Q60" s="57">
        <f t="shared" si="0"/>
        <v>7.7979112993512475E-5</v>
      </c>
      <c r="R60" s="57">
        <f t="shared" si="1"/>
        <v>0.99973487101582204</v>
      </c>
      <c r="S60" s="57">
        <f t="shared" si="2"/>
        <v>0.29411764705882354</v>
      </c>
      <c r="T60" s="57"/>
      <c r="U60" s="57"/>
      <c r="V60" s="47"/>
    </row>
    <row r="61" spans="4:22" s="1" customFormat="1">
      <c r="D61" s="5"/>
      <c r="E61" s="5"/>
      <c r="F61" s="5"/>
      <c r="G61" s="5"/>
      <c r="H61" s="5"/>
      <c r="O61" s="47"/>
      <c r="P61" s="57">
        <v>28.5</v>
      </c>
      <c r="Q61" s="57">
        <f t="shared" si="0"/>
        <v>6.7314938792819971E-5</v>
      </c>
      <c r="R61" s="57">
        <f t="shared" si="1"/>
        <v>0.9997711292081044</v>
      </c>
      <c r="S61" s="57">
        <f t="shared" si="2"/>
        <v>0.29411764705882354</v>
      </c>
      <c r="T61" s="57"/>
      <c r="U61" s="57"/>
      <c r="V61" s="47"/>
    </row>
    <row r="62" spans="4:22" s="1" customFormat="1">
      <c r="D62" s="5"/>
      <c r="E62" s="5"/>
      <c r="F62" s="5"/>
      <c r="G62" s="5"/>
      <c r="H62" s="5"/>
      <c r="O62" s="47"/>
      <c r="P62" s="58">
        <v>29</v>
      </c>
      <c r="Q62" s="57">
        <f t="shared" si="0"/>
        <v>5.8109162963396157E-5</v>
      </c>
      <c r="R62" s="57">
        <f t="shared" si="1"/>
        <v>0.99980242884592441</v>
      </c>
      <c r="S62" s="57">
        <f t="shared" si="2"/>
        <v>0.29411764705882354</v>
      </c>
      <c r="T62" s="57"/>
      <c r="U62" s="57"/>
      <c r="V62" s="47"/>
    </row>
    <row r="63" spans="4:22" s="1" customFormat="1">
      <c r="D63" s="5"/>
      <c r="E63" s="5"/>
      <c r="F63" s="5"/>
      <c r="G63" s="5"/>
      <c r="H63" s="5"/>
      <c r="O63" s="47"/>
      <c r="P63" s="57">
        <v>29.5</v>
      </c>
      <c r="Q63" s="57">
        <f t="shared" si="0"/>
        <v>5.0162339606356334E-5</v>
      </c>
      <c r="R63" s="57">
        <f t="shared" si="1"/>
        <v>0.99982944804533835</v>
      </c>
      <c r="S63" s="57">
        <f t="shared" si="2"/>
        <v>0.29411764705882354</v>
      </c>
      <c r="T63" s="57"/>
      <c r="U63" s="57"/>
      <c r="V63" s="47"/>
    </row>
    <row r="64" spans="4:22" s="1" customFormat="1">
      <c r="D64" s="5"/>
      <c r="E64" s="5"/>
      <c r="F64" s="5"/>
      <c r="G64" s="5"/>
      <c r="H64" s="5"/>
      <c r="O64" s="47"/>
      <c r="P64" s="58">
        <v>30</v>
      </c>
      <c r="Q64" s="57">
        <f t="shared" si="0"/>
        <v>4.3302298406336702E-5</v>
      </c>
      <c r="R64" s="57">
        <f t="shared" si="1"/>
        <v>0.99985277218541846</v>
      </c>
      <c r="S64" s="57">
        <f t="shared" si="2"/>
        <v>0.29411764705882354</v>
      </c>
      <c r="T64" s="57"/>
      <c r="U64" s="57"/>
      <c r="V64" s="47"/>
    </row>
    <row r="65" spans="4:22" s="1" customFormat="1">
      <c r="D65" s="5"/>
      <c r="E65" s="5"/>
      <c r="F65" s="5"/>
      <c r="G65" s="5"/>
      <c r="H65" s="5"/>
      <c r="O65" s="47"/>
      <c r="P65" s="57">
        <v>30.5</v>
      </c>
      <c r="Q65" s="57">
        <f t="shared" si="0"/>
        <v>3.7380414509889172E-5</v>
      </c>
      <c r="R65" s="57">
        <f t="shared" si="1"/>
        <v>0.99987290659066641</v>
      </c>
      <c r="S65" s="57">
        <f t="shared" si="2"/>
        <v>0.29411764705882354</v>
      </c>
      <c r="T65" s="57"/>
      <c r="U65" s="57"/>
      <c r="V65" s="47"/>
    </row>
    <row r="66" spans="4:22" s="1" customFormat="1">
      <c r="D66" s="5"/>
      <c r="E66" s="5"/>
      <c r="F66" s="5"/>
      <c r="G66" s="5"/>
      <c r="H66" s="5"/>
      <c r="O66" s="47"/>
      <c r="P66" s="58">
        <v>31</v>
      </c>
      <c r="Q66" s="57">
        <f t="shared" si="0"/>
        <v>3.2268388523382808E-5</v>
      </c>
      <c r="R66" s="57">
        <f t="shared" si="1"/>
        <v>0.99989028747902053</v>
      </c>
      <c r="S66" s="57">
        <f t="shared" si="2"/>
        <v>0.29411764705882354</v>
      </c>
      <c r="T66" s="57"/>
      <c r="U66" s="57"/>
      <c r="V66" s="47"/>
    </row>
    <row r="67" spans="4:22" s="1" customFormat="1">
      <c r="D67" s="5"/>
      <c r="E67" s="5"/>
      <c r="F67" s="5"/>
      <c r="G67" s="5"/>
      <c r="H67" s="5"/>
      <c r="O67" s="47"/>
      <c r="P67" s="57">
        <v>31.5</v>
      </c>
      <c r="Q67" s="57">
        <f t="shared" si="0"/>
        <v>2.7855466868097835E-5</v>
      </c>
      <c r="R67" s="57">
        <f t="shared" si="1"/>
        <v>0.9999052914126485</v>
      </c>
      <c r="S67" s="57">
        <f t="shared" si="2"/>
        <v>0.29411764705882354</v>
      </c>
      <c r="T67" s="57"/>
      <c r="U67" s="57"/>
      <c r="V67" s="47"/>
    </row>
    <row r="68" spans="4:22" s="1" customFormat="1">
      <c r="D68" s="5"/>
      <c r="E68" s="5"/>
      <c r="F68" s="5"/>
      <c r="G68" s="5"/>
      <c r="H68" s="5"/>
      <c r="O68" s="47"/>
      <c r="P68" s="58">
        <v>32</v>
      </c>
      <c r="Q68" s="57">
        <f t="shared" si="0"/>
        <v>2.4046042270670989E-5</v>
      </c>
      <c r="R68" s="57">
        <f t="shared" si="1"/>
        <v>0.99991824345627967</v>
      </c>
      <c r="S68" s="57">
        <f t="shared" si="2"/>
        <v>0.29411764705882354</v>
      </c>
      <c r="T68" s="57"/>
      <c r="U68" s="57"/>
      <c r="V68" s="47"/>
    </row>
    <row r="69" spans="4:22" s="1" customFormat="1">
      <c r="D69" s="5"/>
      <c r="E69" s="5"/>
      <c r="F69" s="5"/>
      <c r="G69" s="5"/>
      <c r="H69" s="5"/>
      <c r="O69" s="47"/>
      <c r="P69" s="57">
        <v>32.5</v>
      </c>
      <c r="Q69" s="57">
        <f t="shared" ref="Q69:Q132" si="3">(1/$B$4)*EXP(-(1/$B$4)*P69)</f>
        <v>2.0757582402796049E-5</v>
      </c>
      <c r="R69" s="57">
        <f t="shared" ref="R69:R132" si="4">1-EXP(-(1/$B$4)*P69)</f>
        <v>0.99992942421983044</v>
      </c>
      <c r="S69" s="57">
        <f t="shared" ref="S69:S132" si="5">1/$B$4</f>
        <v>0.29411764705882354</v>
      </c>
      <c r="T69" s="57"/>
      <c r="U69" s="57"/>
      <c r="V69" s="47"/>
    </row>
    <row r="70" spans="4:22" s="1" customFormat="1">
      <c r="D70" s="5"/>
      <c r="E70" s="5"/>
      <c r="F70" s="5"/>
      <c r="G70" s="5"/>
      <c r="H70" s="5"/>
      <c r="O70" s="47"/>
      <c r="P70" s="58">
        <v>33</v>
      </c>
      <c r="Q70" s="57">
        <f t="shared" si="3"/>
        <v>1.7918841793537447E-5</v>
      </c>
      <c r="R70" s="57">
        <f t="shared" si="4"/>
        <v>0.99993907593790199</v>
      </c>
      <c r="S70" s="57">
        <f t="shared" si="5"/>
        <v>0.29411764705882354</v>
      </c>
      <c r="T70" s="57"/>
      <c r="U70" s="57"/>
      <c r="V70" s="47"/>
    </row>
    <row r="71" spans="4:22" s="1" customFormat="1">
      <c r="D71" s="5"/>
      <c r="E71" s="5"/>
      <c r="F71" s="5"/>
      <c r="G71" s="5"/>
      <c r="H71" s="5"/>
      <c r="O71" s="47"/>
      <c r="P71" s="57">
        <v>33.5</v>
      </c>
      <c r="Q71" s="57">
        <f t="shared" si="3"/>
        <v>1.5468318274799414E-5</v>
      </c>
      <c r="R71" s="57">
        <f t="shared" si="4"/>
        <v>0.99994740771786572</v>
      </c>
      <c r="S71" s="57">
        <f t="shared" si="5"/>
        <v>0.29411764705882354</v>
      </c>
      <c r="T71" s="57"/>
      <c r="U71" s="57"/>
      <c r="V71" s="47"/>
    </row>
    <row r="72" spans="4:22" s="1" customFormat="1">
      <c r="D72" s="5"/>
      <c r="E72" s="5"/>
      <c r="F72" s="5"/>
      <c r="G72" s="5"/>
      <c r="H72" s="5"/>
      <c r="O72" s="47"/>
      <c r="P72" s="58">
        <v>34</v>
      </c>
      <c r="Q72" s="57">
        <f t="shared" si="3"/>
        <v>1.3352920518377899E-5</v>
      </c>
      <c r="R72" s="57">
        <f t="shared" si="4"/>
        <v>0.99995460007023751</v>
      </c>
      <c r="S72" s="57">
        <f t="shared" si="5"/>
        <v>0.29411764705882354</v>
      </c>
      <c r="T72" s="57"/>
      <c r="U72" s="57"/>
      <c r="V72" s="47"/>
    </row>
    <row r="73" spans="4:22" s="1" customFormat="1">
      <c r="D73" s="5"/>
      <c r="E73" s="5"/>
      <c r="F73" s="5"/>
      <c r="G73" s="5"/>
      <c r="H73" s="5"/>
      <c r="O73" s="47"/>
      <c r="P73" s="57">
        <v>34.5</v>
      </c>
      <c r="Q73" s="57">
        <f t="shared" si="3"/>
        <v>1.1526817796385791E-5</v>
      </c>
      <c r="R73" s="57">
        <f t="shared" si="4"/>
        <v>0.99996080881949234</v>
      </c>
      <c r="S73" s="57">
        <f t="shared" si="5"/>
        <v>0.29411764705882354</v>
      </c>
      <c r="T73" s="57"/>
      <c r="U73" s="57"/>
      <c r="V73" s="47"/>
    </row>
    <row r="74" spans="4:22" s="1" customFormat="1">
      <c r="D74" s="5"/>
      <c r="E74" s="5"/>
      <c r="F74" s="5"/>
      <c r="G74" s="5"/>
      <c r="H74" s="5"/>
      <c r="O74" s="47"/>
      <c r="P74" s="58">
        <v>35</v>
      </c>
      <c r="Q74" s="57">
        <f t="shared" si="3"/>
        <v>9.9504470447650499E-6</v>
      </c>
      <c r="R74" s="57">
        <f t="shared" si="4"/>
        <v>0.99996616848004782</v>
      </c>
      <c r="S74" s="57">
        <f t="shared" si="5"/>
        <v>0.29411764705882354</v>
      </c>
      <c r="T74" s="57"/>
      <c r="U74" s="57"/>
      <c r="V74" s="47"/>
    </row>
    <row r="75" spans="4:22" s="1" customFormat="1">
      <c r="D75" s="5"/>
      <c r="E75" s="5"/>
      <c r="F75" s="5"/>
      <c r="G75" s="5"/>
      <c r="H75" s="5"/>
      <c r="O75" s="47"/>
      <c r="P75" s="57">
        <v>35.5</v>
      </c>
      <c r="Q75" s="57">
        <f t="shared" si="3"/>
        <v>8.5896557176186562E-6</v>
      </c>
      <c r="R75" s="57">
        <f t="shared" si="4"/>
        <v>0.99997079517056009</v>
      </c>
      <c r="S75" s="57">
        <f t="shared" si="5"/>
        <v>0.29411764705882354</v>
      </c>
      <c r="T75" s="57"/>
      <c r="U75" s="57"/>
      <c r="V75" s="47"/>
    </row>
    <row r="76" spans="4:22" s="1" customFormat="1">
      <c r="D76" s="5"/>
      <c r="E76" s="5"/>
      <c r="F76" s="5"/>
      <c r="G76" s="5"/>
      <c r="H76" s="5"/>
      <c r="O76" s="47"/>
      <c r="P76" s="58">
        <v>36</v>
      </c>
      <c r="Q76" s="57">
        <f t="shared" si="3"/>
        <v>7.4149618620437578E-6</v>
      </c>
      <c r="R76" s="57">
        <f t="shared" si="4"/>
        <v>0.99997478912966908</v>
      </c>
      <c r="S76" s="57">
        <f t="shared" si="5"/>
        <v>0.29411764705882354</v>
      </c>
      <c r="T76" s="57"/>
      <c r="U76" s="57"/>
      <c r="V76" s="47"/>
    </row>
    <row r="77" spans="4:22" s="1" customFormat="1">
      <c r="D77" s="5"/>
      <c r="E77" s="5"/>
      <c r="F77" s="5"/>
      <c r="G77" s="5"/>
      <c r="H77" s="5"/>
      <c r="O77" s="47"/>
      <c r="P77" s="57">
        <v>36.5</v>
      </c>
      <c r="Q77" s="57">
        <f t="shared" si="3"/>
        <v>6.4009153827653206E-6</v>
      </c>
      <c r="R77" s="57">
        <f t="shared" si="4"/>
        <v>0.9999782368876986</v>
      </c>
      <c r="S77" s="57">
        <f t="shared" si="5"/>
        <v>0.29411764705882354</v>
      </c>
      <c r="T77" s="57"/>
      <c r="U77" s="57"/>
      <c r="V77" s="47"/>
    </row>
    <row r="78" spans="4:22" s="1" customFormat="1">
      <c r="D78" s="5"/>
      <c r="E78" s="5"/>
      <c r="F78" s="5"/>
      <c r="G78" s="5"/>
      <c r="H78" s="5"/>
      <c r="O78" s="47"/>
      <c r="P78" s="58">
        <v>37</v>
      </c>
      <c r="Q78" s="57">
        <f t="shared" si="3"/>
        <v>5.5255466581764585E-6</v>
      </c>
      <c r="R78" s="57">
        <f t="shared" si="4"/>
        <v>0.99998121314136224</v>
      </c>
      <c r="S78" s="57">
        <f t="shared" si="5"/>
        <v>0.29411764705882354</v>
      </c>
      <c r="T78" s="57"/>
      <c r="U78" s="57"/>
      <c r="V78" s="47"/>
    </row>
    <row r="79" spans="4:22" s="1" customFormat="1">
      <c r="D79" s="5"/>
      <c r="E79" s="5"/>
      <c r="F79" s="5"/>
      <c r="G79" s="5"/>
      <c r="H79" s="5"/>
      <c r="O79" s="47"/>
      <c r="P79" s="57">
        <v>37.5</v>
      </c>
      <c r="Q79" s="57">
        <f t="shared" si="3"/>
        <v>4.7698905618862843E-6</v>
      </c>
      <c r="R79" s="57">
        <f t="shared" si="4"/>
        <v>0.99998378237208962</v>
      </c>
      <c r="S79" s="57">
        <f t="shared" si="5"/>
        <v>0.29411764705882354</v>
      </c>
      <c r="T79" s="57"/>
      <c r="U79" s="57"/>
      <c r="V79" s="47"/>
    </row>
    <row r="80" spans="4:22" s="1" customFormat="1">
      <c r="D80" s="5"/>
      <c r="E80" s="5"/>
      <c r="F80" s="5"/>
      <c r="G80" s="5"/>
      <c r="H80" s="5"/>
      <c r="O80" s="47"/>
      <c r="P80" s="58">
        <v>38</v>
      </c>
      <c r="Q80" s="57">
        <f t="shared" si="3"/>
        <v>4.1175755775593035E-6</v>
      </c>
      <c r="R80" s="57">
        <f t="shared" si="4"/>
        <v>0.9999860002430363</v>
      </c>
      <c r="S80" s="57">
        <f t="shared" si="5"/>
        <v>0.29411764705882354</v>
      </c>
      <c r="T80" s="57"/>
      <c r="U80" s="57"/>
      <c r="V80" s="47"/>
    </row>
    <row r="81" spans="4:22" s="1" customFormat="1">
      <c r="D81" s="5"/>
      <c r="E81" s="5"/>
      <c r="F81" s="5"/>
      <c r="G81" s="5"/>
      <c r="H81" s="5"/>
      <c r="O81" s="47"/>
      <c r="P81" s="57">
        <v>38.5</v>
      </c>
      <c r="Q81" s="57">
        <f t="shared" si="3"/>
        <v>3.5544691050958037E-6</v>
      </c>
      <c r="R81" s="57">
        <f t="shared" si="4"/>
        <v>0.99998791480504268</v>
      </c>
      <c r="S81" s="57">
        <f t="shared" si="5"/>
        <v>0.29411764705882354</v>
      </c>
      <c r="T81" s="57"/>
      <c r="U81" s="57"/>
      <c r="V81" s="47"/>
    </row>
    <row r="82" spans="4:22" s="1" customFormat="1">
      <c r="D82" s="5"/>
      <c r="E82" s="5"/>
      <c r="F82" s="5"/>
      <c r="G82" s="5"/>
      <c r="H82" s="5"/>
      <c r="O82" s="47"/>
      <c r="P82" s="58">
        <v>39</v>
      </c>
      <c r="Q82" s="57">
        <f t="shared" si="3"/>
        <v>3.0683712736050191E-6</v>
      </c>
      <c r="R82" s="57">
        <f t="shared" si="4"/>
        <v>0.99998956753766977</v>
      </c>
      <c r="S82" s="57">
        <f t="shared" si="5"/>
        <v>0.29411764705882354</v>
      </c>
      <c r="T82" s="57"/>
      <c r="U82" s="57"/>
      <c r="V82" s="47"/>
    </row>
    <row r="83" spans="4:22" s="1" customFormat="1">
      <c r="D83" s="5"/>
      <c r="E83" s="5"/>
      <c r="F83" s="5"/>
      <c r="G83" s="5"/>
      <c r="H83" s="5"/>
      <c r="O83" s="47"/>
      <c r="P83" s="57">
        <v>39.5</v>
      </c>
      <c r="Q83" s="57">
        <f t="shared" si="3"/>
        <v>2.6487506275373095E-6</v>
      </c>
      <c r="R83" s="57">
        <f t="shared" si="4"/>
        <v>0.99999099424786642</v>
      </c>
      <c r="S83" s="57">
        <f t="shared" si="5"/>
        <v>0.29411764705882354</v>
      </c>
      <c r="T83" s="57"/>
      <c r="U83" s="57"/>
      <c r="V83" s="47"/>
    </row>
    <row r="84" spans="4:22" s="1" customFormat="1">
      <c r="D84" s="5"/>
      <c r="E84" s="5"/>
      <c r="F84" s="5"/>
      <c r="G84" s="5"/>
      <c r="H84" s="5"/>
      <c r="O84" s="47"/>
      <c r="P84" s="58">
        <v>40</v>
      </c>
      <c r="Q84" s="57">
        <f t="shared" si="3"/>
        <v>2.2865159595358695E-6</v>
      </c>
      <c r="R84" s="57">
        <f t="shared" si="4"/>
        <v>0.99999222584573755</v>
      </c>
      <c r="S84" s="57">
        <f t="shared" si="5"/>
        <v>0.29411764705882354</v>
      </c>
      <c r="T84" s="57"/>
      <c r="U84" s="57"/>
      <c r="V84" s="47"/>
    </row>
    <row r="85" spans="4:22" s="1" customFormat="1">
      <c r="D85" s="5"/>
      <c r="E85" s="5"/>
      <c r="F85" s="5"/>
      <c r="G85" s="5"/>
      <c r="H85" s="5"/>
      <c r="O85" s="47"/>
      <c r="P85" s="57">
        <v>40.5</v>
      </c>
      <c r="Q85" s="57">
        <f t="shared" si="3"/>
        <v>1.9738193466982403E-6</v>
      </c>
      <c r="R85" s="57">
        <f t="shared" si="4"/>
        <v>0.99999328901422124</v>
      </c>
      <c r="S85" s="57">
        <f t="shared" si="5"/>
        <v>0.29411764705882354</v>
      </c>
      <c r="T85" s="57"/>
      <c r="U85" s="57"/>
      <c r="V85" s="47"/>
    </row>
    <row r="86" spans="4:22" s="1" customFormat="1">
      <c r="D86" s="5"/>
      <c r="E86" s="5"/>
      <c r="F86" s="5"/>
      <c r="G86" s="5"/>
      <c r="H86" s="5"/>
      <c r="O86" s="47"/>
      <c r="P86" s="58">
        <v>41</v>
      </c>
      <c r="Q86" s="57">
        <f t="shared" si="3"/>
        <v>1.7038861229689796E-6</v>
      </c>
      <c r="R86" s="57">
        <f t="shared" si="4"/>
        <v>0.99999420678718187</v>
      </c>
      <c r="S86" s="57">
        <f t="shared" si="5"/>
        <v>0.29411764705882354</v>
      </c>
      <c r="T86" s="57"/>
      <c r="U86" s="57"/>
      <c r="V86" s="47"/>
    </row>
    <row r="87" spans="4:22" s="1" customFormat="1">
      <c r="D87" s="5"/>
      <c r="E87" s="5"/>
      <c r="F87" s="5"/>
      <c r="G87" s="5"/>
      <c r="H87" s="5"/>
      <c r="O87" s="47"/>
      <c r="P87" s="57">
        <v>41.5</v>
      </c>
      <c r="Q87" s="57">
        <f t="shared" si="3"/>
        <v>1.4708681039643815E-6</v>
      </c>
      <c r="R87" s="57">
        <f t="shared" si="4"/>
        <v>0.99999499904844658</v>
      </c>
      <c r="S87" s="57">
        <f t="shared" si="5"/>
        <v>0.29411764705882354</v>
      </c>
      <c r="T87" s="57"/>
      <c r="U87" s="57"/>
      <c r="V87" s="47"/>
    </row>
    <row r="88" spans="4:22" s="1" customFormat="1">
      <c r="D88" s="5"/>
      <c r="E88" s="5"/>
      <c r="F88" s="5"/>
      <c r="G88" s="5"/>
      <c r="H88" s="5"/>
      <c r="O88" s="47"/>
      <c r="P88" s="58">
        <v>42</v>
      </c>
      <c r="Q88" s="57">
        <f t="shared" si="3"/>
        <v>1.2697168843009387E-6</v>
      </c>
      <c r="R88" s="57">
        <f t="shared" si="4"/>
        <v>0.99999568296259334</v>
      </c>
      <c r="S88" s="57">
        <f t="shared" si="5"/>
        <v>0.29411764705882354</v>
      </c>
      <c r="T88" s="57"/>
      <c r="U88" s="57"/>
      <c r="V88" s="47"/>
    </row>
    <row r="89" spans="4:22" s="1" customFormat="1">
      <c r="D89" s="5"/>
      <c r="E89" s="5"/>
      <c r="F89" s="5"/>
      <c r="G89" s="5"/>
      <c r="H89" s="5"/>
      <c r="O89" s="47"/>
      <c r="P89" s="57">
        <v>42.5</v>
      </c>
      <c r="Q89" s="57">
        <f t="shared" si="3"/>
        <v>1.0960744623760797E-6</v>
      </c>
      <c r="R89" s="57">
        <f t="shared" si="4"/>
        <v>0.99999627334682795</v>
      </c>
      <c r="S89" s="57">
        <f t="shared" si="5"/>
        <v>0.29411764705882354</v>
      </c>
      <c r="T89" s="57"/>
      <c r="U89" s="57"/>
      <c r="V89" s="47"/>
    </row>
    <row r="90" spans="4:22" s="1" customFormat="1">
      <c r="D90" s="5"/>
      <c r="E90" s="5"/>
      <c r="F90" s="5"/>
      <c r="G90" s="5"/>
      <c r="H90" s="5"/>
      <c r="O90" s="47"/>
      <c r="P90" s="58">
        <v>43</v>
      </c>
      <c r="Q90" s="57">
        <f t="shared" si="3"/>
        <v>9.4617882295425809E-7</v>
      </c>
      <c r="R90" s="57">
        <f t="shared" si="4"/>
        <v>0.99999678299200201</v>
      </c>
      <c r="S90" s="57">
        <f t="shared" si="5"/>
        <v>0.29411764705882354</v>
      </c>
      <c r="T90" s="57"/>
      <c r="U90" s="57"/>
      <c r="V90" s="47"/>
    </row>
    <row r="91" spans="4:22" s="1" customFormat="1">
      <c r="D91" s="5"/>
      <c r="E91" s="5"/>
      <c r="F91" s="5"/>
      <c r="G91" s="5"/>
      <c r="H91" s="5"/>
      <c r="O91" s="47"/>
      <c r="P91" s="57">
        <v>43.5</v>
      </c>
      <c r="Q91" s="57">
        <f t="shared" si="3"/>
        <v>8.1678243197671694E-7</v>
      </c>
      <c r="R91" s="57">
        <f t="shared" si="4"/>
        <v>0.99999722293973126</v>
      </c>
      <c r="S91" s="57">
        <f t="shared" si="5"/>
        <v>0.29411764705882354</v>
      </c>
      <c r="T91" s="57"/>
      <c r="U91" s="57"/>
      <c r="V91" s="47"/>
    </row>
    <row r="92" spans="4:22" s="1" customFormat="1">
      <c r="D92" s="5"/>
      <c r="E92" s="5"/>
      <c r="F92" s="5"/>
      <c r="G92" s="5"/>
      <c r="H92" s="5"/>
      <c r="O92" s="47"/>
      <c r="P92" s="58">
        <v>44</v>
      </c>
      <c r="Q92" s="57">
        <f t="shared" si="3"/>
        <v>7.0508187776049185E-7</v>
      </c>
      <c r="R92" s="57">
        <f t="shared" si="4"/>
        <v>0.99999760272161564</v>
      </c>
      <c r="S92" s="57">
        <f t="shared" si="5"/>
        <v>0.29411764705882354</v>
      </c>
      <c r="T92" s="57"/>
      <c r="U92" s="57"/>
      <c r="V92" s="47"/>
    </row>
    <row r="93" spans="4:22" s="1" customFormat="1">
      <c r="D93" s="5"/>
      <c r="E93" s="5"/>
      <c r="F93" s="5"/>
      <c r="G93" s="5"/>
      <c r="H93" s="5"/>
      <c r="O93" s="47"/>
      <c r="P93" s="57">
        <v>44.5</v>
      </c>
      <c r="Q93" s="57">
        <f t="shared" si="3"/>
        <v>6.0865713424212398E-7</v>
      </c>
      <c r="R93" s="57">
        <f t="shared" si="4"/>
        <v>0.9999979305657436</v>
      </c>
      <c r="S93" s="57">
        <f t="shared" si="5"/>
        <v>0.29411764705882354</v>
      </c>
      <c r="T93" s="57"/>
      <c r="U93" s="57"/>
      <c r="V93" s="47"/>
    </row>
    <row r="94" spans="4:22" s="1" customFormat="1">
      <c r="D94" s="5"/>
      <c r="E94" s="5"/>
      <c r="F94" s="5"/>
      <c r="G94" s="5"/>
      <c r="H94" s="5"/>
      <c r="O94" s="47"/>
      <c r="P94" s="58">
        <v>45</v>
      </c>
      <c r="Q94" s="57">
        <f t="shared" si="3"/>
        <v>5.2541913038598394E-7</v>
      </c>
      <c r="R94" s="57">
        <f t="shared" si="4"/>
        <v>0.99999821357495666</v>
      </c>
      <c r="S94" s="57">
        <f t="shared" si="5"/>
        <v>0.29411764705882354</v>
      </c>
      <c r="T94" s="57"/>
      <c r="U94" s="57"/>
      <c r="V94" s="47"/>
    </row>
    <row r="95" spans="4:22" s="1" customFormat="1">
      <c r="D95" s="5"/>
      <c r="E95" s="5"/>
      <c r="F95" s="5"/>
      <c r="G95" s="5"/>
      <c r="H95" s="5"/>
      <c r="O95" s="47"/>
      <c r="P95" s="57">
        <v>45.5</v>
      </c>
      <c r="Q95" s="57">
        <f t="shared" si="3"/>
        <v>4.5356448983270324E-7</v>
      </c>
      <c r="R95" s="57">
        <f t="shared" si="4"/>
        <v>0.9999984578807346</v>
      </c>
      <c r="S95" s="57">
        <f t="shared" si="5"/>
        <v>0.29411764705882354</v>
      </c>
      <c r="T95" s="57"/>
      <c r="U95" s="57"/>
      <c r="V95" s="47"/>
    </row>
    <row r="96" spans="4:22" s="1" customFormat="1">
      <c r="D96" s="5"/>
      <c r="E96" s="5"/>
      <c r="F96" s="5"/>
      <c r="G96" s="5"/>
      <c r="H96" s="5"/>
      <c r="O96" s="47"/>
      <c r="P96" s="58">
        <v>46</v>
      </c>
      <c r="Q96" s="57">
        <f t="shared" si="3"/>
        <v>3.915364602085835E-7</v>
      </c>
      <c r="R96" s="57">
        <f t="shared" si="4"/>
        <v>0.99999866877603527</v>
      </c>
      <c r="S96" s="57">
        <f t="shared" si="5"/>
        <v>0.29411764705882354</v>
      </c>
      <c r="T96" s="57"/>
      <c r="U96" s="57"/>
      <c r="V96" s="47"/>
    </row>
    <row r="97" spans="4:22" s="1" customFormat="1">
      <c r="D97" s="5"/>
      <c r="E97" s="5"/>
      <c r="F97" s="5"/>
      <c r="G97" s="5"/>
      <c r="H97" s="5"/>
      <c r="O97" s="47"/>
      <c r="P97" s="57">
        <v>46.5</v>
      </c>
      <c r="Q97" s="57">
        <f t="shared" si="3"/>
        <v>3.3799118561775472E-7</v>
      </c>
      <c r="R97" s="57">
        <f t="shared" si="4"/>
        <v>0.99999885082996887</v>
      </c>
      <c r="S97" s="57">
        <f t="shared" si="5"/>
        <v>0.29411764705882354</v>
      </c>
      <c r="T97" s="57"/>
      <c r="U97" s="57"/>
      <c r="V97" s="47"/>
    </row>
    <row r="98" spans="4:22" s="1" customFormat="1">
      <c r="D98" s="5"/>
      <c r="E98" s="5"/>
      <c r="F98" s="5"/>
      <c r="G98" s="5"/>
      <c r="H98" s="5"/>
      <c r="O98" s="47"/>
      <c r="P98" s="58">
        <v>47</v>
      </c>
      <c r="Q98" s="57">
        <f t="shared" si="3"/>
        <v>2.9176859160047981E-7</v>
      </c>
      <c r="R98" s="57">
        <f t="shared" si="4"/>
        <v>0.99999900798678854</v>
      </c>
      <c r="S98" s="57">
        <f t="shared" si="5"/>
        <v>0.29411764705882354</v>
      </c>
      <c r="T98" s="57"/>
      <c r="U98" s="57"/>
      <c r="V98" s="47"/>
    </row>
    <row r="99" spans="4:22" s="1" customFormat="1">
      <c r="D99" s="5"/>
      <c r="E99" s="5"/>
      <c r="F99" s="5"/>
      <c r="G99" s="5"/>
      <c r="H99" s="5"/>
      <c r="O99" s="47"/>
      <c r="P99" s="57">
        <v>47.5</v>
      </c>
      <c r="Q99" s="57">
        <f t="shared" si="3"/>
        <v>2.5186725177147859E-7</v>
      </c>
      <c r="R99" s="57">
        <f t="shared" si="4"/>
        <v>0.99999914365134401</v>
      </c>
      <c r="S99" s="57">
        <f t="shared" si="5"/>
        <v>0.29411764705882354</v>
      </c>
      <c r="T99" s="57"/>
      <c r="U99" s="57"/>
      <c r="V99" s="47"/>
    </row>
    <row r="100" spans="4:22" s="1" customFormat="1">
      <c r="D100" s="5"/>
      <c r="E100" s="5"/>
      <c r="F100" s="5"/>
      <c r="G100" s="5"/>
      <c r="H100" s="5"/>
      <c r="O100" s="47"/>
      <c r="P100" s="58">
        <v>48</v>
      </c>
      <c r="Q100" s="57">
        <f t="shared" si="3"/>
        <v>2.1742269161645109E-7</v>
      </c>
      <c r="R100" s="57">
        <f t="shared" si="4"/>
        <v>0.99999926076284851</v>
      </c>
      <c r="S100" s="57">
        <f t="shared" si="5"/>
        <v>0.29411764705882354</v>
      </c>
      <c r="T100" s="57"/>
      <c r="U100" s="57"/>
      <c r="V100" s="47"/>
    </row>
    <row r="101" spans="4:22" s="1" customFormat="1">
      <c r="D101" s="5"/>
      <c r="E101" s="5"/>
      <c r="F101" s="5"/>
      <c r="G101" s="5"/>
      <c r="H101" s="5"/>
      <c r="O101" s="47"/>
      <c r="P101" s="57">
        <v>48.5</v>
      </c>
      <c r="Q101" s="57">
        <f t="shared" si="3"/>
        <v>1.8768865939202444E-7</v>
      </c>
      <c r="R101" s="57">
        <f t="shared" si="4"/>
        <v>0.99999936185855809</v>
      </c>
      <c r="S101" s="57">
        <f t="shared" si="5"/>
        <v>0.29411764705882354</v>
      </c>
      <c r="T101" s="57"/>
      <c r="U101" s="57"/>
      <c r="V101" s="47"/>
    </row>
    <row r="102" spans="4:22" s="1" customFormat="1">
      <c r="D102" s="5"/>
      <c r="E102" s="5"/>
      <c r="F102" s="5"/>
      <c r="G102" s="5"/>
      <c r="H102" s="5"/>
      <c r="O102" s="47"/>
      <c r="P102" s="58">
        <v>49</v>
      </c>
      <c r="Q102" s="57">
        <f t="shared" si="3"/>
        <v>1.6202095835754989E-7</v>
      </c>
      <c r="R102" s="57">
        <f t="shared" si="4"/>
        <v>0.99999944912874161</v>
      </c>
      <c r="S102" s="57">
        <f t="shared" si="5"/>
        <v>0.29411764705882354</v>
      </c>
      <c r="T102" s="57"/>
      <c r="U102" s="57"/>
      <c r="V102" s="47"/>
    </row>
    <row r="103" spans="4:22" s="1" customFormat="1">
      <c r="D103" s="5"/>
      <c r="E103" s="5"/>
      <c r="F103" s="5"/>
      <c r="G103" s="5"/>
      <c r="H103" s="5"/>
      <c r="O103" s="47"/>
      <c r="P103" s="57">
        <v>49.5</v>
      </c>
      <c r="Q103" s="57">
        <f t="shared" si="3"/>
        <v>1.3986349005918893E-7</v>
      </c>
      <c r="R103" s="57">
        <f t="shared" si="4"/>
        <v>0.99999952446413376</v>
      </c>
      <c r="S103" s="57">
        <f t="shared" si="5"/>
        <v>0.29411764705882354</v>
      </c>
      <c r="T103" s="57"/>
      <c r="U103" s="57"/>
      <c r="V103" s="47"/>
    </row>
    <row r="104" spans="4:22" s="1" customFormat="1">
      <c r="D104" s="5"/>
      <c r="E104" s="5"/>
      <c r="F104" s="5"/>
      <c r="G104" s="5"/>
      <c r="H104" s="5"/>
      <c r="O104" s="47"/>
      <c r="P104" s="58">
        <v>50</v>
      </c>
      <c r="Q104" s="57">
        <f t="shared" si="3"/>
        <v>1.2073620628985291E-7</v>
      </c>
      <c r="R104" s="57">
        <f t="shared" si="4"/>
        <v>0.9999995894968986</v>
      </c>
      <c r="S104" s="57">
        <f t="shared" si="5"/>
        <v>0.29411764705882354</v>
      </c>
      <c r="T104" s="57"/>
      <c r="U104" s="57"/>
      <c r="V104" s="47"/>
    </row>
    <row r="105" spans="4:22" s="1" customFormat="1">
      <c r="D105" s="5"/>
      <c r="E105" s="5"/>
      <c r="F105" s="5"/>
      <c r="G105" s="5"/>
      <c r="H105" s="5"/>
      <c r="O105" s="47"/>
      <c r="P105" s="57">
        <v>50.5</v>
      </c>
      <c r="Q105" s="57">
        <f t="shared" si="3"/>
        <v>1.0422470870058362E-7</v>
      </c>
      <c r="R105" s="57">
        <f t="shared" si="4"/>
        <v>0.99999964563599042</v>
      </c>
      <c r="S105" s="57">
        <f t="shared" si="5"/>
        <v>0.29411764705882354</v>
      </c>
      <c r="T105" s="57"/>
      <c r="U105" s="57"/>
      <c r="V105" s="47"/>
    </row>
    <row r="106" spans="4:22" s="1" customFormat="1">
      <c r="D106" s="5"/>
      <c r="E106" s="5"/>
      <c r="F106" s="5"/>
      <c r="G106" s="5"/>
      <c r="H106" s="5"/>
      <c r="O106" s="47"/>
      <c r="P106" s="58">
        <v>51</v>
      </c>
      <c r="Q106" s="57">
        <f t="shared" si="3"/>
        <v>8.9971270735831119E-8</v>
      </c>
      <c r="R106" s="57">
        <f t="shared" si="4"/>
        <v>0.99999969409767953</v>
      </c>
      <c r="S106" s="57">
        <f t="shared" si="5"/>
        <v>0.29411764705882354</v>
      </c>
      <c r="T106" s="57"/>
      <c r="U106" s="57"/>
      <c r="V106" s="47"/>
    </row>
    <row r="107" spans="4:22" s="1" customFormat="1">
      <c r="D107" s="5"/>
      <c r="E107" s="5"/>
      <c r="F107" s="5"/>
      <c r="G107" s="5"/>
      <c r="H107" s="5"/>
      <c r="O107" s="47"/>
      <c r="P107" s="57">
        <v>51.5</v>
      </c>
      <c r="Q107" s="57">
        <f t="shared" si="3"/>
        <v>7.7667087380162457E-8</v>
      </c>
      <c r="R107" s="57">
        <f t="shared" si="4"/>
        <v>0.99999973593190294</v>
      </c>
      <c r="S107" s="57">
        <f t="shared" si="5"/>
        <v>0.29411764705882354</v>
      </c>
      <c r="T107" s="57"/>
      <c r="U107" s="57"/>
      <c r="V107" s="47"/>
    </row>
    <row r="108" spans="4:22" s="1" customFormat="1">
      <c r="D108" s="5"/>
      <c r="E108" s="5"/>
      <c r="F108" s="5"/>
      <c r="G108" s="5"/>
      <c r="H108" s="5"/>
      <c r="O108" s="47"/>
      <c r="P108" s="58">
        <v>52</v>
      </c>
      <c r="Q108" s="57">
        <f t="shared" si="3"/>
        <v>6.7045584804833518E-8</v>
      </c>
      <c r="R108" s="57">
        <f t="shared" si="4"/>
        <v>0.99999977204501167</v>
      </c>
      <c r="S108" s="57">
        <f t="shared" si="5"/>
        <v>0.29411764705882354</v>
      </c>
      <c r="T108" s="57"/>
      <c r="U108" s="57"/>
      <c r="V108" s="47"/>
    </row>
    <row r="109" spans="4:22" s="1" customFormat="1">
      <c r="D109" s="5"/>
      <c r="E109" s="5"/>
      <c r="F109" s="5"/>
      <c r="G109" s="5"/>
      <c r="H109" s="5"/>
      <c r="O109" s="47"/>
      <c r="P109" s="57">
        <v>52.5</v>
      </c>
      <c r="Q109" s="57">
        <f t="shared" si="3"/>
        <v>5.7876644965705951E-8</v>
      </c>
      <c r="R109" s="57">
        <f t="shared" si="4"/>
        <v>0.99999980321940707</v>
      </c>
      <c r="S109" s="57">
        <f t="shared" si="5"/>
        <v>0.29411764705882354</v>
      </c>
      <c r="T109" s="57"/>
      <c r="U109" s="57"/>
      <c r="V109" s="47"/>
    </row>
    <row r="110" spans="4:22" s="1" customFormat="1">
      <c r="D110" s="5"/>
      <c r="E110" s="5"/>
      <c r="F110" s="5"/>
      <c r="G110" s="5"/>
      <c r="H110" s="5"/>
      <c r="O110" s="47"/>
      <c r="P110" s="58">
        <v>53</v>
      </c>
      <c r="Q110" s="57">
        <f t="shared" si="3"/>
        <v>4.9961620026690934E-8</v>
      </c>
      <c r="R110" s="57">
        <f t="shared" si="4"/>
        <v>0.99999983013049187</v>
      </c>
      <c r="S110" s="57">
        <f t="shared" si="5"/>
        <v>0.29411764705882354</v>
      </c>
      <c r="T110" s="57"/>
      <c r="U110" s="57"/>
      <c r="V110" s="47"/>
    </row>
    <row r="111" spans="4:22" s="1" customFormat="1">
      <c r="D111" s="5"/>
      <c r="E111" s="5"/>
      <c r="F111" s="5"/>
      <c r="G111" s="5"/>
      <c r="H111" s="5"/>
      <c r="O111" s="47"/>
      <c r="P111" s="57">
        <v>53.5</v>
      </c>
      <c r="Q111" s="57">
        <f t="shared" si="3"/>
        <v>4.3129028594703597E-8</v>
      </c>
      <c r="R111" s="57">
        <f t="shared" si="4"/>
        <v>0.99999985336130282</v>
      </c>
      <c r="S111" s="57">
        <f t="shared" si="5"/>
        <v>0.29411764705882354</v>
      </c>
      <c r="T111" s="57"/>
      <c r="U111" s="57"/>
      <c r="V111" s="47"/>
    </row>
    <row r="112" spans="4:22" s="1" customFormat="1">
      <c r="D112" s="5"/>
      <c r="E112" s="5"/>
      <c r="F112" s="5"/>
      <c r="G112" s="5"/>
      <c r="H112" s="5"/>
      <c r="O112" s="47"/>
      <c r="P112" s="58">
        <v>54</v>
      </c>
      <c r="Q112" s="57">
        <f t="shared" si="3"/>
        <v>3.72308405237668E-8</v>
      </c>
      <c r="R112" s="57">
        <f t="shared" si="4"/>
        <v>0.99999987341514218</v>
      </c>
      <c r="S112" s="57">
        <f t="shared" si="5"/>
        <v>0.29411764705882354</v>
      </c>
      <c r="T112" s="57"/>
      <c r="U112" s="57"/>
      <c r="V112" s="47"/>
    </row>
    <row r="113" spans="4:22" s="1" customFormat="1">
      <c r="D113" s="5"/>
      <c r="E113" s="5"/>
      <c r="F113" s="5"/>
      <c r="G113" s="5"/>
      <c r="H113" s="5"/>
      <c r="O113" s="47"/>
      <c r="P113" s="57">
        <v>54.5</v>
      </c>
      <c r="Q113" s="57">
        <f t="shared" si="3"/>
        <v>3.2139269797427724E-8</v>
      </c>
      <c r="R113" s="57">
        <f t="shared" si="4"/>
        <v>0.99999989072648265</v>
      </c>
      <c r="S113" s="57">
        <f t="shared" si="5"/>
        <v>0.29411764705882354</v>
      </c>
      <c r="T113" s="57"/>
      <c r="U113" s="57"/>
      <c r="V113" s="47"/>
    </row>
    <row r="114" spans="4:22" s="1" customFormat="1">
      <c r="D114" s="5"/>
      <c r="E114" s="5"/>
      <c r="F114" s="5"/>
      <c r="G114" s="5"/>
      <c r="H114" s="5"/>
      <c r="O114" s="47"/>
      <c r="P114" s="58">
        <v>55</v>
      </c>
      <c r="Q114" s="57">
        <f t="shared" si="3"/>
        <v>2.7744006006323364E-8</v>
      </c>
      <c r="R114" s="57">
        <f t="shared" si="4"/>
        <v>0.99999990567037955</v>
      </c>
      <c r="S114" s="57">
        <f t="shared" si="5"/>
        <v>0.29411764705882354</v>
      </c>
      <c r="T114" s="57"/>
      <c r="U114" s="57"/>
      <c r="V114" s="47"/>
    </row>
    <row r="115" spans="4:22" s="1" customFormat="1">
      <c r="D115" s="5"/>
      <c r="E115" s="5"/>
      <c r="F115" s="5"/>
      <c r="G115" s="5"/>
      <c r="H115" s="5"/>
      <c r="O115" s="47"/>
      <c r="P115" s="57">
        <v>55.5</v>
      </c>
      <c r="Q115" s="57">
        <f t="shared" si="3"/>
        <v>2.3949824440022273E-8</v>
      </c>
      <c r="R115" s="57">
        <f t="shared" si="4"/>
        <v>0.99999991857059689</v>
      </c>
      <c r="S115" s="57">
        <f t="shared" si="5"/>
        <v>0.29411764705882354</v>
      </c>
      <c r="T115" s="57"/>
      <c r="U115" s="57"/>
      <c r="V115" s="47"/>
    </row>
    <row r="116" spans="4:22" s="1" customFormat="1">
      <c r="D116" s="5"/>
      <c r="E116" s="5"/>
      <c r="F116" s="5"/>
      <c r="G116" s="5"/>
      <c r="H116" s="5"/>
      <c r="O116" s="47"/>
      <c r="P116" s="58">
        <v>56</v>
      </c>
      <c r="Q116" s="57">
        <f t="shared" si="3"/>
        <v>2.0674523015066954E-8</v>
      </c>
      <c r="R116" s="57">
        <f t="shared" si="4"/>
        <v>0.99999992970662177</v>
      </c>
      <c r="S116" s="57">
        <f t="shared" si="5"/>
        <v>0.29411764705882354</v>
      </c>
      <c r="T116" s="57"/>
      <c r="U116" s="57"/>
      <c r="V116" s="47"/>
    </row>
    <row r="117" spans="4:22" s="1" customFormat="1">
      <c r="D117" s="5"/>
      <c r="E117" s="5"/>
      <c r="F117" s="5"/>
      <c r="G117" s="5"/>
      <c r="H117" s="5"/>
      <c r="O117" s="47"/>
      <c r="P117" s="57">
        <v>56.5</v>
      </c>
      <c r="Q117" s="57">
        <f t="shared" si="3"/>
        <v>1.7847141342140761E-8</v>
      </c>
      <c r="R117" s="57">
        <f t="shared" si="4"/>
        <v>0.99999993931971942</v>
      </c>
      <c r="S117" s="57">
        <f t="shared" si="5"/>
        <v>0.29411764705882354</v>
      </c>
      <c r="T117" s="57"/>
      <c r="U117" s="57"/>
      <c r="V117" s="47"/>
    </row>
    <row r="118" spans="4:22" s="1" customFormat="1">
      <c r="D118" s="5"/>
      <c r="E118" s="5"/>
      <c r="F118" s="5"/>
      <c r="G118" s="5"/>
      <c r="H118" s="5"/>
      <c r="O118" s="47"/>
      <c r="P118" s="58">
        <v>57</v>
      </c>
      <c r="Q118" s="57">
        <f t="shared" si="3"/>
        <v>1.5406423347915737E-8</v>
      </c>
      <c r="R118" s="57">
        <f t="shared" si="4"/>
        <v>0.99999994761816058</v>
      </c>
      <c r="S118" s="57">
        <f t="shared" si="5"/>
        <v>0.29411764705882354</v>
      </c>
      <c r="T118" s="57"/>
      <c r="U118" s="57"/>
      <c r="V118" s="47"/>
    </row>
    <row r="119" spans="4:22" s="1" customFormat="1">
      <c r="D119" s="5"/>
      <c r="E119" s="5"/>
      <c r="F119" s="5"/>
      <c r="G119" s="5"/>
      <c r="H119" s="5"/>
      <c r="O119" s="47"/>
      <c r="P119" s="57">
        <v>57.5</v>
      </c>
      <c r="Q119" s="57">
        <f t="shared" si="3"/>
        <v>1.329949014382222E-8</v>
      </c>
      <c r="R119" s="57">
        <f t="shared" si="4"/>
        <v>0.99999995478173354</v>
      </c>
      <c r="S119" s="57">
        <f t="shared" si="5"/>
        <v>0.29411764705882354</v>
      </c>
      <c r="T119" s="57"/>
      <c r="U119" s="57"/>
      <c r="V119" s="47"/>
    </row>
    <row r="120" spans="4:22" s="1" customFormat="1">
      <c r="D120" s="5"/>
      <c r="E120" s="5"/>
      <c r="F120" s="5"/>
      <c r="G120" s="5"/>
      <c r="H120" s="5"/>
      <c r="O120" s="47"/>
      <c r="P120" s="58">
        <v>58</v>
      </c>
      <c r="Q120" s="57">
        <f t="shared" si="3"/>
        <v>1.1480694389042205E-8</v>
      </c>
      <c r="R120" s="57">
        <f t="shared" si="4"/>
        <v>0.99999996096563903</v>
      </c>
      <c r="S120" s="57">
        <f t="shared" si="5"/>
        <v>0.29411764705882354</v>
      </c>
      <c r="T120" s="57"/>
      <c r="U120" s="57"/>
      <c r="V120" s="47"/>
    </row>
    <row r="121" spans="4:22" s="1" customFormat="1">
      <c r="D121" s="5"/>
      <c r="E121" s="5"/>
      <c r="F121" s="5"/>
      <c r="G121" s="5"/>
      <c r="H121" s="5"/>
      <c r="O121" s="47"/>
      <c r="P121" s="57">
        <v>58.5</v>
      </c>
      <c r="Q121" s="57">
        <f t="shared" si="3"/>
        <v>9.9106313271573356E-9</v>
      </c>
      <c r="R121" s="57">
        <f t="shared" si="4"/>
        <v>0.99999996630385346</v>
      </c>
      <c r="S121" s="57">
        <f t="shared" si="5"/>
        <v>0.29411764705882354</v>
      </c>
      <c r="T121" s="57"/>
      <c r="U121" s="57"/>
      <c r="V121" s="47"/>
    </row>
    <row r="122" spans="4:22" s="1" customFormat="1">
      <c r="D122" s="5"/>
      <c r="E122" s="5"/>
      <c r="F122" s="5"/>
      <c r="G122" s="5"/>
      <c r="H122" s="5"/>
      <c r="O122" s="47"/>
      <c r="P122" s="58">
        <v>59</v>
      </c>
      <c r="Q122" s="57">
        <f t="shared" si="3"/>
        <v>8.5552850702636439E-9</v>
      </c>
      <c r="R122" s="57">
        <f t="shared" si="4"/>
        <v>0.99999997091203074</v>
      </c>
      <c r="S122" s="57">
        <f t="shared" si="5"/>
        <v>0.29411764705882354</v>
      </c>
      <c r="T122" s="57"/>
      <c r="U122" s="57"/>
      <c r="V122" s="47"/>
    </row>
    <row r="123" spans="4:22" s="1" customFormat="1">
      <c r="D123" s="5"/>
      <c r="E123" s="5"/>
      <c r="F123" s="5"/>
      <c r="G123" s="5"/>
      <c r="H123" s="5"/>
      <c r="O123" s="47"/>
      <c r="P123" s="57">
        <v>59.5</v>
      </c>
      <c r="Q123" s="57">
        <f t="shared" si="3"/>
        <v>7.3852916345411234E-9</v>
      </c>
      <c r="R123" s="57">
        <f t="shared" si="4"/>
        <v>0.99999997489000847</v>
      </c>
      <c r="S123" s="57">
        <f t="shared" si="5"/>
        <v>0.29411764705882354</v>
      </c>
      <c r="T123" s="57"/>
      <c r="U123" s="57"/>
      <c r="V123" s="47"/>
    </row>
    <row r="124" spans="4:22" s="1" customFormat="1">
      <c r="D124" s="5"/>
      <c r="E124" s="5"/>
      <c r="F124" s="5"/>
      <c r="G124" s="5"/>
      <c r="H124" s="5"/>
      <c r="O124" s="47"/>
      <c r="P124" s="58">
        <v>60</v>
      </c>
      <c r="Q124" s="57">
        <f t="shared" si="3"/>
        <v>6.3753027607228636E-9</v>
      </c>
      <c r="R124" s="57">
        <f t="shared" si="4"/>
        <v>0.99999997832397058</v>
      </c>
      <c r="S124" s="57">
        <f t="shared" si="5"/>
        <v>0.29411764705882354</v>
      </c>
      <c r="T124" s="57"/>
      <c r="U124" s="57"/>
      <c r="V124" s="47"/>
    </row>
    <row r="125" spans="4:22" s="1" customFormat="1">
      <c r="D125" s="5"/>
      <c r="E125" s="5"/>
      <c r="F125" s="5"/>
      <c r="G125" s="5"/>
      <c r="H125" s="5"/>
      <c r="O125" s="47"/>
      <c r="P125" s="57">
        <v>60.5</v>
      </c>
      <c r="Q125" s="57">
        <f t="shared" si="3"/>
        <v>5.5034367364432592E-9</v>
      </c>
      <c r="R125" s="57">
        <f t="shared" si="4"/>
        <v>0.99999998128831513</v>
      </c>
      <c r="S125" s="57">
        <f t="shared" si="5"/>
        <v>0.29411764705882354</v>
      </c>
      <c r="T125" s="57"/>
      <c r="U125" s="57"/>
      <c r="V125" s="47"/>
    </row>
    <row r="126" spans="4:22" s="1" customFormat="1">
      <c r="D126" s="5"/>
      <c r="E126" s="5"/>
      <c r="F126" s="5"/>
      <c r="G126" s="5"/>
      <c r="H126" s="5"/>
      <c r="O126" s="47"/>
      <c r="P126" s="58">
        <v>61</v>
      </c>
      <c r="Q126" s="57">
        <f t="shared" si="3"/>
        <v>4.7508043223658515E-9</v>
      </c>
      <c r="R126" s="57">
        <f t="shared" si="4"/>
        <v>0.99999998384726529</v>
      </c>
      <c r="S126" s="57">
        <f t="shared" si="5"/>
        <v>0.29411764705882354</v>
      </c>
      <c r="T126" s="57"/>
      <c r="U126" s="57"/>
      <c r="V126" s="47"/>
    </row>
    <row r="127" spans="4:22" s="1" customFormat="1">
      <c r="D127" s="5"/>
      <c r="E127" s="5"/>
      <c r="F127" s="5"/>
      <c r="G127" s="5"/>
      <c r="H127" s="5"/>
      <c r="O127" s="47"/>
      <c r="P127" s="57">
        <v>61.5</v>
      </c>
      <c r="Q127" s="57">
        <f t="shared" si="3"/>
        <v>4.1010995111386719E-9</v>
      </c>
      <c r="R127" s="57">
        <f t="shared" si="4"/>
        <v>0.99999998605626161</v>
      </c>
      <c r="S127" s="57">
        <f t="shared" si="5"/>
        <v>0.29411764705882354</v>
      </c>
      <c r="T127" s="57"/>
      <c r="U127" s="57"/>
      <c r="V127" s="47"/>
    </row>
    <row r="128" spans="4:22" s="1" customFormat="1">
      <c r="D128" s="5"/>
      <c r="E128" s="5"/>
      <c r="F128" s="5"/>
      <c r="G128" s="5"/>
      <c r="H128" s="5"/>
      <c r="O128" s="47"/>
      <c r="P128" s="58">
        <v>62</v>
      </c>
      <c r="Q128" s="57">
        <f t="shared" si="3"/>
        <v>3.5402462528463431E-9</v>
      </c>
      <c r="R128" s="57">
        <f t="shared" si="4"/>
        <v>0.9999999879631627</v>
      </c>
      <c r="S128" s="57">
        <f t="shared" si="5"/>
        <v>0.29411764705882354</v>
      </c>
      <c r="T128" s="57"/>
      <c r="U128" s="57"/>
      <c r="V128" s="47"/>
    </row>
    <row r="129" spans="4:22" s="1" customFormat="1">
      <c r="D129" s="5"/>
      <c r="E129" s="5"/>
      <c r="F129" s="5"/>
      <c r="G129" s="5"/>
      <c r="H129" s="5"/>
      <c r="O129" s="47"/>
      <c r="P129" s="57">
        <v>62.5</v>
      </c>
      <c r="Q129" s="57">
        <f t="shared" si="3"/>
        <v>3.0560934931599933E-9</v>
      </c>
      <c r="R129" s="57">
        <f t="shared" si="4"/>
        <v>0.99999998960928216</v>
      </c>
      <c r="S129" s="57">
        <f t="shared" si="5"/>
        <v>0.29411764705882354</v>
      </c>
      <c r="T129" s="57"/>
      <c r="U129" s="57"/>
      <c r="V129" s="47"/>
    </row>
    <row r="130" spans="4:22" s="1" customFormat="1">
      <c r="D130" s="5"/>
      <c r="E130" s="5"/>
      <c r="F130" s="5"/>
      <c r="G130" s="5"/>
      <c r="H130" s="5"/>
      <c r="O130" s="47"/>
      <c r="P130" s="58">
        <v>63</v>
      </c>
      <c r="Q130" s="57">
        <f t="shared" si="3"/>
        <v>2.6381519170949668E-9</v>
      </c>
      <c r="R130" s="57">
        <f t="shared" si="4"/>
        <v>0.99999999103028347</v>
      </c>
      <c r="S130" s="57">
        <f t="shared" si="5"/>
        <v>0.29411764705882354</v>
      </c>
      <c r="T130" s="57"/>
      <c r="U130" s="57"/>
      <c r="V130" s="47"/>
    </row>
    <row r="131" spans="4:22" s="1" customFormat="1">
      <c r="D131" s="5"/>
      <c r="E131" s="5"/>
      <c r="F131" s="5"/>
      <c r="G131" s="5"/>
      <c r="H131" s="5"/>
      <c r="O131" s="47"/>
      <c r="P131" s="57">
        <v>63.5</v>
      </c>
      <c r="Q131" s="57">
        <f t="shared" si="3"/>
        <v>2.2773666948504935E-9</v>
      </c>
      <c r="R131" s="57">
        <f t="shared" si="4"/>
        <v>0.99999999225695324</v>
      </c>
      <c r="S131" s="57">
        <f t="shared" si="5"/>
        <v>0.29411764705882354</v>
      </c>
      <c r="T131" s="57"/>
      <c r="U131" s="57"/>
      <c r="V131" s="47"/>
    </row>
    <row r="132" spans="4:22" s="1" customFormat="1">
      <c r="D132" s="5"/>
      <c r="E132" s="5"/>
      <c r="F132" s="5"/>
      <c r="G132" s="5"/>
      <c r="H132" s="5"/>
      <c r="O132" s="47"/>
      <c r="P132" s="58">
        <v>64</v>
      </c>
      <c r="Q132" s="57">
        <f t="shared" si="3"/>
        <v>1.965921306201846E-9</v>
      </c>
      <c r="R132" s="57">
        <f t="shared" si="4"/>
        <v>0.99999999331586753</v>
      </c>
      <c r="S132" s="57">
        <f t="shared" si="5"/>
        <v>0.29411764705882354</v>
      </c>
      <c r="T132" s="57"/>
      <c r="U132" s="57"/>
      <c r="V132" s="47"/>
    </row>
    <row r="133" spans="4:22" s="1" customFormat="1">
      <c r="D133" s="5"/>
      <c r="E133" s="5"/>
      <c r="F133" s="5"/>
      <c r="G133" s="5"/>
      <c r="H133" s="5"/>
      <c r="O133" s="47"/>
      <c r="P133" s="57">
        <v>64.5</v>
      </c>
      <c r="Q133" s="57">
        <f t="shared" ref="Q133:Q196" si="6">(1/$B$4)*EXP(-(1/$B$4)*P133)</f>
        <v>1.6970681932415351E-9</v>
      </c>
      <c r="R133" s="57">
        <f t="shared" ref="R133:R196" si="7">1-EXP(-(1/$B$4)*P133)</f>
        <v>0.9999999942299681</v>
      </c>
      <c r="S133" s="57">
        <f t="shared" ref="S133:S196" si="8">1/$B$4</f>
        <v>0.29411764705882354</v>
      </c>
      <c r="T133" s="57"/>
      <c r="U133" s="57"/>
      <c r="V133" s="47"/>
    </row>
    <row r="134" spans="4:22" s="1" customFormat="1">
      <c r="D134" s="5"/>
      <c r="E134" s="5"/>
      <c r="F134" s="5"/>
      <c r="G134" s="5"/>
      <c r="H134" s="5"/>
      <c r="O134" s="47"/>
      <c r="P134" s="58">
        <v>65</v>
      </c>
      <c r="Q134" s="57">
        <f t="shared" si="6"/>
        <v>1.4649825725101517E-9</v>
      </c>
      <c r="R134" s="57">
        <f t="shared" si="7"/>
        <v>0.99999999501905923</v>
      </c>
      <c r="S134" s="57">
        <f t="shared" si="8"/>
        <v>0.29411764705882354</v>
      </c>
      <c r="T134" s="57"/>
      <c r="U134" s="57"/>
      <c r="V134" s="47"/>
    </row>
    <row r="135" spans="4:22" s="1" customFormat="1">
      <c r="D135" s="5"/>
      <c r="E135" s="5"/>
      <c r="F135" s="5"/>
      <c r="G135" s="5"/>
      <c r="H135" s="5"/>
      <c r="O135" s="47"/>
      <c r="P135" s="57">
        <v>65.5</v>
      </c>
      <c r="Q135" s="57">
        <f t="shared" si="6"/>
        <v>1.2646362393128655E-9</v>
      </c>
      <c r="R135" s="57">
        <f t="shared" si="7"/>
        <v>0.99999999570023679</v>
      </c>
      <c r="S135" s="57">
        <f t="shared" si="8"/>
        <v>0.29411764705882354</v>
      </c>
      <c r="T135" s="57"/>
      <c r="U135" s="57"/>
      <c r="V135" s="47"/>
    </row>
    <row r="136" spans="4:22" s="1" customFormat="1">
      <c r="D136" s="5"/>
      <c r="E136" s="5"/>
      <c r="F136" s="5"/>
      <c r="G136" s="5"/>
      <c r="H136" s="5"/>
      <c r="O136" s="47"/>
      <c r="P136" s="58">
        <v>66</v>
      </c>
      <c r="Q136" s="57">
        <f t="shared" si="6"/>
        <v>1.0916886301542027E-9</v>
      </c>
      <c r="R136" s="57">
        <f t="shared" si="7"/>
        <v>0.99999999628825864</v>
      </c>
      <c r="S136" s="57">
        <f t="shared" si="8"/>
        <v>0.29411764705882354</v>
      </c>
      <c r="T136" s="57"/>
      <c r="U136" s="57"/>
      <c r="V136" s="47"/>
    </row>
    <row r="137" spans="4:22" s="1" customFormat="1">
      <c r="D137" s="5"/>
      <c r="E137" s="5"/>
      <c r="F137" s="5"/>
      <c r="G137" s="5"/>
      <c r="H137" s="5"/>
      <c r="O137" s="47"/>
      <c r="P137" s="57">
        <v>66.5</v>
      </c>
      <c r="Q137" s="57">
        <f t="shared" si="6"/>
        <v>9.4239278312593215E-10</v>
      </c>
      <c r="R137" s="57">
        <f t="shared" si="7"/>
        <v>0.99999999679586449</v>
      </c>
      <c r="S137" s="57">
        <f t="shared" si="8"/>
        <v>0.29411764705882354</v>
      </c>
      <c r="T137" s="57"/>
      <c r="U137" s="57"/>
      <c r="V137" s="47"/>
    </row>
    <row r="138" spans="4:22" s="1" customFormat="1">
      <c r="D138" s="5"/>
      <c r="E138" s="5"/>
      <c r="F138" s="5"/>
      <c r="G138" s="5"/>
      <c r="H138" s="5"/>
      <c r="O138" s="47"/>
      <c r="P138" s="58">
        <v>67</v>
      </c>
      <c r="Q138" s="57">
        <f t="shared" si="6"/>
        <v>8.1351415885167814E-10</v>
      </c>
      <c r="R138" s="57">
        <f t="shared" si="7"/>
        <v>0.99999999723405186</v>
      </c>
      <c r="S138" s="57">
        <f t="shared" si="8"/>
        <v>0.29411764705882354</v>
      </c>
      <c r="T138" s="57"/>
      <c r="U138" s="57"/>
      <c r="V138" s="47"/>
    </row>
    <row r="139" spans="4:22" s="1" customFormat="1">
      <c r="D139" s="5"/>
      <c r="E139" s="5"/>
      <c r="F139" s="5"/>
      <c r="G139" s="5"/>
      <c r="H139" s="5"/>
      <c r="O139" s="47"/>
      <c r="P139" s="57">
        <v>67.5</v>
      </c>
      <c r="Q139" s="57">
        <f t="shared" si="6"/>
        <v>7.0226056321965301E-10</v>
      </c>
      <c r="R139" s="57">
        <f t="shared" si="7"/>
        <v>0.99999999761231406</v>
      </c>
      <c r="S139" s="57">
        <f t="shared" si="8"/>
        <v>0.29411764705882354</v>
      </c>
      <c r="T139" s="57"/>
      <c r="U139" s="57"/>
      <c r="V139" s="47"/>
    </row>
    <row r="140" spans="4:22" s="1" customFormat="1">
      <c r="D140" s="5"/>
      <c r="E140" s="5"/>
      <c r="F140" s="5"/>
      <c r="G140" s="5"/>
      <c r="H140" s="5"/>
      <c r="O140" s="47"/>
      <c r="P140" s="58">
        <v>68</v>
      </c>
      <c r="Q140" s="57">
        <f t="shared" si="6"/>
        <v>6.0622165365839942E-10</v>
      </c>
      <c r="R140" s="57">
        <f t="shared" si="7"/>
        <v>0.99999999793884642</v>
      </c>
      <c r="S140" s="57">
        <f t="shared" si="8"/>
        <v>0.29411764705882354</v>
      </c>
      <c r="T140" s="57"/>
      <c r="U140" s="57"/>
      <c r="V140" s="47"/>
    </row>
    <row r="141" spans="4:22" s="1" customFormat="1">
      <c r="D141" s="5"/>
      <c r="E141" s="5"/>
      <c r="F141" s="5"/>
      <c r="G141" s="5"/>
      <c r="H141" s="5"/>
      <c r="O141" s="47"/>
      <c r="P141" s="57">
        <v>68.5</v>
      </c>
      <c r="Q141" s="57">
        <f t="shared" si="6"/>
        <v>5.233167183408744E-10</v>
      </c>
      <c r="R141" s="57">
        <f t="shared" si="7"/>
        <v>0.99999999822072316</v>
      </c>
      <c r="S141" s="57">
        <f t="shared" si="8"/>
        <v>0.29411764705882354</v>
      </c>
      <c r="T141" s="57"/>
      <c r="U141" s="57"/>
      <c r="V141" s="47"/>
    </row>
    <row r="142" spans="4:22" s="1" customFormat="1">
      <c r="D142" s="5"/>
      <c r="E142" s="5"/>
      <c r="F142" s="5"/>
      <c r="G142" s="5"/>
      <c r="H142" s="5"/>
      <c r="O142" s="47"/>
      <c r="P142" s="58">
        <v>69</v>
      </c>
      <c r="Q142" s="57">
        <f t="shared" si="6"/>
        <v>4.5174959693765903E-10</v>
      </c>
      <c r="R142" s="57">
        <f t="shared" si="7"/>
        <v>0.99999999846405141</v>
      </c>
      <c r="S142" s="57">
        <f t="shared" si="8"/>
        <v>0.29411764705882354</v>
      </c>
      <c r="T142" s="57"/>
      <c r="U142" s="57"/>
      <c r="V142" s="47"/>
    </row>
    <row r="143" spans="4:22" s="1" customFormat="1">
      <c r="D143" s="5"/>
      <c r="E143" s="5"/>
      <c r="F143" s="5"/>
      <c r="G143" s="5"/>
      <c r="H143" s="5"/>
      <c r="O143" s="47"/>
      <c r="P143" s="57">
        <v>69.5</v>
      </c>
      <c r="Q143" s="57">
        <f t="shared" si="6"/>
        <v>3.8996976626381342E-10</v>
      </c>
      <c r="R143" s="57">
        <f t="shared" si="7"/>
        <v>0.99999999867410283</v>
      </c>
      <c r="S143" s="57">
        <f t="shared" si="8"/>
        <v>0.29411764705882354</v>
      </c>
      <c r="T143" s="57"/>
      <c r="U143" s="57"/>
      <c r="V143" s="47"/>
    </row>
    <row r="144" spans="4:22" s="1" customFormat="1">
      <c r="D144" s="5"/>
      <c r="E144" s="5"/>
      <c r="F144" s="5"/>
      <c r="G144" s="5"/>
      <c r="H144" s="5"/>
      <c r="O144" s="47"/>
      <c r="P144" s="58">
        <v>70</v>
      </c>
      <c r="Q144" s="57">
        <f t="shared" si="6"/>
        <v>3.3663874772828995E-10</v>
      </c>
      <c r="R144" s="57">
        <f t="shared" si="7"/>
        <v>0.99999999885542823</v>
      </c>
      <c r="S144" s="57">
        <f t="shared" si="8"/>
        <v>0.29411764705882354</v>
      </c>
      <c r="T144" s="57"/>
      <c r="U144" s="57"/>
      <c r="V144" s="47"/>
    </row>
    <row r="145" spans="4:22" s="1" customFormat="1">
      <c r="D145" s="5"/>
      <c r="E145" s="5"/>
      <c r="F145" s="5"/>
      <c r="G145" s="5"/>
      <c r="H145" s="5"/>
      <c r="O145" s="47"/>
      <c r="P145" s="57">
        <v>70.5</v>
      </c>
      <c r="Q145" s="57">
        <f t="shared" si="6"/>
        <v>2.906011087931549E-10</v>
      </c>
      <c r="R145" s="57">
        <f t="shared" si="7"/>
        <v>0.99999999901195624</v>
      </c>
      <c r="S145" s="57">
        <f t="shared" si="8"/>
        <v>0.29411764705882354</v>
      </c>
      <c r="T145" s="57"/>
      <c r="U145" s="57"/>
      <c r="V145" s="47"/>
    </row>
    <row r="146" spans="4:22" s="1" customFormat="1">
      <c r="D146" s="5"/>
      <c r="E146" s="5"/>
      <c r="F146" s="5"/>
      <c r="G146" s="5"/>
      <c r="H146" s="5"/>
      <c r="O146" s="47"/>
      <c r="P146" s="58">
        <v>71</v>
      </c>
      <c r="Q146" s="57">
        <f t="shared" si="6"/>
        <v>2.5085943018054416E-10</v>
      </c>
      <c r="R146" s="57">
        <f t="shared" si="7"/>
        <v>0.99999999914707793</v>
      </c>
      <c r="S146" s="57">
        <f t="shared" si="8"/>
        <v>0.29411764705882354</v>
      </c>
      <c r="T146" s="57"/>
      <c r="U146" s="57"/>
      <c r="V146" s="47"/>
    </row>
    <row r="147" spans="4:22" s="1" customFormat="1">
      <c r="D147" s="5"/>
      <c r="E147" s="5"/>
      <c r="F147" s="5"/>
      <c r="G147" s="5"/>
      <c r="H147" s="5"/>
      <c r="O147" s="47"/>
      <c r="P147" s="57">
        <v>71.5</v>
      </c>
      <c r="Q147" s="57">
        <f t="shared" si="6"/>
        <v>2.1655269648437631E-10</v>
      </c>
      <c r="R147" s="57">
        <f t="shared" si="7"/>
        <v>0.99999999926372085</v>
      </c>
      <c r="S147" s="57">
        <f t="shared" si="8"/>
        <v>0.29411764705882354</v>
      </c>
      <c r="T147" s="57"/>
      <c r="U147" s="57"/>
      <c r="V147" s="47"/>
    </row>
    <row r="148" spans="4:22" s="1" customFormat="1">
      <c r="D148" s="5"/>
      <c r="E148" s="5"/>
      <c r="F148" s="5"/>
      <c r="G148" s="5"/>
      <c r="H148" s="5"/>
      <c r="O148" s="47"/>
      <c r="P148" s="58">
        <v>72</v>
      </c>
      <c r="Q148" s="57">
        <f t="shared" si="6"/>
        <v>1.8693764201291567E-10</v>
      </c>
      <c r="R148" s="57">
        <f t="shared" si="7"/>
        <v>0.99999999936441197</v>
      </c>
      <c r="S148" s="57">
        <f t="shared" si="8"/>
        <v>0.29411764705882354</v>
      </c>
      <c r="T148" s="57"/>
      <c r="U148" s="57"/>
      <c r="V148" s="47"/>
    </row>
    <row r="149" spans="4:22" s="1" customFormat="1">
      <c r="D149" s="5"/>
      <c r="E149" s="5"/>
      <c r="F149" s="5"/>
      <c r="G149" s="5"/>
      <c r="H149" s="5"/>
      <c r="O149" s="47"/>
      <c r="P149" s="57">
        <v>72.5</v>
      </c>
      <c r="Q149" s="57">
        <f t="shared" si="6"/>
        <v>1.6137264771427187E-10</v>
      </c>
      <c r="R149" s="57">
        <f t="shared" si="7"/>
        <v>0.999999999451333</v>
      </c>
      <c r="S149" s="57">
        <f t="shared" si="8"/>
        <v>0.29411764705882354</v>
      </c>
      <c r="T149" s="57"/>
      <c r="U149" s="57"/>
      <c r="V149" s="47"/>
    </row>
    <row r="150" spans="4:22" s="1" customFormat="1">
      <c r="D150" s="5"/>
      <c r="E150" s="5"/>
      <c r="F150" s="5"/>
      <c r="G150" s="5"/>
      <c r="H150" s="5"/>
      <c r="O150" s="47"/>
      <c r="P150" s="58">
        <v>73</v>
      </c>
      <c r="Q150" s="57">
        <f t="shared" si="6"/>
        <v>1.3930384030689382E-10</v>
      </c>
      <c r="R150" s="57">
        <f t="shared" si="7"/>
        <v>0.99999999952636698</v>
      </c>
      <c r="S150" s="57">
        <f t="shared" si="8"/>
        <v>0.29411764705882354</v>
      </c>
      <c r="T150" s="57"/>
      <c r="U150" s="57"/>
      <c r="V150" s="47"/>
    </row>
    <row r="151" spans="4:22" s="1" customFormat="1">
      <c r="D151" s="5"/>
      <c r="E151" s="5"/>
      <c r="F151" s="5"/>
      <c r="G151" s="5"/>
      <c r="H151" s="5"/>
      <c r="O151" s="47"/>
      <c r="P151" s="57">
        <v>73.5</v>
      </c>
      <c r="Q151" s="57">
        <f t="shared" si="6"/>
        <v>1.2025309244853153E-10</v>
      </c>
      <c r="R151" s="57">
        <f t="shared" si="7"/>
        <v>0.9999999995911395</v>
      </c>
      <c r="S151" s="57">
        <f t="shared" si="8"/>
        <v>0.29411764705882354</v>
      </c>
      <c r="T151" s="57"/>
      <c r="U151" s="57"/>
      <c r="V151" s="47"/>
    </row>
    <row r="152" spans="4:22" s="1" customFormat="1">
      <c r="D152" s="5"/>
      <c r="E152" s="5"/>
      <c r="F152" s="5"/>
      <c r="G152" s="5"/>
      <c r="H152" s="5"/>
      <c r="O152" s="47"/>
      <c r="P152" s="58">
        <v>74</v>
      </c>
      <c r="Q152" s="57">
        <f t="shared" si="6"/>
        <v>1.0380766396372911E-10</v>
      </c>
      <c r="R152" s="57">
        <f t="shared" si="7"/>
        <v>0.99999999964705399</v>
      </c>
      <c r="S152" s="57">
        <f t="shared" si="8"/>
        <v>0.29411764705882354</v>
      </c>
      <c r="T152" s="57"/>
      <c r="U152" s="57"/>
      <c r="V152" s="47"/>
    </row>
    <row r="153" spans="4:22" s="1" customFormat="1">
      <c r="D153" s="5"/>
      <c r="E153" s="5"/>
      <c r="F153" s="5"/>
      <c r="G153" s="5"/>
      <c r="H153" s="5"/>
      <c r="O153" s="47"/>
      <c r="P153" s="57">
        <v>74.5</v>
      </c>
      <c r="Q153" s="57">
        <f t="shared" si="6"/>
        <v>8.9611259703933698E-11</v>
      </c>
      <c r="R153" s="57">
        <f t="shared" si="7"/>
        <v>0.99999999969532172</v>
      </c>
      <c r="S153" s="57">
        <f t="shared" si="8"/>
        <v>0.29411764705882354</v>
      </c>
      <c r="T153" s="57"/>
      <c r="U153" s="57"/>
      <c r="V153" s="47"/>
    </row>
    <row r="154" spans="4:22" s="1" customFormat="1">
      <c r="D154" s="5"/>
      <c r="E154" s="5"/>
      <c r="F154" s="5"/>
      <c r="G154" s="5"/>
      <c r="H154" s="5"/>
      <c r="O154" s="47"/>
      <c r="P154" s="58">
        <v>75</v>
      </c>
      <c r="Q154" s="57">
        <f t="shared" si="6"/>
        <v>7.7356310306064291E-11</v>
      </c>
      <c r="R154" s="57">
        <f t="shared" si="7"/>
        <v>0.9999999997369885</v>
      </c>
      <c r="S154" s="57">
        <f t="shared" si="8"/>
        <v>0.29411764705882354</v>
      </c>
      <c r="T154" s="57"/>
      <c r="U154" s="57"/>
      <c r="V154" s="47"/>
    </row>
    <row r="155" spans="4:22" s="1" customFormat="1">
      <c r="D155" s="5"/>
      <c r="E155" s="5"/>
      <c r="F155" s="5"/>
      <c r="G155" s="5"/>
      <c r="H155" s="5"/>
      <c r="O155" s="47"/>
      <c r="P155" s="57">
        <v>75.5</v>
      </c>
      <c r="Q155" s="57">
        <f t="shared" si="6"/>
        <v>6.6777308609862195E-11</v>
      </c>
      <c r="R155" s="57">
        <f t="shared" si="7"/>
        <v>0.99999999977295717</v>
      </c>
      <c r="S155" s="57">
        <f t="shared" si="8"/>
        <v>0.29411764705882354</v>
      </c>
      <c r="T155" s="57"/>
      <c r="U155" s="57"/>
      <c r="V155" s="47"/>
    </row>
    <row r="156" spans="4:22" s="1" customFormat="1">
      <c r="D156" s="5"/>
      <c r="E156" s="5"/>
      <c r="F156" s="5"/>
      <c r="G156" s="5"/>
      <c r="H156" s="5"/>
      <c r="O156" s="47"/>
      <c r="P156" s="58">
        <v>76</v>
      </c>
      <c r="Q156" s="57">
        <f t="shared" si="6"/>
        <v>5.7645057365503621E-11</v>
      </c>
      <c r="R156" s="57">
        <f t="shared" si="7"/>
        <v>0.99999999980400678</v>
      </c>
      <c r="S156" s="57">
        <f t="shared" si="8"/>
        <v>0.29411764705882354</v>
      </c>
      <c r="T156" s="57"/>
      <c r="U156" s="57"/>
      <c r="V156" s="47"/>
    </row>
    <row r="157" spans="4:22" s="1" customFormat="1">
      <c r="D157" s="5"/>
      <c r="E157" s="5"/>
      <c r="F157" s="5"/>
      <c r="G157" s="5"/>
      <c r="H157" s="5"/>
      <c r="O157" s="47"/>
      <c r="P157" s="57">
        <v>76.5</v>
      </c>
      <c r="Q157" s="57">
        <f t="shared" si="6"/>
        <v>4.9761703606327369E-11</v>
      </c>
      <c r="R157" s="57">
        <f t="shared" si="7"/>
        <v>0.99999999983081023</v>
      </c>
      <c r="S157" s="57">
        <f t="shared" si="8"/>
        <v>0.29411764705882354</v>
      </c>
      <c r="T157" s="57"/>
      <c r="U157" s="57"/>
      <c r="V157" s="47"/>
    </row>
    <row r="158" spans="4:22" s="1" customFormat="1">
      <c r="D158" s="5"/>
      <c r="E158" s="5"/>
      <c r="F158" s="5"/>
      <c r="G158" s="5"/>
      <c r="H158" s="5"/>
      <c r="O158" s="47"/>
      <c r="P158" s="58">
        <v>77</v>
      </c>
      <c r="Q158" s="57">
        <f t="shared" si="6"/>
        <v>4.2956452104873906E-11</v>
      </c>
      <c r="R158" s="57">
        <f t="shared" si="7"/>
        <v>0.99999999985394805</v>
      </c>
      <c r="S158" s="57">
        <f t="shared" si="8"/>
        <v>0.29411764705882354</v>
      </c>
      <c r="T158" s="57"/>
      <c r="U158" s="57"/>
      <c r="V158" s="47"/>
    </row>
    <row r="159" spans="4:22" s="1" customFormat="1">
      <c r="D159" s="5"/>
      <c r="E159" s="5"/>
      <c r="F159" s="5"/>
      <c r="G159" s="5"/>
      <c r="H159" s="5"/>
      <c r="O159" s="47"/>
      <c r="P159" s="57">
        <v>77.5</v>
      </c>
      <c r="Q159" s="57">
        <f t="shared" si="6"/>
        <v>3.708186504297445E-11</v>
      </c>
      <c r="R159" s="57">
        <f t="shared" si="7"/>
        <v>0.99999999987392163</v>
      </c>
      <c r="S159" s="57">
        <f t="shared" si="8"/>
        <v>0.29411764705882354</v>
      </c>
      <c r="T159" s="57"/>
      <c r="U159" s="57"/>
      <c r="V159" s="47"/>
    </row>
    <row r="160" spans="4:22" s="1" customFormat="1">
      <c r="D160" s="5"/>
      <c r="E160" s="5"/>
      <c r="F160" s="5"/>
      <c r="G160" s="5"/>
      <c r="H160" s="5"/>
      <c r="O160" s="47"/>
      <c r="P160" s="58">
        <v>78</v>
      </c>
      <c r="Q160" s="57">
        <f t="shared" si="6"/>
        <v>3.2010667727127261E-11</v>
      </c>
      <c r="R160" s="57">
        <f t="shared" si="7"/>
        <v>0.99999999989116373</v>
      </c>
      <c r="S160" s="57">
        <f t="shared" si="8"/>
        <v>0.29411764705882354</v>
      </c>
      <c r="T160" s="57"/>
      <c r="U160" s="57"/>
      <c r="V160" s="47"/>
    </row>
    <row r="161" spans="4:22" s="1" customFormat="1">
      <c r="D161" s="5"/>
      <c r="E161" s="5"/>
      <c r="F161" s="5"/>
      <c r="G161" s="5"/>
      <c r="H161" s="5"/>
      <c r="O161" s="47"/>
      <c r="P161" s="57">
        <v>78.5</v>
      </c>
      <c r="Q161" s="57">
        <f t="shared" si="6"/>
        <v>2.7632991144027693E-11</v>
      </c>
      <c r="R161" s="57">
        <f t="shared" si="7"/>
        <v>0.99999999990604782</v>
      </c>
      <c r="S161" s="57">
        <f t="shared" si="8"/>
        <v>0.29411764705882354</v>
      </c>
      <c r="T161" s="57"/>
      <c r="U161" s="57"/>
      <c r="V161" s="47"/>
    </row>
    <row r="162" spans="4:22" s="1" customFormat="1">
      <c r="D162" s="5"/>
      <c r="E162" s="5"/>
      <c r="F162" s="5"/>
      <c r="G162" s="5"/>
      <c r="H162" s="5"/>
      <c r="O162" s="47"/>
      <c r="P162" s="58">
        <v>79</v>
      </c>
      <c r="Q162" s="57">
        <f t="shared" si="6"/>
        <v>2.3853991615389583E-11</v>
      </c>
      <c r="R162" s="57">
        <f t="shared" si="7"/>
        <v>0.99999999991889643</v>
      </c>
      <c r="S162" s="57">
        <f t="shared" si="8"/>
        <v>0.29411764705882354</v>
      </c>
      <c r="T162" s="57"/>
      <c r="U162" s="57"/>
      <c r="V162" s="47"/>
    </row>
    <row r="163" spans="4:22" s="1" customFormat="1">
      <c r="D163" s="5"/>
      <c r="E163" s="5"/>
      <c r="F163" s="5"/>
      <c r="G163" s="5"/>
      <c r="H163" s="5"/>
      <c r="O163" s="47"/>
      <c r="P163" s="57">
        <v>79.5</v>
      </c>
      <c r="Q163" s="57">
        <f t="shared" si="6"/>
        <v>2.0591795981162002E-11</v>
      </c>
      <c r="R163" s="57">
        <f t="shared" si="7"/>
        <v>0.99999999992998789</v>
      </c>
      <c r="S163" s="57">
        <f t="shared" si="8"/>
        <v>0.29411764705882354</v>
      </c>
      <c r="T163" s="57"/>
      <c r="U163" s="57"/>
      <c r="V163" s="47"/>
    </row>
    <row r="164" spans="4:22" s="1" customFormat="1">
      <c r="D164" s="5"/>
      <c r="E164" s="5"/>
      <c r="F164" s="5"/>
      <c r="G164" s="5"/>
      <c r="H164" s="5"/>
      <c r="O164" s="47"/>
      <c r="P164" s="58">
        <v>80</v>
      </c>
      <c r="Q164" s="57">
        <f t="shared" si="6"/>
        <v>1.7775727792921604E-11</v>
      </c>
      <c r="R164" s="57">
        <f t="shared" si="7"/>
        <v>0.99999999993956257</v>
      </c>
      <c r="S164" s="57">
        <f t="shared" si="8"/>
        <v>0.29411764705882354</v>
      </c>
      <c r="T164" s="57"/>
      <c r="U164" s="57"/>
      <c r="V164" s="47"/>
    </row>
    <row r="165" spans="4:22" s="1" customFormat="1">
      <c r="D165" s="5"/>
      <c r="E165" s="5"/>
      <c r="F165" s="5"/>
      <c r="G165" s="5"/>
      <c r="H165" s="5"/>
      <c r="O165" s="47"/>
      <c r="P165" s="57">
        <v>80.5</v>
      </c>
      <c r="Q165" s="57">
        <f t="shared" si="6"/>
        <v>1.5344776087385072E-11</v>
      </c>
      <c r="R165" s="57">
        <f t="shared" si="7"/>
        <v>0.99999999994782773</v>
      </c>
      <c r="S165" s="57">
        <f t="shared" si="8"/>
        <v>0.29411764705882354</v>
      </c>
      <c r="T165" s="57"/>
      <c r="U165" s="57"/>
      <c r="V165" s="47"/>
    </row>
    <row r="166" spans="4:22" s="1" customFormat="1">
      <c r="D166" s="5"/>
      <c r="E166" s="5"/>
      <c r="F166" s="5"/>
      <c r="G166" s="5"/>
      <c r="H166" s="5"/>
      <c r="O166" s="47"/>
      <c r="P166" s="58">
        <v>81</v>
      </c>
      <c r="Q166" s="57">
        <f t="shared" si="6"/>
        <v>1.3246273565560911E-11</v>
      </c>
      <c r="R166" s="57">
        <f t="shared" si="7"/>
        <v>0.99999999995496269</v>
      </c>
      <c r="S166" s="57">
        <f t="shared" si="8"/>
        <v>0.29411764705882354</v>
      </c>
      <c r="T166" s="57"/>
      <c r="U166" s="57"/>
      <c r="V166" s="47"/>
    </row>
    <row r="167" spans="4:22" s="1" customFormat="1">
      <c r="D167" s="5"/>
      <c r="E167" s="5"/>
      <c r="F167" s="5"/>
      <c r="G167" s="5"/>
      <c r="H167" s="5"/>
      <c r="O167" s="47"/>
      <c r="P167" s="57">
        <v>81.5</v>
      </c>
      <c r="Q167" s="57">
        <f t="shared" si="6"/>
        <v>1.1434755539895197E-11</v>
      </c>
      <c r="R167" s="57">
        <f t="shared" si="7"/>
        <v>0.99999999996112188</v>
      </c>
      <c r="S167" s="57">
        <f t="shared" si="8"/>
        <v>0.29411764705882354</v>
      </c>
      <c r="T167" s="57"/>
      <c r="U167" s="57"/>
      <c r="V167" s="47"/>
    </row>
    <row r="168" spans="4:22" s="1" customFormat="1">
      <c r="D168" s="5"/>
      <c r="E168" s="5"/>
      <c r="F168" s="5"/>
      <c r="G168" s="5"/>
      <c r="H168" s="5"/>
      <c r="O168" s="47"/>
      <c r="P168" s="58">
        <v>82</v>
      </c>
      <c r="Q168" s="57">
        <f t="shared" si="6"/>
        <v>9.8709749281572825E-12</v>
      </c>
      <c r="R168" s="57">
        <f t="shared" si="7"/>
        <v>0.99999999996643874</v>
      </c>
      <c r="S168" s="57">
        <f t="shared" si="8"/>
        <v>0.29411764705882354</v>
      </c>
      <c r="T168" s="57"/>
      <c r="U168" s="57"/>
      <c r="V168" s="47"/>
    </row>
    <row r="169" spans="4:22" s="1" customFormat="1">
      <c r="D169" s="5"/>
      <c r="E169" s="5"/>
      <c r="F169" s="5"/>
      <c r="G169" s="5"/>
      <c r="H169" s="5"/>
      <c r="O169" s="47"/>
      <c r="P169" s="57">
        <v>82.5</v>
      </c>
      <c r="Q169" s="57">
        <f t="shared" si="6"/>
        <v>8.5210519536128533E-12</v>
      </c>
      <c r="R169" s="57">
        <f t="shared" si="7"/>
        <v>0.9999999999710284</v>
      </c>
      <c r="S169" s="57">
        <f t="shared" si="8"/>
        <v>0.29411764705882354</v>
      </c>
      <c r="T169" s="57"/>
      <c r="U169" s="57"/>
      <c r="V169" s="47"/>
    </row>
    <row r="170" spans="4:22" s="1" customFormat="1">
      <c r="D170" s="5"/>
      <c r="E170" s="5"/>
      <c r="F170" s="5"/>
      <c r="G170" s="5"/>
      <c r="H170" s="5"/>
      <c r="O170" s="47"/>
      <c r="P170" s="58">
        <v>83</v>
      </c>
      <c r="Q170" s="57">
        <f t="shared" si="6"/>
        <v>7.3557401294832333E-12</v>
      </c>
      <c r="R170" s="57">
        <f t="shared" si="7"/>
        <v>0.99999999997499045</v>
      </c>
      <c r="S170" s="57">
        <f t="shared" si="8"/>
        <v>0.29411764705882354</v>
      </c>
      <c r="T170" s="57"/>
      <c r="U170" s="57"/>
      <c r="V170" s="47"/>
    </row>
    <row r="171" spans="4:22" s="1" customFormat="1">
      <c r="D171" s="5"/>
      <c r="E171" s="5"/>
      <c r="F171" s="5"/>
      <c r="G171" s="5"/>
      <c r="H171" s="5"/>
      <c r="O171" s="47"/>
      <c r="P171" s="57">
        <v>83.5</v>
      </c>
      <c r="Q171" s="57">
        <f t="shared" si="6"/>
        <v>6.3497926250231756E-12</v>
      </c>
      <c r="R171" s="57">
        <f t="shared" si="7"/>
        <v>0.99999999997841071</v>
      </c>
      <c r="S171" s="57">
        <f t="shared" si="8"/>
        <v>0.29411764705882354</v>
      </c>
      <c r="T171" s="57"/>
      <c r="U171" s="57"/>
      <c r="V171" s="47"/>
    </row>
    <row r="172" spans="4:22" s="1" customFormat="1">
      <c r="D172" s="5"/>
      <c r="E172" s="5"/>
      <c r="F172" s="5"/>
      <c r="G172" s="5"/>
      <c r="H172" s="5"/>
      <c r="O172" s="47"/>
      <c r="P172" s="58">
        <v>84</v>
      </c>
      <c r="Q172" s="57">
        <f t="shared" si="6"/>
        <v>5.4814152853482027E-12</v>
      </c>
      <c r="R172" s="57">
        <f t="shared" si="7"/>
        <v>0.99999999998136324</v>
      </c>
      <c r="S172" s="57">
        <f t="shared" si="8"/>
        <v>0.29411764705882354</v>
      </c>
      <c r="T172" s="57"/>
      <c r="U172" s="57"/>
      <c r="V172" s="47"/>
    </row>
    <row r="173" spans="4:22" s="1" customFormat="1">
      <c r="D173" s="5"/>
      <c r="E173" s="5"/>
      <c r="F173" s="5"/>
      <c r="G173" s="5"/>
      <c r="H173" s="5"/>
      <c r="O173" s="47"/>
      <c r="P173" s="57">
        <v>84.5</v>
      </c>
      <c r="Q173" s="57">
        <f t="shared" si="6"/>
        <v>4.731794454521932E-12</v>
      </c>
      <c r="R173" s="57">
        <f t="shared" si="7"/>
        <v>0.99999999998391187</v>
      </c>
      <c r="S173" s="57">
        <f t="shared" si="8"/>
        <v>0.29411764705882354</v>
      </c>
      <c r="T173" s="57"/>
      <c r="U173" s="57"/>
      <c r="V173" s="47"/>
    </row>
    <row r="174" spans="4:22" s="1" customFormat="1">
      <c r="D174" s="5"/>
      <c r="E174" s="5"/>
      <c r="F174" s="5"/>
      <c r="G174" s="5"/>
      <c r="H174" s="5"/>
      <c r="O174" s="47"/>
      <c r="P174" s="58">
        <v>85</v>
      </c>
      <c r="Q174" s="57">
        <f t="shared" si="6"/>
        <v>4.0846893720482412E-12</v>
      </c>
      <c r="R174" s="57">
        <f t="shared" si="7"/>
        <v>0.99999999998611211</v>
      </c>
      <c r="S174" s="57">
        <f t="shared" si="8"/>
        <v>0.29411764705882354</v>
      </c>
      <c r="T174" s="57"/>
      <c r="U174" s="57"/>
      <c r="V174" s="47"/>
    </row>
    <row r="175" spans="4:22" s="1" customFormat="1">
      <c r="D175" s="5"/>
      <c r="E175" s="5"/>
      <c r="F175" s="5"/>
      <c r="G175" s="5"/>
      <c r="H175" s="5"/>
      <c r="O175" s="47"/>
      <c r="P175" s="57">
        <v>85.5</v>
      </c>
      <c r="Q175" s="57">
        <f t="shared" si="6"/>
        <v>3.5260803119161491E-12</v>
      </c>
      <c r="R175" s="57">
        <f t="shared" si="7"/>
        <v>0.99999999998801137</v>
      </c>
      <c r="S175" s="57">
        <f t="shared" si="8"/>
        <v>0.29411764705882354</v>
      </c>
      <c r="T175" s="57"/>
      <c r="U175" s="57"/>
      <c r="V175" s="47"/>
    </row>
    <row r="176" spans="4:22" s="1" customFormat="1">
      <c r="D176" s="5"/>
      <c r="E176" s="5"/>
      <c r="F176" s="5"/>
      <c r="G176" s="5"/>
      <c r="H176" s="5"/>
      <c r="O176" s="47"/>
      <c r="P176" s="58">
        <v>86</v>
      </c>
      <c r="Q176" s="57">
        <f t="shared" si="6"/>
        <v>3.043864841024158E-12</v>
      </c>
      <c r="R176" s="57">
        <f t="shared" si="7"/>
        <v>0.99999999998965083</v>
      </c>
      <c r="S176" s="57">
        <f t="shared" si="8"/>
        <v>0.29411764705882354</v>
      </c>
      <c r="T176" s="57"/>
      <c r="U176" s="57"/>
      <c r="V176" s="47"/>
    </row>
    <row r="177" spans="4:22" s="1" customFormat="1">
      <c r="D177" s="5"/>
      <c r="E177" s="5"/>
      <c r="F177" s="5"/>
      <c r="G177" s="5"/>
      <c r="H177" s="5"/>
      <c r="O177" s="47"/>
      <c r="P177" s="57">
        <v>86.5</v>
      </c>
      <c r="Q177" s="57">
        <f t="shared" si="6"/>
        <v>2.6275956163313222E-12</v>
      </c>
      <c r="R177" s="57">
        <f t="shared" si="7"/>
        <v>0.99999999999106615</v>
      </c>
      <c r="S177" s="57">
        <f t="shared" si="8"/>
        <v>0.29411764705882354</v>
      </c>
      <c r="T177" s="57"/>
      <c r="U177" s="57"/>
      <c r="V177" s="47"/>
    </row>
    <row r="178" spans="4:22" s="1" customFormat="1">
      <c r="D178" s="5"/>
      <c r="E178" s="5"/>
      <c r="F178" s="5"/>
      <c r="G178" s="5"/>
      <c r="H178" s="5"/>
      <c r="O178" s="47"/>
      <c r="P178" s="58">
        <v>87</v>
      </c>
      <c r="Q178" s="57">
        <f t="shared" si="6"/>
        <v>2.2682540400317204E-12</v>
      </c>
      <c r="R178" s="57">
        <f t="shared" si="7"/>
        <v>0.99999999999228795</v>
      </c>
      <c r="S178" s="57">
        <f t="shared" si="8"/>
        <v>0.29411764705882354</v>
      </c>
      <c r="T178" s="57"/>
      <c r="U178" s="57"/>
      <c r="V178" s="47"/>
    </row>
    <row r="179" spans="4:22" s="1" customFormat="1">
      <c r="D179" s="5"/>
      <c r="E179" s="5"/>
      <c r="F179" s="5"/>
      <c r="G179" s="5"/>
      <c r="H179" s="5"/>
      <c r="O179" s="47"/>
      <c r="P179" s="57">
        <v>87.5</v>
      </c>
      <c r="Q179" s="57">
        <f t="shared" si="6"/>
        <v>1.9580548689237474E-12</v>
      </c>
      <c r="R179" s="57">
        <f t="shared" si="7"/>
        <v>0.99999999999334266</v>
      </c>
      <c r="S179" s="57">
        <f t="shared" si="8"/>
        <v>0.29411764705882354</v>
      </c>
      <c r="T179" s="57"/>
      <c r="U179" s="57"/>
      <c r="V179" s="47"/>
    </row>
    <row r="180" spans="4:22" s="1" customFormat="1">
      <c r="D180" s="5"/>
      <c r="E180" s="5"/>
      <c r="F180" s="5"/>
      <c r="G180" s="5"/>
      <c r="H180" s="5"/>
      <c r="O180" s="47"/>
      <c r="P180" s="58">
        <v>88</v>
      </c>
      <c r="Q180" s="57">
        <f t="shared" si="6"/>
        <v>1.6902775447772876E-12</v>
      </c>
      <c r="R180" s="57">
        <f t="shared" si="7"/>
        <v>0.99999999999425304</v>
      </c>
      <c r="S180" s="57">
        <f t="shared" si="8"/>
        <v>0.29411764705882354</v>
      </c>
      <c r="T180" s="57"/>
      <c r="U180" s="57"/>
      <c r="V180" s="47"/>
    </row>
    <row r="181" spans="4:22" s="1" customFormat="1">
      <c r="D181" s="5"/>
      <c r="E181" s="5"/>
      <c r="F181" s="5"/>
      <c r="G181" s="5"/>
      <c r="H181" s="5"/>
      <c r="O181" s="47"/>
      <c r="P181" s="57">
        <v>88.5</v>
      </c>
      <c r="Q181" s="57">
        <f t="shared" si="6"/>
        <v>1.4591205914207693E-12</v>
      </c>
      <c r="R181" s="57">
        <f t="shared" si="7"/>
        <v>0.99999999999503897</v>
      </c>
      <c r="S181" s="57">
        <f t="shared" si="8"/>
        <v>0.29411764705882354</v>
      </c>
      <c r="T181" s="57"/>
      <c r="U181" s="57"/>
      <c r="V181" s="47"/>
    </row>
    <row r="182" spans="4:22" s="1" customFormat="1">
      <c r="D182" s="5"/>
      <c r="E182" s="5"/>
      <c r="F182" s="5"/>
      <c r="G182" s="5"/>
      <c r="H182" s="5"/>
      <c r="O182" s="47"/>
      <c r="P182" s="58">
        <v>89</v>
      </c>
      <c r="Q182" s="57">
        <f t="shared" si="6"/>
        <v>1.2595759240170387E-12</v>
      </c>
      <c r="R182" s="57">
        <f t="shared" si="7"/>
        <v>0.99999999999571743</v>
      </c>
      <c r="S182" s="57">
        <f t="shared" si="8"/>
        <v>0.29411764705882354</v>
      </c>
      <c r="T182" s="57"/>
      <c r="U182" s="57"/>
      <c r="V182" s="47"/>
    </row>
    <row r="183" spans="4:22" s="1" customFormat="1">
      <c r="D183" s="5"/>
      <c r="E183" s="5"/>
      <c r="F183" s="5"/>
      <c r="G183" s="5"/>
      <c r="H183" s="5"/>
      <c r="O183" s="47"/>
      <c r="P183" s="57">
        <v>89.5</v>
      </c>
      <c r="Q183" s="57">
        <f t="shared" si="6"/>
        <v>1.0873203474008544E-12</v>
      </c>
      <c r="R183" s="57">
        <f t="shared" si="7"/>
        <v>0.99999999999630307</v>
      </c>
      <c r="S183" s="57">
        <f t="shared" si="8"/>
        <v>0.29411764705882354</v>
      </c>
      <c r="T183" s="57"/>
      <c r="U183" s="57"/>
      <c r="V183" s="47"/>
    </row>
    <row r="184" spans="4:22" s="1" customFormat="1">
      <c r="D184" s="5"/>
      <c r="E184" s="5"/>
      <c r="F184" s="5"/>
      <c r="G184" s="5"/>
      <c r="H184" s="5"/>
      <c r="O184" s="47"/>
      <c r="P184" s="58">
        <v>90</v>
      </c>
      <c r="Q184" s="57">
        <f t="shared" si="6"/>
        <v>9.3862189275691634E-13</v>
      </c>
      <c r="R184" s="57">
        <f t="shared" si="7"/>
        <v>0.99999999999680866</v>
      </c>
      <c r="S184" s="57">
        <f t="shared" si="8"/>
        <v>0.29411764705882354</v>
      </c>
      <c r="T184" s="57"/>
      <c r="U184" s="57"/>
      <c r="V184" s="47"/>
    </row>
    <row r="185" spans="4:22" s="1" customFormat="1">
      <c r="D185" s="5"/>
      <c r="E185" s="5"/>
      <c r="F185" s="5"/>
      <c r="G185" s="5"/>
      <c r="H185" s="5"/>
      <c r="O185" s="47"/>
      <c r="P185" s="57">
        <v>90.5</v>
      </c>
      <c r="Q185" s="57">
        <f t="shared" si="6"/>
        <v>8.102589633943302E-13</v>
      </c>
      <c r="R185" s="57">
        <f t="shared" si="7"/>
        <v>0.99999999999724509</v>
      </c>
      <c r="S185" s="57">
        <f t="shared" si="8"/>
        <v>0.29411764705882354</v>
      </c>
      <c r="T185" s="57"/>
      <c r="U185" s="57"/>
      <c r="V185" s="47"/>
    </row>
    <row r="186" spans="4:22" s="1" customFormat="1">
      <c r="D186" s="5"/>
      <c r="E186" s="5"/>
      <c r="F186" s="5"/>
      <c r="G186" s="5"/>
      <c r="H186" s="5"/>
      <c r="O186" s="47"/>
      <c r="P186" s="58">
        <v>91</v>
      </c>
      <c r="Q186" s="57">
        <f t="shared" si="6"/>
        <v>6.9945053788648118E-13</v>
      </c>
      <c r="R186" s="57">
        <f t="shared" si="7"/>
        <v>0.9999999999976219</v>
      </c>
      <c r="S186" s="57">
        <f t="shared" si="8"/>
        <v>0.29411764705882354</v>
      </c>
      <c r="T186" s="57"/>
      <c r="U186" s="57"/>
      <c r="V186" s="47"/>
    </row>
    <row r="187" spans="4:22" s="1" customFormat="1">
      <c r="D187" s="5"/>
      <c r="E187" s="5"/>
      <c r="F187" s="5"/>
      <c r="G187" s="5"/>
      <c r="H187" s="5"/>
      <c r="O187" s="47"/>
      <c r="P187" s="57">
        <v>91.5</v>
      </c>
      <c r="Q187" s="57">
        <f t="shared" si="6"/>
        <v>6.0379591840638843E-13</v>
      </c>
      <c r="R187" s="57">
        <f t="shared" si="7"/>
        <v>0.99999999999794709</v>
      </c>
      <c r="S187" s="57">
        <f t="shared" si="8"/>
        <v>0.29411764705882354</v>
      </c>
      <c r="T187" s="57"/>
      <c r="U187" s="57"/>
      <c r="V187" s="47"/>
    </row>
    <row r="188" spans="4:22" s="1" customFormat="1">
      <c r="D188" s="5"/>
      <c r="E188" s="5"/>
      <c r="F188" s="5"/>
      <c r="G188" s="5"/>
      <c r="H188" s="5"/>
      <c r="O188" s="47"/>
      <c r="P188" s="58">
        <v>92</v>
      </c>
      <c r="Q188" s="57">
        <f t="shared" si="6"/>
        <v>5.2122271888707008E-13</v>
      </c>
      <c r="R188" s="57">
        <f t="shared" si="7"/>
        <v>0.99999999999822786</v>
      </c>
      <c r="S188" s="57">
        <f t="shared" si="8"/>
        <v>0.29411764705882354</v>
      </c>
      <c r="T188" s="57"/>
      <c r="U188" s="57"/>
      <c r="V188" s="47"/>
    </row>
    <row r="189" spans="4:22" s="1" customFormat="1">
      <c r="D189" s="5"/>
      <c r="E189" s="5"/>
      <c r="F189" s="5"/>
      <c r="G189" s="5"/>
      <c r="H189" s="5"/>
      <c r="O189" s="47"/>
      <c r="P189" s="57">
        <v>92.5</v>
      </c>
      <c r="Q189" s="57">
        <f t="shared" si="6"/>
        <v>4.4994196615482506E-13</v>
      </c>
      <c r="R189" s="57">
        <f t="shared" si="7"/>
        <v>0.99999999999847022</v>
      </c>
      <c r="S189" s="57">
        <f t="shared" si="8"/>
        <v>0.29411764705882354</v>
      </c>
      <c r="T189" s="57"/>
      <c r="U189" s="57"/>
      <c r="V189" s="47"/>
    </row>
    <row r="190" spans="4:22" s="1" customFormat="1">
      <c r="D190" s="5"/>
      <c r="E190" s="5"/>
      <c r="F190" s="5"/>
      <c r="G190" s="5"/>
      <c r="H190" s="5"/>
      <c r="O190" s="47"/>
      <c r="P190" s="58">
        <v>93</v>
      </c>
      <c r="Q190" s="57">
        <f t="shared" si="6"/>
        <v>3.8840934128800468E-13</v>
      </c>
      <c r="R190" s="57">
        <f t="shared" si="7"/>
        <v>0.99999999999867939</v>
      </c>
      <c r="S190" s="57">
        <f t="shared" si="8"/>
        <v>0.29411764705882354</v>
      </c>
      <c r="T190" s="57"/>
      <c r="U190" s="57"/>
      <c r="V190" s="47"/>
    </row>
    <row r="191" spans="4:22" s="1" customFormat="1">
      <c r="D191" s="5"/>
      <c r="E191" s="5"/>
      <c r="F191" s="5"/>
      <c r="G191" s="5"/>
      <c r="H191" s="5"/>
      <c r="O191" s="47"/>
      <c r="P191" s="57">
        <v>93.5</v>
      </c>
      <c r="Q191" s="57">
        <f t="shared" si="6"/>
        <v>3.3529172148363392E-13</v>
      </c>
      <c r="R191" s="57">
        <f t="shared" si="7"/>
        <v>0.99999999999886002</v>
      </c>
      <c r="S191" s="57">
        <f t="shared" si="8"/>
        <v>0.29411764705882354</v>
      </c>
      <c r="T191" s="57"/>
      <c r="U191" s="57"/>
      <c r="V191" s="47"/>
    </row>
    <row r="192" spans="4:22" s="1" customFormat="1">
      <c r="D192" s="5"/>
      <c r="E192" s="5"/>
      <c r="F192" s="5"/>
      <c r="G192" s="5"/>
      <c r="H192" s="5"/>
      <c r="O192" s="47"/>
      <c r="P192" s="58">
        <v>94</v>
      </c>
      <c r="Q192" s="57">
        <f t="shared" si="6"/>
        <v>2.8943829755139373E-13</v>
      </c>
      <c r="R192" s="57">
        <f t="shared" si="7"/>
        <v>0.9999999999990159</v>
      </c>
      <c r="S192" s="57">
        <f t="shared" si="8"/>
        <v>0.29411764705882354</v>
      </c>
      <c r="T192" s="57"/>
      <c r="U192" s="57"/>
      <c r="V192" s="47"/>
    </row>
    <row r="193" spans="4:22" s="1" customFormat="1">
      <c r="D193" s="5"/>
      <c r="E193" s="5"/>
      <c r="F193" s="5"/>
      <c r="G193" s="5"/>
      <c r="H193" s="5"/>
      <c r="O193" s="47"/>
      <c r="P193" s="57">
        <v>94.5</v>
      </c>
      <c r="Q193" s="57">
        <f t="shared" si="6"/>
        <v>2.4985564128680196E-13</v>
      </c>
      <c r="R193" s="57">
        <f t="shared" si="7"/>
        <v>0.99999999999915046</v>
      </c>
      <c r="S193" s="57">
        <f t="shared" si="8"/>
        <v>0.29411764705882354</v>
      </c>
      <c r="T193" s="57"/>
      <c r="U193" s="57"/>
      <c r="V193" s="47"/>
    </row>
    <row r="194" spans="4:22" s="1" customFormat="1">
      <c r="D194" s="5"/>
      <c r="E194" s="5"/>
      <c r="F194" s="5"/>
      <c r="G194" s="5"/>
      <c r="H194" s="5"/>
      <c r="O194" s="47"/>
      <c r="P194" s="58">
        <v>95</v>
      </c>
      <c r="Q194" s="57">
        <f t="shared" si="6"/>
        <v>2.1568618255071913E-13</v>
      </c>
      <c r="R194" s="57">
        <f t="shared" si="7"/>
        <v>0.9999999999992667</v>
      </c>
      <c r="S194" s="57">
        <f t="shared" si="8"/>
        <v>0.29411764705882354</v>
      </c>
      <c r="T194" s="57"/>
      <c r="U194" s="57"/>
      <c r="V194" s="47"/>
    </row>
    <row r="195" spans="4:22" s="1" customFormat="1">
      <c r="D195" s="5"/>
      <c r="E195" s="5"/>
      <c r="F195" s="5"/>
      <c r="G195" s="5"/>
      <c r="H195" s="5"/>
      <c r="O195" s="47"/>
      <c r="P195" s="57">
        <v>95.5</v>
      </c>
      <c r="Q195" s="57">
        <f t="shared" si="6"/>
        <v>1.8618962975465668E-13</v>
      </c>
      <c r="R195" s="57">
        <f t="shared" si="7"/>
        <v>0.99999999999936695</v>
      </c>
      <c r="S195" s="57">
        <f t="shared" si="8"/>
        <v>0.29411764705882354</v>
      </c>
      <c r="T195" s="57"/>
      <c r="U195" s="57"/>
      <c r="V195" s="47"/>
    </row>
    <row r="196" spans="4:22" s="1" customFormat="1">
      <c r="D196" s="5"/>
      <c r="E196" s="5"/>
      <c r="F196" s="5"/>
      <c r="G196" s="5"/>
      <c r="H196" s="5"/>
      <c r="O196" s="47"/>
      <c r="P196" s="58">
        <v>96</v>
      </c>
      <c r="Q196" s="57">
        <f t="shared" si="6"/>
        <v>1.6072693122112414E-13</v>
      </c>
      <c r="R196" s="57">
        <f t="shared" si="7"/>
        <v>0.99999999999945355</v>
      </c>
      <c r="S196" s="57">
        <f t="shared" si="8"/>
        <v>0.29411764705882354</v>
      </c>
      <c r="T196" s="57"/>
      <c r="U196" s="57"/>
      <c r="V196" s="47"/>
    </row>
    <row r="197" spans="4:22" s="1" customFormat="1">
      <c r="D197" s="5"/>
      <c r="E197" s="5"/>
      <c r="F197" s="5"/>
      <c r="G197" s="5"/>
      <c r="H197" s="5"/>
      <c r="O197" s="47"/>
      <c r="P197" s="57">
        <v>96.5</v>
      </c>
      <c r="Q197" s="57">
        <f t="shared" ref="Q197:Q260" si="9">(1/$B$4)*EXP(-(1/$B$4)*P197)</f>
        <v>1.3874642993705068E-13</v>
      </c>
      <c r="R197" s="57">
        <f t="shared" ref="R197:R260" si="10">1-EXP(-(1/$B$4)*P197)</f>
        <v>0.99999999999952827</v>
      </c>
      <c r="S197" s="57">
        <f t="shared" ref="S197:S260" si="11">1/$B$4</f>
        <v>0.29411764705882354</v>
      </c>
      <c r="T197" s="57"/>
      <c r="U197" s="57"/>
      <c r="V197" s="47"/>
    </row>
    <row r="198" spans="4:22" s="1" customFormat="1">
      <c r="D198" s="5"/>
      <c r="E198" s="5"/>
      <c r="F198" s="5"/>
      <c r="G198" s="5"/>
      <c r="H198" s="5"/>
      <c r="O198" s="47"/>
      <c r="P198" s="58">
        <v>97</v>
      </c>
      <c r="Q198" s="57">
        <f t="shared" si="9"/>
        <v>1.1977191173887625E-13</v>
      </c>
      <c r="R198" s="57">
        <f t="shared" si="10"/>
        <v>0.99999999999959277</v>
      </c>
      <c r="S198" s="57">
        <f t="shared" si="11"/>
        <v>0.29411764705882354</v>
      </c>
      <c r="T198" s="57"/>
      <c r="U198" s="57"/>
      <c r="V198" s="47"/>
    </row>
    <row r="199" spans="4:22" s="1" customFormat="1">
      <c r="D199" s="5"/>
      <c r="E199" s="5"/>
      <c r="F199" s="5"/>
      <c r="G199" s="5"/>
      <c r="H199" s="5"/>
      <c r="O199" s="47"/>
      <c r="P199" s="57">
        <v>97.5</v>
      </c>
      <c r="Q199" s="57">
        <f t="shared" si="9"/>
        <v>1.0339228798963468E-13</v>
      </c>
      <c r="R199" s="57">
        <f t="shared" si="10"/>
        <v>0.9999999999996485</v>
      </c>
      <c r="S199" s="57">
        <f t="shared" si="11"/>
        <v>0.29411764705882354</v>
      </c>
      <c r="T199" s="57"/>
      <c r="U199" s="57"/>
      <c r="V199" s="47"/>
    </row>
    <row r="200" spans="4:22" s="1" customFormat="1">
      <c r="D200" s="5"/>
      <c r="E200" s="5"/>
      <c r="F200" s="5"/>
      <c r="G200" s="5"/>
      <c r="H200" s="5"/>
      <c r="O200" s="47"/>
      <c r="P200" s="58">
        <v>98</v>
      </c>
      <c r="Q200" s="57">
        <f t="shared" si="9"/>
        <v>8.9252689220136293E-14</v>
      </c>
      <c r="R200" s="57">
        <f t="shared" si="10"/>
        <v>0.99999999999969658</v>
      </c>
      <c r="S200" s="57">
        <f t="shared" si="11"/>
        <v>0.29411764705882354</v>
      </c>
      <c r="T200" s="57"/>
      <c r="U200" s="57"/>
      <c r="V200" s="47"/>
    </row>
    <row r="201" spans="4:22" s="1" customFormat="1">
      <c r="D201" s="5"/>
      <c r="E201" s="5"/>
      <c r="F201" s="5"/>
      <c r="G201" s="5"/>
      <c r="H201" s="5"/>
      <c r="O201" s="47"/>
      <c r="P201" s="57">
        <v>98.5</v>
      </c>
      <c r="Q201" s="57">
        <f t="shared" si="9"/>
        <v>7.7046776775312753E-14</v>
      </c>
      <c r="R201" s="57">
        <f t="shared" si="10"/>
        <v>0.99999999999973799</v>
      </c>
      <c r="S201" s="57">
        <f t="shared" si="11"/>
        <v>0.29411764705882354</v>
      </c>
      <c r="T201" s="57"/>
      <c r="U201" s="57"/>
      <c r="V201" s="47"/>
    </row>
    <row r="202" spans="4:22" s="1" customFormat="1">
      <c r="D202" s="5"/>
      <c r="E202" s="5"/>
      <c r="F202" s="5"/>
      <c r="G202" s="5"/>
      <c r="H202" s="5"/>
      <c r="O202" s="47"/>
      <c r="P202" s="58">
        <v>99</v>
      </c>
      <c r="Q202" s="57">
        <f t="shared" si="9"/>
        <v>6.6510105895225254E-14</v>
      </c>
      <c r="R202" s="57">
        <f t="shared" si="10"/>
        <v>0.99999999999977385</v>
      </c>
      <c r="S202" s="57">
        <f t="shared" si="11"/>
        <v>0.29411764705882354</v>
      </c>
      <c r="T202" s="57"/>
      <c r="U202" s="57"/>
      <c r="V202" s="47"/>
    </row>
    <row r="203" spans="4:22" s="1" customFormat="1">
      <c r="D203" s="5"/>
      <c r="E203" s="5"/>
      <c r="F203" s="5"/>
      <c r="G203" s="5"/>
      <c r="H203" s="5"/>
      <c r="O203" s="47"/>
      <c r="P203" s="57">
        <v>99.5</v>
      </c>
      <c r="Q203" s="57">
        <f t="shared" si="9"/>
        <v>5.7414396439897072E-14</v>
      </c>
      <c r="R203" s="57">
        <f t="shared" si="10"/>
        <v>0.99999999999980482</v>
      </c>
      <c r="S203" s="57">
        <f t="shared" si="11"/>
        <v>0.29411764705882354</v>
      </c>
      <c r="T203" s="57"/>
      <c r="U203" s="57"/>
      <c r="V203" s="47"/>
    </row>
    <row r="204" spans="4:22" s="1" customFormat="1">
      <c r="D204" s="5"/>
      <c r="E204" s="5"/>
      <c r="F204" s="5"/>
      <c r="G204" s="5"/>
      <c r="H204" s="5"/>
      <c r="O204" s="47"/>
      <c r="P204" s="58">
        <v>100</v>
      </c>
      <c r="Q204" s="57">
        <f t="shared" si="9"/>
        <v>4.9562587131504098E-14</v>
      </c>
      <c r="R204" s="57">
        <f t="shared" si="10"/>
        <v>0.99999999999983147</v>
      </c>
      <c r="S204" s="57">
        <f t="shared" si="11"/>
        <v>0.29411764705882354</v>
      </c>
      <c r="T204" s="57"/>
      <c r="U204" s="57"/>
      <c r="V204" s="47"/>
    </row>
    <row r="205" spans="4:22" s="1" customFormat="1">
      <c r="D205" s="5"/>
      <c r="E205" s="5"/>
      <c r="F205" s="5"/>
      <c r="G205" s="5"/>
      <c r="H205" s="5"/>
      <c r="O205" s="47"/>
      <c r="P205" s="57">
        <v>100.5</v>
      </c>
      <c r="Q205" s="57">
        <f t="shared" si="9"/>
        <v>4.2784566162589938E-14</v>
      </c>
      <c r="R205" s="57">
        <f t="shared" si="10"/>
        <v>0.99999999999985456</v>
      </c>
      <c r="S205" s="57">
        <f t="shared" si="11"/>
        <v>0.29411764705882354</v>
      </c>
      <c r="T205" s="57"/>
      <c r="U205" s="57"/>
      <c r="V205" s="47"/>
    </row>
    <row r="206" spans="4:22" s="1" customFormat="1">
      <c r="D206" s="5"/>
      <c r="E206" s="5"/>
      <c r="F206" s="5"/>
      <c r="G206" s="5"/>
      <c r="H206" s="5"/>
      <c r="O206" s="47"/>
      <c r="P206" s="58">
        <v>101</v>
      </c>
      <c r="Q206" s="57">
        <f t="shared" si="9"/>
        <v>3.6933485672653134E-14</v>
      </c>
      <c r="R206" s="57">
        <f t="shared" si="10"/>
        <v>0.99999999999987443</v>
      </c>
      <c r="S206" s="57">
        <f t="shared" si="11"/>
        <v>0.29411764705882354</v>
      </c>
      <c r="T206" s="57"/>
      <c r="U206" s="57"/>
      <c r="V206" s="47"/>
    </row>
    <row r="207" spans="4:22" s="1" customFormat="1">
      <c r="D207" s="5"/>
      <c r="E207" s="5"/>
      <c r="F207" s="5"/>
      <c r="G207" s="5"/>
      <c r="H207" s="5"/>
      <c r="O207" s="47"/>
      <c r="P207" s="57">
        <v>101.5</v>
      </c>
      <c r="Q207" s="57">
        <f t="shared" si="9"/>
        <v>3.1882580245135303E-14</v>
      </c>
      <c r="R207" s="57">
        <f t="shared" si="10"/>
        <v>0.99999999999989164</v>
      </c>
      <c r="S207" s="57">
        <f t="shared" si="11"/>
        <v>0.29411764705882354</v>
      </c>
      <c r="T207" s="57"/>
      <c r="U207" s="57"/>
      <c r="V207" s="47"/>
    </row>
    <row r="208" spans="4:22" s="1" customFormat="1">
      <c r="D208" s="5"/>
      <c r="E208" s="5"/>
      <c r="F208" s="5"/>
      <c r="G208" s="5"/>
      <c r="H208" s="5"/>
      <c r="O208" s="47"/>
      <c r="P208" s="58">
        <v>102</v>
      </c>
      <c r="Q208" s="57">
        <f t="shared" si="9"/>
        <v>2.752242049658875E-14</v>
      </c>
      <c r="R208" s="57">
        <f t="shared" si="10"/>
        <v>0.99999999999990641</v>
      </c>
      <c r="S208" s="57">
        <f t="shared" si="11"/>
        <v>0.29411764705882354</v>
      </c>
      <c r="T208" s="57"/>
      <c r="U208" s="57"/>
      <c r="V208" s="47"/>
    </row>
    <row r="209" spans="4:22" s="1" customFormat="1">
      <c r="D209" s="5"/>
      <c r="E209" s="5"/>
      <c r="F209" s="5"/>
      <c r="G209" s="5"/>
      <c r="H209" s="5"/>
      <c r="O209" s="47"/>
      <c r="P209" s="57">
        <v>102.5</v>
      </c>
      <c r="Q209" s="57">
        <f t="shared" si="9"/>
        <v>2.3758542256209768E-14</v>
      </c>
      <c r="R209" s="57">
        <f t="shared" si="10"/>
        <v>0.99999999999991918</v>
      </c>
      <c r="S209" s="57">
        <f t="shared" si="11"/>
        <v>0.29411764705882354</v>
      </c>
      <c r="T209" s="57"/>
      <c r="U209" s="57"/>
      <c r="V209" s="47"/>
    </row>
    <row r="210" spans="4:22" s="1" customFormat="1">
      <c r="D210" s="5"/>
      <c r="E210" s="5"/>
      <c r="F210" s="5"/>
      <c r="G210" s="5"/>
      <c r="H210" s="5"/>
      <c r="O210" s="47"/>
      <c r="P210" s="58">
        <v>103</v>
      </c>
      <c r="Q210" s="57">
        <f t="shared" si="9"/>
        <v>2.050939997120049E-14</v>
      </c>
      <c r="R210" s="57">
        <f t="shared" si="10"/>
        <v>0.99999999999993028</v>
      </c>
      <c r="S210" s="57">
        <f t="shared" si="11"/>
        <v>0.29411764705882354</v>
      </c>
      <c r="T210" s="57"/>
      <c r="U210" s="57"/>
      <c r="V210" s="47"/>
    </row>
    <row r="211" spans="4:22" s="1" customFormat="1">
      <c r="D211" s="5"/>
      <c r="E211" s="5"/>
      <c r="F211" s="5"/>
      <c r="G211" s="5"/>
      <c r="H211" s="5"/>
      <c r="O211" s="47"/>
      <c r="P211" s="57">
        <v>103.5</v>
      </c>
      <c r="Q211" s="57">
        <f t="shared" si="9"/>
        <v>1.7704599997869761E-14</v>
      </c>
      <c r="R211" s="57">
        <f t="shared" si="10"/>
        <v>0.99999999999993983</v>
      </c>
      <c r="S211" s="57">
        <f t="shared" si="11"/>
        <v>0.29411764705882354</v>
      </c>
      <c r="T211" s="57"/>
      <c r="U211" s="57"/>
      <c r="V211" s="47"/>
    </row>
    <row r="212" spans="4:22" s="1" customFormat="1">
      <c r="D212" s="5"/>
      <c r="E212" s="5"/>
      <c r="F212" s="5"/>
      <c r="G212" s="5"/>
      <c r="H212" s="5"/>
      <c r="O212" s="47"/>
      <c r="P212" s="58">
        <v>104</v>
      </c>
      <c r="Q212" s="57">
        <f t="shared" si="9"/>
        <v>1.528337550219522E-14</v>
      </c>
      <c r="R212" s="57">
        <f t="shared" si="10"/>
        <v>0.99999999999994804</v>
      </c>
      <c r="S212" s="57">
        <f t="shared" si="11"/>
        <v>0.29411764705882354</v>
      </c>
      <c r="T212" s="57"/>
      <c r="U212" s="57"/>
      <c r="V212" s="47"/>
    </row>
    <row r="213" spans="4:22" s="1" customFormat="1">
      <c r="D213" s="5"/>
      <c r="E213" s="5"/>
      <c r="F213" s="5"/>
      <c r="G213" s="5"/>
      <c r="H213" s="5"/>
      <c r="O213" s="47"/>
      <c r="P213" s="57">
        <v>104.5</v>
      </c>
      <c r="Q213" s="57">
        <f t="shared" si="9"/>
        <v>1.3193269928109406E-14</v>
      </c>
      <c r="R213" s="57">
        <f t="shared" si="10"/>
        <v>0.99999999999995515</v>
      </c>
      <c r="S213" s="57">
        <f t="shared" si="11"/>
        <v>0.29411764705882354</v>
      </c>
      <c r="T213" s="57"/>
      <c r="U213" s="57"/>
      <c r="V213" s="47"/>
    </row>
    <row r="214" spans="4:22" s="1" customFormat="1">
      <c r="D214" s="5"/>
      <c r="E214" s="5"/>
      <c r="F214" s="5"/>
      <c r="G214" s="5"/>
      <c r="H214" s="5"/>
      <c r="O214" s="47"/>
      <c r="P214" s="58">
        <v>105</v>
      </c>
      <c r="Q214" s="57">
        <f t="shared" si="9"/>
        <v>1.1389000510453676E-14</v>
      </c>
      <c r="R214" s="57">
        <f t="shared" si="10"/>
        <v>0.99999999999996125</v>
      </c>
      <c r="S214" s="57">
        <f t="shared" si="11"/>
        <v>0.29411764705882354</v>
      </c>
      <c r="T214" s="57"/>
      <c r="U214" s="57"/>
      <c r="V214" s="47"/>
    </row>
    <row r="215" spans="4:22" s="1" customFormat="1">
      <c r="D215" s="5"/>
      <c r="E215" s="5"/>
      <c r="F215" s="5"/>
      <c r="G215" s="5"/>
      <c r="H215" s="5"/>
      <c r="O215" s="47"/>
      <c r="P215" s="57">
        <v>105.5</v>
      </c>
      <c r="Q215" s="57">
        <f t="shared" si="9"/>
        <v>9.8314772102673859E-15</v>
      </c>
      <c r="R215" s="57">
        <f t="shared" si="10"/>
        <v>0.99999999999996658</v>
      </c>
      <c r="S215" s="57">
        <f t="shared" si="11"/>
        <v>0.29411764705882354</v>
      </c>
      <c r="T215" s="57"/>
      <c r="U215" s="57"/>
      <c r="V215" s="47"/>
    </row>
    <row r="216" spans="4:22" s="1" customFormat="1">
      <c r="D216" s="5"/>
      <c r="E216" s="5"/>
      <c r="F216" s="5"/>
      <c r="G216" s="5"/>
      <c r="H216" s="5"/>
      <c r="O216" s="47"/>
      <c r="P216" s="58">
        <v>106</v>
      </c>
      <c r="Q216" s="57">
        <f t="shared" si="9"/>
        <v>8.4869558173509097E-15</v>
      </c>
      <c r="R216" s="57">
        <f t="shared" si="10"/>
        <v>0.99999999999997113</v>
      </c>
      <c r="S216" s="57">
        <f t="shared" si="11"/>
        <v>0.29411764705882354</v>
      </c>
      <c r="T216" s="57"/>
      <c r="U216" s="57"/>
      <c r="V216" s="47"/>
    </row>
    <row r="217" spans="4:22" s="1" customFormat="1">
      <c r="D217" s="5"/>
      <c r="E217" s="5"/>
      <c r="F217" s="5"/>
      <c r="G217" s="5"/>
      <c r="H217" s="5"/>
      <c r="O217" s="47"/>
      <c r="P217" s="57">
        <v>106.5</v>
      </c>
      <c r="Q217" s="57">
        <f t="shared" si="9"/>
        <v>7.326306871814154E-15</v>
      </c>
      <c r="R217" s="57">
        <f t="shared" si="10"/>
        <v>0.99999999999997513</v>
      </c>
      <c r="S217" s="57">
        <f t="shared" si="11"/>
        <v>0.29411764705882354</v>
      </c>
      <c r="T217" s="57"/>
      <c r="U217" s="57"/>
      <c r="V217" s="47"/>
    </row>
    <row r="218" spans="4:22" s="1" customFormat="1">
      <c r="D218" s="5"/>
      <c r="E218" s="5"/>
      <c r="F218" s="5"/>
      <c r="G218" s="5"/>
      <c r="H218" s="5"/>
      <c r="O218" s="47"/>
      <c r="P218" s="58">
        <v>107</v>
      </c>
      <c r="Q218" s="57">
        <f t="shared" si="9"/>
        <v>6.3243845655773858E-15</v>
      </c>
      <c r="R218" s="57">
        <f t="shared" si="10"/>
        <v>0.99999999999997846</v>
      </c>
      <c r="S218" s="57">
        <f t="shared" si="11"/>
        <v>0.29411764705882354</v>
      </c>
      <c r="T218" s="57"/>
      <c r="U218" s="57"/>
      <c r="V218" s="47"/>
    </row>
    <row r="219" spans="4:22" s="1" customFormat="1">
      <c r="D219" s="5"/>
      <c r="E219" s="5"/>
      <c r="F219" s="5"/>
      <c r="G219" s="5"/>
      <c r="H219" s="5"/>
      <c r="O219" s="47"/>
      <c r="P219" s="57">
        <v>107.5</v>
      </c>
      <c r="Q219" s="57">
        <f t="shared" si="9"/>
        <v>5.4594819508849282E-15</v>
      </c>
      <c r="R219" s="57">
        <f t="shared" si="10"/>
        <v>0.99999999999998146</v>
      </c>
      <c r="S219" s="57">
        <f t="shared" si="11"/>
        <v>0.29411764705882354</v>
      </c>
      <c r="T219" s="57"/>
      <c r="U219" s="57"/>
      <c r="V219" s="47"/>
    </row>
    <row r="220" spans="4:22" s="1" customFormat="1">
      <c r="D220" s="5"/>
      <c r="E220" s="5"/>
      <c r="F220" s="5"/>
      <c r="G220" s="5"/>
      <c r="H220" s="5"/>
      <c r="O220" s="47"/>
      <c r="P220" s="58">
        <v>108</v>
      </c>
      <c r="Q220" s="57">
        <f t="shared" si="9"/>
        <v>4.7128606527609316E-15</v>
      </c>
      <c r="R220" s="57">
        <f t="shared" si="10"/>
        <v>0.99999999999998401</v>
      </c>
      <c r="S220" s="57">
        <f t="shared" si="11"/>
        <v>0.29411764705882354</v>
      </c>
      <c r="T220" s="57"/>
      <c r="U220" s="57"/>
      <c r="V220" s="47"/>
    </row>
    <row r="221" spans="4:22" s="1" customFormat="1">
      <c r="D221" s="5"/>
      <c r="E221" s="5"/>
      <c r="F221" s="5"/>
      <c r="G221" s="5"/>
      <c r="H221" s="5"/>
      <c r="O221" s="47"/>
      <c r="P221" s="57">
        <v>108.5</v>
      </c>
      <c r="Q221" s="57">
        <f t="shared" si="9"/>
        <v>4.0683448964863781E-15</v>
      </c>
      <c r="R221" s="57">
        <f t="shared" si="10"/>
        <v>0.99999999999998612</v>
      </c>
      <c r="S221" s="57">
        <f t="shared" si="11"/>
        <v>0.29411764705882354</v>
      </c>
      <c r="T221" s="57"/>
      <c r="U221" s="57"/>
      <c r="V221" s="47"/>
    </row>
    <row r="222" spans="4:22" s="1" customFormat="1">
      <c r="D222" s="5"/>
      <c r="E222" s="5"/>
      <c r="F222" s="5"/>
      <c r="G222" s="5"/>
      <c r="H222" s="5"/>
      <c r="O222" s="47"/>
      <c r="P222" s="58">
        <v>109</v>
      </c>
      <c r="Q222" s="57">
        <f t="shared" si="9"/>
        <v>3.5119710545802897E-15</v>
      </c>
      <c r="R222" s="57">
        <f t="shared" si="10"/>
        <v>0.99999999999998801</v>
      </c>
      <c r="S222" s="57">
        <f t="shared" si="11"/>
        <v>0.29411764705882354</v>
      </c>
      <c r="T222" s="57"/>
      <c r="U222" s="57"/>
      <c r="V222" s="47"/>
    </row>
    <row r="223" spans="4:22" s="1" customFormat="1">
      <c r="D223" s="5"/>
      <c r="E223" s="5"/>
      <c r="F223" s="5"/>
      <c r="G223" s="5"/>
      <c r="H223" s="5"/>
      <c r="O223" s="47"/>
      <c r="P223" s="57">
        <v>109.5</v>
      </c>
      <c r="Q223" s="57">
        <f t="shared" si="9"/>
        <v>3.0316851206155074E-15</v>
      </c>
      <c r="R223" s="57">
        <f t="shared" si="10"/>
        <v>0.99999999999998967</v>
      </c>
      <c r="S223" s="57">
        <f t="shared" si="11"/>
        <v>0.29411764705882354</v>
      </c>
      <c r="T223" s="57"/>
      <c r="U223" s="57"/>
      <c r="V223" s="47"/>
    </row>
    <row r="224" spans="4:22" s="1" customFormat="1">
      <c r="D224" s="5"/>
      <c r="E224" s="5"/>
      <c r="F224" s="5"/>
      <c r="G224" s="5"/>
      <c r="H224" s="5"/>
      <c r="O224" s="47"/>
      <c r="P224" s="58">
        <v>110</v>
      </c>
      <c r="Q224" s="57">
        <f t="shared" si="9"/>
        <v>2.6170815555482836E-15</v>
      </c>
      <c r="R224" s="57">
        <f t="shared" si="10"/>
        <v>0.99999999999999112</v>
      </c>
      <c r="S224" s="57">
        <f t="shared" si="11"/>
        <v>0.29411764705882354</v>
      </c>
      <c r="T224" s="57"/>
      <c r="U224" s="57"/>
      <c r="V224" s="47"/>
    </row>
    <row r="225" spans="4:22" s="1" customFormat="1">
      <c r="D225" s="5"/>
      <c r="E225" s="5"/>
      <c r="F225" s="5"/>
      <c r="G225" s="5"/>
      <c r="H225" s="5"/>
      <c r="O225" s="47"/>
      <c r="P225" s="57">
        <v>110.5</v>
      </c>
      <c r="Q225" s="57">
        <f t="shared" si="9"/>
        <v>2.2591778485888514E-15</v>
      </c>
      <c r="R225" s="57">
        <f t="shared" si="10"/>
        <v>0.99999999999999234</v>
      </c>
      <c r="S225" s="57">
        <f t="shared" si="11"/>
        <v>0.29411764705882354</v>
      </c>
      <c r="T225" s="57"/>
      <c r="U225" s="57"/>
      <c r="V225" s="47"/>
    </row>
    <row r="226" spans="4:22" s="1" customFormat="1">
      <c r="D226" s="5"/>
      <c r="E226" s="5"/>
      <c r="F226" s="5"/>
      <c r="G226" s="5"/>
      <c r="H226" s="5"/>
      <c r="O226" s="47"/>
      <c r="P226" s="58">
        <v>111</v>
      </c>
      <c r="Q226" s="57">
        <f t="shared" si="9"/>
        <v>1.95021990840682E-15</v>
      </c>
      <c r="R226" s="57">
        <f t="shared" si="10"/>
        <v>0.99999999999999334</v>
      </c>
      <c r="S226" s="57">
        <f t="shared" si="11"/>
        <v>0.29411764705882354</v>
      </c>
      <c r="T226" s="57"/>
      <c r="U226" s="57"/>
      <c r="V226" s="47"/>
    </row>
    <row r="227" spans="4:22" s="1" customFormat="1">
      <c r="D227" s="5"/>
      <c r="E227" s="5"/>
      <c r="F227" s="5"/>
      <c r="G227" s="5"/>
      <c r="H227" s="5"/>
      <c r="O227" s="47"/>
      <c r="P227" s="57">
        <v>111.5</v>
      </c>
      <c r="Q227" s="57">
        <f t="shared" si="9"/>
        <v>1.6835140684129819E-15</v>
      </c>
      <c r="R227" s="57">
        <f t="shared" si="10"/>
        <v>0.99999999999999423</v>
      </c>
      <c r="S227" s="57">
        <f t="shared" si="11"/>
        <v>0.29411764705882354</v>
      </c>
      <c r="T227" s="57"/>
      <c r="U227" s="57"/>
      <c r="V227" s="47"/>
    </row>
    <row r="228" spans="4:22" s="1" customFormat="1">
      <c r="D228" s="5"/>
      <c r="E228" s="5"/>
      <c r="F228" s="5"/>
      <c r="G228" s="5"/>
      <c r="H228" s="5"/>
      <c r="O228" s="47"/>
      <c r="P228" s="58">
        <v>112</v>
      </c>
      <c r="Q228" s="57">
        <f t="shared" si="9"/>
        <v>1.4532820664618127E-15</v>
      </c>
      <c r="R228" s="57">
        <f t="shared" si="10"/>
        <v>0.999999999999995</v>
      </c>
      <c r="S228" s="57">
        <f t="shared" si="11"/>
        <v>0.29411764705882354</v>
      </c>
      <c r="T228" s="57"/>
      <c r="U228" s="57"/>
      <c r="V228" s="47"/>
    </row>
    <row r="229" spans="4:22" s="1" customFormat="1">
      <c r="D229" s="5"/>
      <c r="E229" s="5"/>
      <c r="F229" s="5"/>
      <c r="G229" s="5"/>
      <c r="H229" s="5"/>
      <c r="O229" s="47"/>
      <c r="P229" s="57">
        <v>112.5</v>
      </c>
      <c r="Q229" s="57">
        <f t="shared" si="9"/>
        <v>1.2545358570662277E-15</v>
      </c>
      <c r="R229" s="57">
        <f t="shared" si="10"/>
        <v>0.99999999999999578</v>
      </c>
      <c r="S229" s="57">
        <f t="shared" si="11"/>
        <v>0.29411764705882354</v>
      </c>
      <c r="T229" s="57"/>
      <c r="U229" s="57"/>
      <c r="V229" s="47"/>
    </row>
    <row r="230" spans="4:22" s="1" customFormat="1">
      <c r="D230" s="5"/>
      <c r="E230" s="5"/>
      <c r="F230" s="5"/>
      <c r="G230" s="5"/>
      <c r="H230" s="5"/>
      <c r="O230" s="47"/>
      <c r="P230" s="58">
        <v>113</v>
      </c>
      <c r="Q230" s="57">
        <f t="shared" si="9"/>
        <v>1.0829695438935898E-15</v>
      </c>
      <c r="R230" s="57">
        <f t="shared" si="10"/>
        <v>0.99999999999999634</v>
      </c>
      <c r="S230" s="57">
        <f t="shared" si="11"/>
        <v>0.29411764705882354</v>
      </c>
      <c r="T230" s="57"/>
      <c r="U230" s="57"/>
      <c r="V230" s="47"/>
    </row>
    <row r="231" spans="4:22" s="1" customFormat="1">
      <c r="D231" s="5"/>
      <c r="E231" s="5"/>
      <c r="F231" s="5"/>
      <c r="G231" s="5"/>
      <c r="H231" s="5"/>
      <c r="O231" s="47"/>
      <c r="P231" s="57">
        <v>113.5</v>
      </c>
      <c r="Q231" s="57">
        <f t="shared" si="9"/>
        <v>9.3486609122817267E-16</v>
      </c>
      <c r="R231" s="57">
        <f t="shared" si="10"/>
        <v>0.99999999999999678</v>
      </c>
      <c r="S231" s="57">
        <f t="shared" si="11"/>
        <v>0.29411764705882354</v>
      </c>
      <c r="T231" s="57"/>
      <c r="U231" s="57"/>
      <c r="V231" s="47"/>
    </row>
    <row r="232" spans="4:22" s="1" customFormat="1">
      <c r="D232" s="5"/>
      <c r="E232" s="5"/>
      <c r="F232" s="5"/>
      <c r="G232" s="5"/>
      <c r="H232" s="5"/>
      <c r="O232" s="47"/>
      <c r="P232" s="58">
        <v>114</v>
      </c>
      <c r="Q232" s="57">
        <f t="shared" si="9"/>
        <v>8.0701679327569061E-16</v>
      </c>
      <c r="R232" s="57">
        <f t="shared" si="10"/>
        <v>0.99999999999999722</v>
      </c>
      <c r="S232" s="57">
        <f t="shared" si="11"/>
        <v>0.29411764705882354</v>
      </c>
      <c r="T232" s="57"/>
      <c r="U232" s="57"/>
      <c r="V232" s="47"/>
    </row>
    <row r="233" spans="4:22" s="1" customFormat="1">
      <c r="D233" s="5"/>
      <c r="E233" s="5"/>
      <c r="F233" s="5"/>
      <c r="G233" s="5"/>
      <c r="H233" s="5"/>
      <c r="O233" s="47"/>
      <c r="P233" s="57">
        <v>114.5</v>
      </c>
      <c r="Q233" s="57">
        <f t="shared" si="9"/>
        <v>6.9665175658833689E-16</v>
      </c>
      <c r="R233" s="57">
        <f t="shared" si="10"/>
        <v>0.99999999999999767</v>
      </c>
      <c r="S233" s="57">
        <f t="shared" si="11"/>
        <v>0.29411764705882354</v>
      </c>
      <c r="T233" s="57"/>
      <c r="U233" s="57"/>
      <c r="V233" s="47"/>
    </row>
    <row r="234" spans="4:22" s="1" customFormat="1">
      <c r="D234" s="5"/>
      <c r="E234" s="5"/>
      <c r="F234" s="5"/>
      <c r="G234" s="5"/>
      <c r="H234" s="5"/>
      <c r="O234" s="47"/>
      <c r="P234" s="58">
        <v>115</v>
      </c>
      <c r="Q234" s="57">
        <f t="shared" si="9"/>
        <v>6.0137988949112293E-16</v>
      </c>
      <c r="R234" s="57">
        <f t="shared" si="10"/>
        <v>0.999999999999998</v>
      </c>
      <c r="S234" s="57">
        <f t="shared" si="11"/>
        <v>0.29411764705882354</v>
      </c>
      <c r="T234" s="57"/>
      <c r="U234" s="57"/>
      <c r="V234" s="47"/>
    </row>
    <row r="235" spans="4:22" s="1" customFormat="1">
      <c r="D235" s="5"/>
      <c r="E235" s="5"/>
      <c r="F235" s="5"/>
      <c r="G235" s="5"/>
      <c r="H235" s="5"/>
      <c r="O235" s="47"/>
      <c r="P235" s="57">
        <v>115.5</v>
      </c>
      <c r="Q235" s="57">
        <f t="shared" si="9"/>
        <v>5.1913709836242832E-16</v>
      </c>
      <c r="R235" s="57">
        <f t="shared" si="10"/>
        <v>0.99999999999999822</v>
      </c>
      <c r="S235" s="57">
        <f t="shared" si="11"/>
        <v>0.29411764705882354</v>
      </c>
      <c r="T235" s="57"/>
      <c r="U235" s="57"/>
      <c r="V235" s="47"/>
    </row>
    <row r="236" spans="4:22" s="1" customFormat="1">
      <c r="D236" s="5"/>
      <c r="E236" s="5"/>
      <c r="F236" s="5"/>
      <c r="G236" s="5"/>
      <c r="H236" s="5"/>
      <c r="O236" s="47"/>
      <c r="P236" s="58">
        <v>116</v>
      </c>
      <c r="Q236" s="57">
        <f t="shared" si="9"/>
        <v>4.4814156842558966E-16</v>
      </c>
      <c r="R236" s="57">
        <f t="shared" si="10"/>
        <v>0.99999999999999845</v>
      </c>
      <c r="S236" s="57">
        <f t="shared" si="11"/>
        <v>0.29411764705882354</v>
      </c>
      <c r="T236" s="57"/>
      <c r="U236" s="57"/>
      <c r="V236" s="47"/>
    </row>
    <row r="237" spans="4:22" s="1" customFormat="1">
      <c r="D237" s="5"/>
      <c r="E237" s="5"/>
      <c r="F237" s="5"/>
      <c r="G237" s="5"/>
      <c r="H237" s="5"/>
      <c r="O237" s="47"/>
      <c r="P237" s="57">
        <v>116.5</v>
      </c>
      <c r="Q237" s="57">
        <f t="shared" si="9"/>
        <v>3.8685516019650789E-16</v>
      </c>
      <c r="R237" s="57">
        <f t="shared" si="10"/>
        <v>0.99999999999999867</v>
      </c>
      <c r="S237" s="57">
        <f t="shared" si="11"/>
        <v>0.29411764705882354</v>
      </c>
      <c r="T237" s="57"/>
      <c r="U237" s="57"/>
      <c r="V237" s="47"/>
    </row>
    <row r="238" spans="4:22" s="1" customFormat="1">
      <c r="D238" s="5"/>
      <c r="E238" s="5"/>
      <c r="F238" s="5"/>
      <c r="G238" s="5"/>
      <c r="H238" s="5"/>
      <c r="O238" s="47"/>
      <c r="P238" s="58">
        <v>117</v>
      </c>
      <c r="Q238" s="57">
        <f t="shared" si="9"/>
        <v>3.3395008522963008E-16</v>
      </c>
      <c r="R238" s="57">
        <f t="shared" si="10"/>
        <v>0.99999999999999889</v>
      </c>
      <c r="S238" s="57">
        <f t="shared" si="11"/>
        <v>0.29411764705882354</v>
      </c>
      <c r="T238" s="57"/>
      <c r="U238" s="57"/>
      <c r="V238" s="47"/>
    </row>
    <row r="239" spans="4:22" s="1" customFormat="1">
      <c r="D239" s="5"/>
      <c r="E239" s="5"/>
      <c r="F239" s="5"/>
      <c r="G239" s="5"/>
      <c r="H239" s="5"/>
      <c r="O239" s="47"/>
      <c r="P239" s="57">
        <v>117.5</v>
      </c>
      <c r="Q239" s="57">
        <f t="shared" si="9"/>
        <v>2.8828013918239547E-16</v>
      </c>
      <c r="R239" s="57">
        <f t="shared" si="10"/>
        <v>0.999999999999999</v>
      </c>
      <c r="S239" s="57">
        <f t="shared" si="11"/>
        <v>0.29411764705882354</v>
      </c>
      <c r="T239" s="57"/>
      <c r="U239" s="57"/>
      <c r="V239" s="47"/>
    </row>
    <row r="240" spans="4:22" s="1" customFormat="1">
      <c r="D240" s="5"/>
      <c r="E240" s="5"/>
      <c r="F240" s="5"/>
      <c r="G240" s="5"/>
      <c r="H240" s="5"/>
      <c r="O240" s="47"/>
      <c r="P240" s="58">
        <v>118</v>
      </c>
      <c r="Q240" s="57">
        <f t="shared" si="9"/>
        <v>2.4885586895381841E-16</v>
      </c>
      <c r="R240" s="57">
        <f t="shared" si="10"/>
        <v>0.99999999999999911</v>
      </c>
      <c r="S240" s="57">
        <f t="shared" si="11"/>
        <v>0.29411764705882354</v>
      </c>
      <c r="T240" s="57"/>
      <c r="U240" s="57"/>
      <c r="V240" s="47"/>
    </row>
    <row r="241" spans="4:22" s="1" customFormat="1">
      <c r="D241" s="5"/>
      <c r="E241" s="5"/>
      <c r="F241" s="5"/>
      <c r="G241" s="5"/>
      <c r="H241" s="5"/>
      <c r="O241" s="47"/>
      <c r="P241" s="57">
        <v>118.5</v>
      </c>
      <c r="Q241" s="57">
        <f t="shared" si="9"/>
        <v>2.1482313588581177E-16</v>
      </c>
      <c r="R241" s="57">
        <f t="shared" si="10"/>
        <v>0.99999999999999922</v>
      </c>
      <c r="S241" s="57">
        <f t="shared" si="11"/>
        <v>0.29411764705882354</v>
      </c>
      <c r="T241" s="57"/>
      <c r="U241" s="57"/>
      <c r="V241" s="47"/>
    </row>
    <row r="242" spans="4:22" s="1" customFormat="1">
      <c r="D242" s="5"/>
      <c r="E242" s="5"/>
      <c r="F242" s="5"/>
      <c r="G242" s="5"/>
      <c r="H242" s="5"/>
      <c r="O242" s="47"/>
      <c r="P242" s="58">
        <v>119</v>
      </c>
      <c r="Q242" s="57">
        <f t="shared" si="9"/>
        <v>1.8544461059255851E-16</v>
      </c>
      <c r="R242" s="57">
        <f t="shared" si="10"/>
        <v>0.99999999999999933</v>
      </c>
      <c r="S242" s="57">
        <f t="shared" si="11"/>
        <v>0.29411764705882354</v>
      </c>
      <c r="T242" s="57"/>
      <c r="U242" s="57"/>
      <c r="V242" s="47"/>
    </row>
    <row r="243" spans="4:22" s="1" customFormat="1">
      <c r="D243" s="5"/>
      <c r="E243" s="5"/>
      <c r="F243" s="5"/>
      <c r="G243" s="5"/>
      <c r="H243" s="5"/>
      <c r="O243" s="47"/>
      <c r="P243" s="57">
        <v>119.5</v>
      </c>
      <c r="Q243" s="57">
        <f t="shared" si="9"/>
        <v>1.6008379849787385E-16</v>
      </c>
      <c r="R243" s="57">
        <f t="shared" si="10"/>
        <v>0.99999999999999944</v>
      </c>
      <c r="S243" s="57">
        <f t="shared" si="11"/>
        <v>0.29411764705882354</v>
      </c>
      <c r="T243" s="57"/>
      <c r="U243" s="57"/>
      <c r="V243" s="47"/>
    </row>
    <row r="244" spans="4:22" s="1" customFormat="1">
      <c r="D244" s="5"/>
      <c r="E244" s="5"/>
      <c r="F244" s="5"/>
      <c r="G244" s="5"/>
      <c r="H244" s="5"/>
      <c r="O244" s="47"/>
      <c r="P244" s="58">
        <v>120</v>
      </c>
      <c r="Q244" s="57">
        <f t="shared" si="9"/>
        <v>1.3819124998899389E-16</v>
      </c>
      <c r="R244" s="57">
        <f t="shared" si="10"/>
        <v>0.99999999999999956</v>
      </c>
      <c r="S244" s="57">
        <f t="shared" si="11"/>
        <v>0.29411764705882354</v>
      </c>
      <c r="T244" s="57"/>
      <c r="U244" s="57"/>
      <c r="V244" s="47"/>
    </row>
    <row r="245" spans="4:22" s="1" customFormat="1">
      <c r="D245" s="5"/>
      <c r="E245" s="5"/>
      <c r="F245" s="5"/>
      <c r="G245" s="5"/>
      <c r="H245" s="5"/>
      <c r="O245" s="47"/>
      <c r="P245" s="57">
        <v>120.5</v>
      </c>
      <c r="Q245" s="57">
        <f t="shared" si="9"/>
        <v>1.1929265642565472E-16</v>
      </c>
      <c r="R245" s="57">
        <f t="shared" si="10"/>
        <v>0.99999999999999956</v>
      </c>
      <c r="S245" s="57">
        <f t="shared" si="11"/>
        <v>0.29411764705882354</v>
      </c>
      <c r="T245" s="57"/>
      <c r="U245" s="57"/>
      <c r="V245" s="47"/>
    </row>
    <row r="246" spans="4:22" s="1" customFormat="1">
      <c r="D246" s="5"/>
      <c r="E246" s="5"/>
      <c r="F246" s="5"/>
      <c r="G246" s="5"/>
      <c r="H246" s="5"/>
      <c r="O246" s="47"/>
      <c r="P246" s="58">
        <v>121</v>
      </c>
      <c r="Q246" s="57">
        <f t="shared" si="9"/>
        <v>1.0297857410091299E-16</v>
      </c>
      <c r="R246" s="57">
        <f t="shared" si="10"/>
        <v>0.99999999999999967</v>
      </c>
      <c r="S246" s="57">
        <f t="shared" si="11"/>
        <v>0.29411764705882354</v>
      </c>
      <c r="T246" s="57"/>
      <c r="U246" s="57"/>
      <c r="V246" s="47"/>
    </row>
    <row r="247" spans="4:22" s="1" customFormat="1">
      <c r="D247" s="5"/>
      <c r="E247" s="5"/>
      <c r="F247" s="5"/>
      <c r="G247" s="5"/>
      <c r="H247" s="5"/>
      <c r="O247" s="47"/>
      <c r="P247" s="57">
        <v>121.5</v>
      </c>
      <c r="Q247" s="57">
        <f t="shared" si="9"/>
        <v>8.8895553520229617E-17</v>
      </c>
      <c r="R247" s="57">
        <f t="shared" si="10"/>
        <v>0.99999999999999967</v>
      </c>
      <c r="S247" s="57">
        <f t="shared" si="11"/>
        <v>0.29411764705882354</v>
      </c>
      <c r="T247" s="57"/>
      <c r="U247" s="57"/>
      <c r="V247" s="47"/>
    </row>
    <row r="248" spans="4:22" s="1" customFormat="1">
      <c r="D248" s="5"/>
      <c r="E248" s="5"/>
      <c r="F248" s="5"/>
      <c r="G248" s="5"/>
      <c r="H248" s="5"/>
      <c r="O248" s="47"/>
      <c r="P248" s="58">
        <v>122</v>
      </c>
      <c r="Q248" s="57">
        <f t="shared" si="9"/>
        <v>7.6738481811994202E-17</v>
      </c>
      <c r="R248" s="57">
        <f t="shared" si="10"/>
        <v>0.99999999999999978</v>
      </c>
      <c r="S248" s="57">
        <f t="shared" si="11"/>
        <v>0.29411764705882354</v>
      </c>
      <c r="T248" s="57"/>
      <c r="U248" s="57"/>
      <c r="V248" s="47"/>
    </row>
    <row r="249" spans="4:22" s="1" customFormat="1">
      <c r="D249" s="5"/>
      <c r="E249" s="5"/>
      <c r="F249" s="5"/>
      <c r="G249" s="5"/>
      <c r="H249" s="5"/>
      <c r="O249" s="47"/>
      <c r="P249" s="57">
        <v>122.5</v>
      </c>
      <c r="Q249" s="57">
        <f t="shared" si="9"/>
        <v>6.6243972365498284E-17</v>
      </c>
      <c r="R249" s="57">
        <f t="shared" si="10"/>
        <v>0.99999999999999978</v>
      </c>
      <c r="S249" s="57">
        <f t="shared" si="11"/>
        <v>0.29411764705882354</v>
      </c>
      <c r="T249" s="57"/>
      <c r="U249" s="57"/>
      <c r="V249" s="47"/>
    </row>
    <row r="250" spans="4:22" s="1" customFormat="1">
      <c r="D250" s="5"/>
      <c r="E250" s="5"/>
      <c r="F250" s="5"/>
      <c r="G250" s="5"/>
      <c r="H250" s="5"/>
      <c r="O250" s="47"/>
      <c r="P250" s="58">
        <v>123</v>
      </c>
      <c r="Q250" s="57">
        <f t="shared" si="9"/>
        <v>5.7184658480890307E-17</v>
      </c>
      <c r="R250" s="57">
        <f t="shared" si="10"/>
        <v>0.99999999999999978</v>
      </c>
      <c r="S250" s="57">
        <f t="shared" si="11"/>
        <v>0.29411764705882354</v>
      </c>
      <c r="T250" s="57"/>
      <c r="U250" s="57"/>
      <c r="V250" s="47"/>
    </row>
    <row r="251" spans="4:22" s="1" customFormat="1">
      <c r="D251" s="5"/>
      <c r="E251" s="5"/>
      <c r="F251" s="5"/>
      <c r="G251" s="5"/>
      <c r="H251" s="5"/>
      <c r="O251" s="47"/>
      <c r="P251" s="57">
        <v>123.5</v>
      </c>
      <c r="Q251" s="57">
        <f t="shared" si="9"/>
        <v>4.9364267401319243E-17</v>
      </c>
      <c r="R251" s="57">
        <f t="shared" si="10"/>
        <v>0.99999999999999978</v>
      </c>
      <c r="S251" s="57">
        <f t="shared" si="11"/>
        <v>0.29411764705882354</v>
      </c>
      <c r="T251" s="57"/>
      <c r="U251" s="57"/>
      <c r="V251" s="47"/>
    </row>
    <row r="252" spans="4:22" s="1" customFormat="1">
      <c r="D252" s="5"/>
      <c r="E252" s="5"/>
      <c r="F252" s="5"/>
      <c r="G252" s="5"/>
      <c r="H252" s="5"/>
      <c r="O252" s="47"/>
      <c r="P252" s="58">
        <v>124</v>
      </c>
      <c r="Q252" s="57">
        <f t="shared" si="9"/>
        <v>4.2613368004694738E-17</v>
      </c>
      <c r="R252" s="57">
        <f t="shared" si="10"/>
        <v>0.99999999999999989</v>
      </c>
      <c r="S252" s="57">
        <f t="shared" si="11"/>
        <v>0.29411764705882354</v>
      </c>
      <c r="T252" s="57"/>
      <c r="U252" s="57"/>
      <c r="V252" s="47"/>
    </row>
    <row r="253" spans="4:22" s="1" customFormat="1">
      <c r="D253" s="5"/>
      <c r="E253" s="5"/>
      <c r="F253" s="5"/>
      <c r="G253" s="5"/>
      <c r="H253" s="5"/>
      <c r="O253" s="47"/>
      <c r="P253" s="57">
        <v>124.5</v>
      </c>
      <c r="Q253" s="57">
        <f t="shared" si="9"/>
        <v>3.6785700027526377E-17</v>
      </c>
      <c r="R253" s="57">
        <f t="shared" si="10"/>
        <v>0.99999999999999989</v>
      </c>
      <c r="S253" s="57">
        <f t="shared" si="11"/>
        <v>0.29411764705882354</v>
      </c>
      <c r="T253" s="57"/>
      <c r="U253" s="57"/>
      <c r="V253" s="47"/>
    </row>
    <row r="254" spans="4:22" s="1" customFormat="1">
      <c r="D254" s="5"/>
      <c r="E254" s="5"/>
      <c r="F254" s="5"/>
      <c r="G254" s="5"/>
      <c r="H254" s="5"/>
      <c r="O254" s="47"/>
      <c r="P254" s="58">
        <v>125</v>
      </c>
      <c r="Q254" s="57">
        <f t="shared" si="9"/>
        <v>3.1755005292378497E-17</v>
      </c>
      <c r="R254" s="57">
        <f t="shared" si="10"/>
        <v>0.99999999999999989</v>
      </c>
      <c r="S254" s="57">
        <f t="shared" si="11"/>
        <v>0.29411764705882354</v>
      </c>
      <c r="T254" s="57"/>
      <c r="U254" s="57"/>
      <c r="V254" s="47"/>
    </row>
    <row r="255" spans="4:22" s="1" customFormat="1">
      <c r="D255" s="5"/>
      <c r="E255" s="5"/>
      <c r="F255" s="5"/>
      <c r="G255" s="5"/>
      <c r="H255" s="5"/>
      <c r="O255" s="47"/>
      <c r="P255" s="57">
        <v>125.5</v>
      </c>
      <c r="Q255" s="57">
        <f t="shared" si="9"/>
        <v>2.741229228652507E-17</v>
      </c>
      <c r="R255" s="57">
        <f t="shared" si="10"/>
        <v>0.99999999999999989</v>
      </c>
      <c r="S255" s="57">
        <f t="shared" si="11"/>
        <v>0.29411764705882354</v>
      </c>
      <c r="T255" s="57"/>
      <c r="U255" s="57"/>
      <c r="V255" s="47"/>
    </row>
    <row r="256" spans="4:22" s="1" customFormat="1">
      <c r="D256" s="5"/>
      <c r="E256" s="5"/>
      <c r="F256" s="5"/>
      <c r="G256" s="5"/>
      <c r="H256" s="5"/>
      <c r="O256" s="47"/>
      <c r="P256" s="58">
        <v>126</v>
      </c>
      <c r="Q256" s="57">
        <f t="shared" si="9"/>
        <v>2.3663474828084284E-17</v>
      </c>
      <c r="R256" s="57">
        <f t="shared" si="10"/>
        <v>0.99999999999999989</v>
      </c>
      <c r="S256" s="57">
        <f t="shared" si="11"/>
        <v>0.29411764705882354</v>
      </c>
      <c r="T256" s="57"/>
      <c r="U256" s="57"/>
      <c r="V256" s="47"/>
    </row>
    <row r="257" spans="4:22" s="1" customFormat="1">
      <c r="D257" s="5"/>
      <c r="E257" s="5"/>
      <c r="F257" s="5"/>
      <c r="G257" s="5"/>
      <c r="H257" s="5"/>
      <c r="O257" s="47"/>
      <c r="P257" s="57">
        <v>126.5</v>
      </c>
      <c r="Q257" s="57">
        <f t="shared" si="9"/>
        <v>2.0427333660623322E-17</v>
      </c>
      <c r="R257" s="57">
        <f t="shared" si="10"/>
        <v>0.99999999999999989</v>
      </c>
      <c r="S257" s="57">
        <f t="shared" si="11"/>
        <v>0.29411764705882354</v>
      </c>
      <c r="T257" s="57"/>
      <c r="U257" s="57"/>
      <c r="V257" s="47"/>
    </row>
    <row r="258" spans="4:22" s="1" customFormat="1">
      <c r="D258" s="5"/>
      <c r="E258" s="5"/>
      <c r="F258" s="5"/>
      <c r="G258" s="5"/>
      <c r="H258" s="5"/>
      <c r="O258" s="47"/>
      <c r="P258" s="58">
        <v>127</v>
      </c>
      <c r="Q258" s="57">
        <f t="shared" si="9"/>
        <v>1.7633756813568484E-17</v>
      </c>
      <c r="R258" s="57">
        <f t="shared" si="10"/>
        <v>0.99999999999999989</v>
      </c>
      <c r="S258" s="57">
        <f t="shared" si="11"/>
        <v>0.29411764705882354</v>
      </c>
      <c r="T258" s="57"/>
      <c r="U258" s="57"/>
      <c r="V258" s="47"/>
    </row>
    <row r="259" spans="4:22" s="1" customFormat="1">
      <c r="D259" s="5"/>
      <c r="E259" s="5"/>
      <c r="F259" s="5"/>
      <c r="G259" s="5"/>
      <c r="H259" s="5"/>
      <c r="O259" s="47"/>
      <c r="P259" s="57">
        <v>127.5</v>
      </c>
      <c r="Q259" s="57">
        <f t="shared" si="9"/>
        <v>1.5222220605299615E-17</v>
      </c>
      <c r="R259" s="57">
        <f t="shared" si="10"/>
        <v>1</v>
      </c>
      <c r="S259" s="57">
        <f t="shared" si="11"/>
        <v>0.29411764705882354</v>
      </c>
      <c r="T259" s="57"/>
      <c r="U259" s="57"/>
      <c r="V259" s="47"/>
    </row>
    <row r="260" spans="4:22" s="1" customFormat="1">
      <c r="D260" s="5"/>
      <c r="E260" s="5"/>
      <c r="F260" s="5"/>
      <c r="G260" s="5"/>
      <c r="H260" s="5"/>
      <c r="O260" s="47"/>
      <c r="P260" s="58">
        <v>128</v>
      </c>
      <c r="Q260" s="57">
        <f t="shared" si="9"/>
        <v>1.3140478379406466E-17</v>
      </c>
      <c r="R260" s="57">
        <f t="shared" si="10"/>
        <v>1</v>
      </c>
      <c r="S260" s="57">
        <f t="shared" si="11"/>
        <v>0.29411764705882354</v>
      </c>
      <c r="T260" s="57"/>
      <c r="U260" s="57"/>
      <c r="V260" s="47"/>
    </row>
    <row r="261" spans="4:22" s="1" customFormat="1">
      <c r="D261" s="5"/>
      <c r="E261" s="5"/>
      <c r="F261" s="5"/>
      <c r="G261" s="5"/>
      <c r="H261" s="5"/>
      <c r="O261" s="47"/>
      <c r="P261" s="57">
        <v>128.5</v>
      </c>
      <c r="Q261" s="57">
        <f t="shared" ref="Q261:Q324" si="12">(1/$B$4)*EXP(-(1/$B$4)*P261)</f>
        <v>1.1343428565181418E-17</v>
      </c>
      <c r="R261" s="57">
        <f t="shared" ref="R261:R324" si="13">1-EXP(-(1/$B$4)*P261)</f>
        <v>1</v>
      </c>
      <c r="S261" s="57">
        <f t="shared" ref="S261:S324" si="14">1/$B$4</f>
        <v>0.29411764705882354</v>
      </c>
      <c r="T261" s="57"/>
      <c r="U261" s="57"/>
      <c r="V261" s="47"/>
    </row>
    <row r="262" spans="4:22" s="1" customFormat="1">
      <c r="D262" s="5"/>
      <c r="E262" s="5"/>
      <c r="F262" s="5"/>
      <c r="G262" s="5"/>
      <c r="H262" s="5"/>
      <c r="O262" s="47"/>
      <c r="P262" s="58">
        <v>129</v>
      </c>
      <c r="Q262" s="57">
        <f t="shared" si="12"/>
        <v>9.7921375385410982E-18</v>
      </c>
      <c r="R262" s="57">
        <f t="shared" si="13"/>
        <v>1</v>
      </c>
      <c r="S262" s="57">
        <f t="shared" si="14"/>
        <v>0.29411764705882354</v>
      </c>
      <c r="T262" s="57"/>
      <c r="U262" s="57"/>
      <c r="V262" s="47"/>
    </row>
    <row r="263" spans="4:22" s="1" customFormat="1">
      <c r="D263" s="5"/>
      <c r="E263" s="5"/>
      <c r="F263" s="5"/>
      <c r="G263" s="5"/>
      <c r="H263" s="5"/>
      <c r="O263" s="47"/>
      <c r="P263" s="57">
        <v>129.5</v>
      </c>
      <c r="Q263" s="57">
        <f t="shared" si="12"/>
        <v>8.4529961133645013E-18</v>
      </c>
      <c r="R263" s="57">
        <f t="shared" si="13"/>
        <v>1</v>
      </c>
      <c r="S263" s="57">
        <f t="shared" si="14"/>
        <v>0.29411764705882354</v>
      </c>
      <c r="T263" s="57"/>
      <c r="U263" s="57"/>
      <c r="V263" s="47"/>
    </row>
    <row r="264" spans="4:22" s="1" customFormat="1">
      <c r="D264" s="5"/>
      <c r="E264" s="5"/>
      <c r="F264" s="5"/>
      <c r="G264" s="5"/>
      <c r="H264" s="5"/>
      <c r="O264" s="47"/>
      <c r="P264" s="58">
        <v>130</v>
      </c>
      <c r="Q264" s="57">
        <f t="shared" si="12"/>
        <v>7.2969913883787697E-18</v>
      </c>
      <c r="R264" s="57">
        <f t="shared" si="13"/>
        <v>1</v>
      </c>
      <c r="S264" s="57">
        <f t="shared" si="14"/>
        <v>0.29411764705882354</v>
      </c>
      <c r="T264" s="57"/>
      <c r="U264" s="57"/>
      <c r="V264" s="47"/>
    </row>
    <row r="265" spans="4:22" s="1" customFormat="1">
      <c r="D265" s="5"/>
      <c r="E265" s="5"/>
      <c r="F265" s="5"/>
      <c r="G265" s="5"/>
      <c r="H265" s="5"/>
      <c r="O265" s="47"/>
      <c r="P265" s="57">
        <v>130.5</v>
      </c>
      <c r="Q265" s="57">
        <f t="shared" si="12"/>
        <v>6.2990781739376272E-18</v>
      </c>
      <c r="R265" s="57">
        <f t="shared" si="13"/>
        <v>1</v>
      </c>
      <c r="S265" s="57">
        <f t="shared" si="14"/>
        <v>0.29411764705882354</v>
      </c>
      <c r="T265" s="57"/>
      <c r="U265" s="57"/>
      <c r="V265" s="47"/>
    </row>
    <row r="266" spans="4:22" s="1" customFormat="1">
      <c r="D266" s="5"/>
      <c r="E266" s="5"/>
      <c r="F266" s="5"/>
      <c r="G266" s="5"/>
      <c r="H266" s="5"/>
      <c r="O266" s="47"/>
      <c r="P266" s="58">
        <v>131</v>
      </c>
      <c r="Q266" s="57">
        <f t="shared" si="12"/>
        <v>5.4376363804635166E-18</v>
      </c>
      <c r="R266" s="57">
        <f t="shared" si="13"/>
        <v>1</v>
      </c>
      <c r="S266" s="57">
        <f t="shared" si="14"/>
        <v>0.29411764705882354</v>
      </c>
      <c r="T266" s="57"/>
      <c r="U266" s="57"/>
      <c r="V266" s="47"/>
    </row>
    <row r="267" spans="4:22" s="1" customFormat="1">
      <c r="D267" s="5"/>
      <c r="E267" s="5"/>
      <c r="F267" s="5"/>
      <c r="G267" s="5"/>
      <c r="H267" s="5"/>
      <c r="O267" s="47"/>
      <c r="P267" s="57">
        <v>131.5</v>
      </c>
      <c r="Q267" s="57">
        <f t="shared" si="12"/>
        <v>4.6940026127120041E-18</v>
      </c>
      <c r="R267" s="57">
        <f t="shared" si="13"/>
        <v>1</v>
      </c>
      <c r="S267" s="57">
        <f t="shared" si="14"/>
        <v>0.29411764705882354</v>
      </c>
      <c r="T267" s="57"/>
      <c r="U267" s="57"/>
      <c r="V267" s="47"/>
    </row>
    <row r="268" spans="4:22" s="1" customFormat="1">
      <c r="D268" s="5"/>
      <c r="E268" s="5"/>
      <c r="F268" s="5"/>
      <c r="G268" s="5"/>
      <c r="H268" s="5"/>
      <c r="O268" s="47"/>
      <c r="P268" s="58">
        <v>132</v>
      </c>
      <c r="Q268" s="57">
        <f t="shared" si="12"/>
        <v>4.0520658217070622E-18</v>
      </c>
      <c r="R268" s="57">
        <f t="shared" si="13"/>
        <v>1</v>
      </c>
      <c r="S268" s="57">
        <f t="shared" si="14"/>
        <v>0.29411764705882354</v>
      </c>
      <c r="T268" s="57"/>
      <c r="U268" s="57"/>
      <c r="V268" s="47"/>
    </row>
    <row r="269" spans="4:22" s="1" customFormat="1">
      <c r="D269" s="5"/>
      <c r="E269" s="5"/>
      <c r="F269" s="5"/>
      <c r="G269" s="5"/>
      <c r="H269" s="5"/>
      <c r="O269" s="47"/>
      <c r="P269" s="57">
        <v>132.5</v>
      </c>
      <c r="Q269" s="57">
        <f t="shared" si="12"/>
        <v>3.4979182540250607E-18</v>
      </c>
      <c r="R269" s="57">
        <f t="shared" si="13"/>
        <v>1</v>
      </c>
      <c r="S269" s="57">
        <f t="shared" si="14"/>
        <v>0.29411764705882354</v>
      </c>
      <c r="T269" s="57"/>
      <c r="U269" s="57"/>
      <c r="V269" s="47"/>
    </row>
    <row r="270" spans="4:22" s="1" customFormat="1">
      <c r="D270" s="5"/>
      <c r="E270" s="5"/>
      <c r="F270" s="5"/>
      <c r="G270" s="5"/>
      <c r="H270" s="5"/>
      <c r="O270" s="47"/>
      <c r="P270" s="58">
        <v>133</v>
      </c>
      <c r="Q270" s="57">
        <f t="shared" si="12"/>
        <v>3.0195541361386566E-18</v>
      </c>
      <c r="R270" s="57">
        <f t="shared" si="13"/>
        <v>1</v>
      </c>
      <c r="S270" s="57">
        <f t="shared" si="14"/>
        <v>0.29411764705882354</v>
      </c>
      <c r="T270" s="57"/>
      <c r="U270" s="57"/>
      <c r="V270" s="47"/>
    </row>
    <row r="271" spans="4:22" s="1" customFormat="1">
      <c r="D271" s="5"/>
      <c r="E271" s="5"/>
      <c r="F271" s="5"/>
      <c r="G271" s="5"/>
      <c r="H271" s="5"/>
      <c r="O271" s="47"/>
      <c r="P271" s="57">
        <v>133.5</v>
      </c>
      <c r="Q271" s="57">
        <f t="shared" si="12"/>
        <v>2.6066095657267879E-18</v>
      </c>
      <c r="R271" s="57">
        <f t="shared" si="13"/>
        <v>1</v>
      </c>
      <c r="S271" s="57">
        <f t="shared" si="14"/>
        <v>0.29411764705882354</v>
      </c>
      <c r="T271" s="57"/>
      <c r="U271" s="57"/>
      <c r="V271" s="47"/>
    </row>
    <row r="272" spans="4:22" s="1" customFormat="1">
      <c r="D272" s="5"/>
      <c r="E272" s="5"/>
      <c r="F272" s="5"/>
      <c r="G272" s="5"/>
      <c r="H272" s="5"/>
      <c r="O272" s="47"/>
      <c r="P272" s="58">
        <v>134</v>
      </c>
      <c r="Q272" s="57">
        <f t="shared" si="12"/>
        <v>2.2501379746173219E-18</v>
      </c>
      <c r="R272" s="57">
        <f t="shared" si="13"/>
        <v>1</v>
      </c>
      <c r="S272" s="57">
        <f t="shared" si="14"/>
        <v>0.29411764705882354</v>
      </c>
      <c r="T272" s="57"/>
      <c r="U272" s="57"/>
      <c r="V272" s="47"/>
    </row>
    <row r="273" spans="4:22" s="1" customFormat="1">
      <c r="D273" s="5"/>
      <c r="E273" s="5"/>
      <c r="F273" s="5"/>
      <c r="G273" s="5"/>
      <c r="H273" s="5"/>
      <c r="O273" s="47"/>
      <c r="P273" s="57">
        <v>134.5</v>
      </c>
      <c r="Q273" s="57">
        <f t="shared" si="12"/>
        <v>1.9424162986999624E-18</v>
      </c>
      <c r="R273" s="57">
        <f t="shared" si="13"/>
        <v>1</v>
      </c>
      <c r="S273" s="57">
        <f t="shared" si="14"/>
        <v>0.29411764705882354</v>
      </c>
      <c r="T273" s="57"/>
      <c r="U273" s="57"/>
      <c r="V273" s="47"/>
    </row>
    <row r="274" spans="4:22" s="1" customFormat="1">
      <c r="D274" s="5"/>
      <c r="E274" s="5"/>
      <c r="F274" s="5"/>
      <c r="G274" s="5"/>
      <c r="H274" s="5"/>
      <c r="O274" s="47"/>
      <c r="P274" s="58">
        <v>135</v>
      </c>
      <c r="Q274" s="57">
        <f t="shared" si="12"/>
        <v>1.6767776554221868E-18</v>
      </c>
      <c r="R274" s="57">
        <f t="shared" si="13"/>
        <v>1</v>
      </c>
      <c r="S274" s="57">
        <f t="shared" si="14"/>
        <v>0.29411764705882354</v>
      </c>
      <c r="T274" s="57"/>
      <c r="U274" s="57"/>
      <c r="V274" s="47"/>
    </row>
    <row r="275" spans="4:22" s="1" customFormat="1">
      <c r="D275" s="5"/>
      <c r="E275" s="5"/>
      <c r="F275" s="5"/>
      <c r="G275" s="5"/>
      <c r="H275" s="5"/>
      <c r="O275" s="47"/>
      <c r="P275" s="57">
        <v>135.5</v>
      </c>
      <c r="Q275" s="57">
        <f t="shared" si="12"/>
        <v>1.447466903775935E-18</v>
      </c>
      <c r="R275" s="57">
        <f t="shared" si="13"/>
        <v>1</v>
      </c>
      <c r="S275" s="57">
        <f t="shared" si="14"/>
        <v>0.29411764705882354</v>
      </c>
      <c r="T275" s="57"/>
      <c r="U275" s="57"/>
      <c r="V275" s="47"/>
    </row>
    <row r="276" spans="4:22" s="1" customFormat="1">
      <c r="D276" s="5"/>
      <c r="E276" s="5"/>
      <c r="F276" s="5"/>
      <c r="G276" s="5"/>
      <c r="H276" s="5"/>
      <c r="O276" s="47"/>
      <c r="P276" s="58">
        <v>136</v>
      </c>
      <c r="Q276" s="57">
        <f t="shared" si="12"/>
        <v>1.2495159574387026E-18</v>
      </c>
      <c r="R276" s="57">
        <f t="shared" si="13"/>
        <v>1</v>
      </c>
      <c r="S276" s="57">
        <f t="shared" si="14"/>
        <v>0.29411764705882354</v>
      </c>
      <c r="T276" s="57"/>
      <c r="U276" s="57"/>
      <c r="V276" s="47"/>
    </row>
    <row r="277" spans="4:22" s="1" customFormat="1">
      <c r="D277" s="5"/>
      <c r="E277" s="5"/>
      <c r="F277" s="5"/>
      <c r="G277" s="5"/>
      <c r="H277" s="5"/>
      <c r="O277" s="47"/>
      <c r="P277" s="57">
        <v>136.5</v>
      </c>
      <c r="Q277" s="57">
        <f t="shared" si="12"/>
        <v>1.0786361496909518E-18</v>
      </c>
      <c r="R277" s="57">
        <f t="shared" si="13"/>
        <v>1</v>
      </c>
      <c r="S277" s="57">
        <f t="shared" si="14"/>
        <v>0.29411764705882354</v>
      </c>
      <c r="T277" s="57"/>
      <c r="U277" s="57"/>
      <c r="V277" s="47"/>
    </row>
    <row r="278" spans="4:22" s="1" customFormat="1">
      <c r="D278" s="5"/>
      <c r="E278" s="5"/>
      <c r="F278" s="5"/>
      <c r="G278" s="5"/>
      <c r="H278" s="5"/>
      <c r="O278" s="47"/>
      <c r="P278" s="58">
        <v>137</v>
      </c>
      <c r="Q278" s="57">
        <f t="shared" si="12"/>
        <v>9.3112531816321112E-19</v>
      </c>
      <c r="R278" s="57">
        <f t="shared" si="13"/>
        <v>1</v>
      </c>
      <c r="S278" s="57">
        <f t="shared" si="14"/>
        <v>0.29411764705882354</v>
      </c>
      <c r="T278" s="57"/>
      <c r="U278" s="57"/>
      <c r="V278" s="47"/>
    </row>
    <row r="279" spans="4:22" s="1" customFormat="1">
      <c r="D279" s="5"/>
      <c r="E279" s="5"/>
      <c r="F279" s="5"/>
      <c r="G279" s="5"/>
      <c r="H279" s="5"/>
      <c r="O279" s="47"/>
      <c r="P279" s="57">
        <v>137.5</v>
      </c>
      <c r="Q279" s="57">
        <f t="shared" si="12"/>
        <v>8.0378759637617376E-19</v>
      </c>
      <c r="R279" s="57">
        <f t="shared" si="13"/>
        <v>1</v>
      </c>
      <c r="S279" s="57">
        <f t="shared" si="14"/>
        <v>0.29411764705882354</v>
      </c>
      <c r="T279" s="57"/>
      <c r="U279" s="57"/>
      <c r="V279" s="47"/>
    </row>
    <row r="280" spans="4:22" s="1" customFormat="1">
      <c r="D280" s="5"/>
      <c r="E280" s="5"/>
      <c r="F280" s="5"/>
      <c r="G280" s="5"/>
      <c r="H280" s="5"/>
      <c r="O280" s="47"/>
      <c r="P280" s="58">
        <v>138</v>
      </c>
      <c r="Q280" s="57">
        <f t="shared" si="12"/>
        <v>6.9386417433334708E-19</v>
      </c>
      <c r="R280" s="57">
        <f t="shared" si="13"/>
        <v>1</v>
      </c>
      <c r="S280" s="57">
        <f t="shared" si="14"/>
        <v>0.29411764705882354</v>
      </c>
      <c r="T280" s="57"/>
      <c r="U280" s="57"/>
      <c r="V280" s="47"/>
    </row>
    <row r="281" spans="4:22" s="1" customFormat="1">
      <c r="D281" s="5"/>
      <c r="E281" s="5"/>
      <c r="F281" s="5"/>
      <c r="G281" s="5"/>
      <c r="H281" s="5"/>
      <c r="O281" s="47"/>
      <c r="P281" s="57">
        <v>138.5</v>
      </c>
      <c r="Q281" s="57">
        <f t="shared" si="12"/>
        <v>5.9897352807367267E-19</v>
      </c>
      <c r="R281" s="57">
        <f t="shared" si="13"/>
        <v>1</v>
      </c>
      <c r="S281" s="57">
        <f t="shared" si="14"/>
        <v>0.29411764705882354</v>
      </c>
      <c r="T281" s="57"/>
      <c r="U281" s="57"/>
      <c r="V281" s="47"/>
    </row>
    <row r="282" spans="4:22" s="1" customFormat="1">
      <c r="D282" s="5"/>
      <c r="E282" s="5"/>
      <c r="F282" s="5"/>
      <c r="G282" s="5"/>
      <c r="H282" s="5"/>
      <c r="O282" s="47"/>
      <c r="P282" s="58">
        <v>139</v>
      </c>
      <c r="Q282" s="57">
        <f t="shared" si="12"/>
        <v>5.1705982323950094E-19</v>
      </c>
      <c r="R282" s="57">
        <f t="shared" si="13"/>
        <v>1</v>
      </c>
      <c r="S282" s="57">
        <f t="shared" si="14"/>
        <v>0.29411764705882354</v>
      </c>
      <c r="T282" s="57"/>
      <c r="U282" s="57"/>
      <c r="V282" s="47"/>
    </row>
    <row r="283" spans="4:22" s="1" customFormat="1">
      <c r="D283" s="5"/>
      <c r="E283" s="5"/>
      <c r="F283" s="5"/>
      <c r="G283" s="5"/>
      <c r="H283" s="5"/>
      <c r="O283" s="47"/>
      <c r="P283" s="57">
        <v>139.5</v>
      </c>
      <c r="Q283" s="57">
        <f t="shared" si="12"/>
        <v>4.4634837480760977E-19</v>
      </c>
      <c r="R283" s="57">
        <f t="shared" si="13"/>
        <v>1</v>
      </c>
      <c r="S283" s="57">
        <f t="shared" si="14"/>
        <v>0.29411764705882354</v>
      </c>
      <c r="T283" s="57"/>
      <c r="U283" s="57"/>
      <c r="V283" s="47"/>
    </row>
    <row r="284" spans="4:22" s="1" customFormat="1">
      <c r="D284" s="5"/>
      <c r="E284" s="5"/>
      <c r="F284" s="5"/>
      <c r="G284" s="5"/>
      <c r="H284" s="5"/>
      <c r="O284" s="47"/>
      <c r="P284" s="58">
        <v>140</v>
      </c>
      <c r="Q284" s="57">
        <f t="shared" si="12"/>
        <v>3.8530719800504217E-19</v>
      </c>
      <c r="R284" s="57">
        <f t="shared" si="13"/>
        <v>1</v>
      </c>
      <c r="S284" s="57">
        <f t="shared" si="14"/>
        <v>0.29411764705882354</v>
      </c>
      <c r="T284" s="57"/>
      <c r="U284" s="57"/>
      <c r="V284" s="47"/>
    </row>
    <row r="285" spans="4:22" s="1" customFormat="1">
      <c r="D285" s="5"/>
      <c r="E285" s="5"/>
      <c r="F285" s="5"/>
      <c r="G285" s="5"/>
      <c r="H285" s="5"/>
      <c r="O285" s="47"/>
      <c r="P285" s="57">
        <v>140.5</v>
      </c>
      <c r="Q285" s="57">
        <f t="shared" si="12"/>
        <v>3.3261381739877154E-19</v>
      </c>
      <c r="R285" s="57">
        <f t="shared" si="13"/>
        <v>1</v>
      </c>
      <c r="S285" s="57">
        <f t="shared" si="14"/>
        <v>0.29411764705882354</v>
      </c>
      <c r="T285" s="57"/>
      <c r="U285" s="57"/>
      <c r="V285" s="47"/>
    </row>
    <row r="286" spans="4:22" s="1" customFormat="1">
      <c r="D286" s="5"/>
      <c r="E286" s="5"/>
      <c r="F286" s="5"/>
      <c r="G286" s="5"/>
      <c r="H286" s="5"/>
      <c r="O286" s="47"/>
      <c r="P286" s="58">
        <v>141</v>
      </c>
      <c r="Q286" s="57">
        <f t="shared" si="12"/>
        <v>2.8712661506815757E-19</v>
      </c>
      <c r="R286" s="57">
        <f t="shared" si="13"/>
        <v>1</v>
      </c>
      <c r="S286" s="57">
        <f t="shared" si="14"/>
        <v>0.29411764705882354</v>
      </c>
      <c r="T286" s="57"/>
      <c r="U286" s="57"/>
      <c r="V286" s="47"/>
    </row>
    <row r="287" spans="4:22" s="1" customFormat="1">
      <c r="D287" s="5"/>
      <c r="E287" s="5"/>
      <c r="F287" s="5"/>
      <c r="G287" s="5"/>
      <c r="H287" s="5"/>
      <c r="O287" s="47"/>
      <c r="P287" s="57">
        <v>141.5</v>
      </c>
      <c r="Q287" s="57">
        <f t="shared" si="12"/>
        <v>2.4786009710972954E-19</v>
      </c>
      <c r="R287" s="57">
        <f t="shared" si="13"/>
        <v>1</v>
      </c>
      <c r="S287" s="57">
        <f t="shared" si="14"/>
        <v>0.29411764705882354</v>
      </c>
      <c r="T287" s="57"/>
      <c r="U287" s="57"/>
      <c r="V287" s="47"/>
    </row>
    <row r="288" spans="4:22" s="1" customFormat="1">
      <c r="D288" s="5"/>
      <c r="E288" s="5"/>
      <c r="F288" s="5"/>
      <c r="G288" s="5"/>
      <c r="H288" s="5"/>
      <c r="O288" s="47"/>
      <c r="P288" s="58">
        <v>142</v>
      </c>
      <c r="Q288" s="57">
        <f t="shared" si="12"/>
        <v>2.1396354261572481E-19</v>
      </c>
      <c r="R288" s="57">
        <f t="shared" si="13"/>
        <v>1</v>
      </c>
      <c r="S288" s="57">
        <f t="shared" si="14"/>
        <v>0.29411764705882354</v>
      </c>
      <c r="T288" s="57"/>
      <c r="U288" s="57"/>
      <c r="V288" s="47"/>
    </row>
    <row r="289" spans="4:22" s="1" customFormat="1">
      <c r="D289" s="5"/>
      <c r="E289" s="5"/>
      <c r="F289" s="5"/>
      <c r="G289" s="5"/>
      <c r="H289" s="5"/>
      <c r="O289" s="47"/>
      <c r="P289" s="57">
        <v>142.5</v>
      </c>
      <c r="Q289" s="57">
        <f t="shared" si="12"/>
        <v>1.8470257255004529E-19</v>
      </c>
      <c r="R289" s="57">
        <f t="shared" si="13"/>
        <v>1</v>
      </c>
      <c r="S289" s="57">
        <f t="shared" si="14"/>
        <v>0.29411764705882354</v>
      </c>
      <c r="T289" s="57"/>
      <c r="U289" s="57"/>
      <c r="V289" s="47"/>
    </row>
    <row r="290" spans="4:22" s="1" customFormat="1">
      <c r="D290" s="5"/>
      <c r="E290" s="5"/>
      <c r="F290" s="5"/>
      <c r="G290" s="5"/>
      <c r="H290" s="5"/>
      <c r="O290" s="47"/>
      <c r="P290" s="58">
        <v>143</v>
      </c>
      <c r="Q290" s="57">
        <f t="shared" si="12"/>
        <v>1.5944323920582501E-19</v>
      </c>
      <c r="R290" s="57">
        <f t="shared" si="13"/>
        <v>1</v>
      </c>
      <c r="S290" s="57">
        <f t="shared" si="14"/>
        <v>0.29411764705882354</v>
      </c>
      <c r="T290" s="57"/>
      <c r="U290" s="57"/>
      <c r="V290" s="47"/>
    </row>
    <row r="291" spans="4:22" s="1" customFormat="1">
      <c r="D291" s="5"/>
      <c r="E291" s="5"/>
      <c r="F291" s="5"/>
      <c r="G291" s="5"/>
      <c r="H291" s="5"/>
      <c r="O291" s="47"/>
      <c r="P291" s="57">
        <v>143.5</v>
      </c>
      <c r="Q291" s="57">
        <f t="shared" si="12"/>
        <v>1.3763829153791446E-19</v>
      </c>
      <c r="R291" s="57">
        <f t="shared" si="13"/>
        <v>1</v>
      </c>
      <c r="S291" s="57">
        <f t="shared" si="14"/>
        <v>0.29411764705882354</v>
      </c>
      <c r="T291" s="57"/>
      <c r="U291" s="57"/>
      <c r="V291" s="47"/>
    </row>
    <row r="292" spans="4:22" s="1" customFormat="1">
      <c r="D292" s="5"/>
      <c r="E292" s="5"/>
      <c r="F292" s="5"/>
      <c r="G292" s="5"/>
      <c r="H292" s="5"/>
      <c r="O292" s="47"/>
      <c r="P292" s="58">
        <v>144</v>
      </c>
      <c r="Q292" s="57">
        <f t="shared" si="12"/>
        <v>1.1881531880458667E-19</v>
      </c>
      <c r="R292" s="57">
        <f t="shared" si="13"/>
        <v>1</v>
      </c>
      <c r="S292" s="57">
        <f t="shared" si="14"/>
        <v>0.29411764705882354</v>
      </c>
      <c r="T292" s="57"/>
      <c r="U292" s="57"/>
      <c r="V292" s="47"/>
    </row>
    <row r="293" spans="4:22" s="1" customFormat="1">
      <c r="D293" s="5"/>
      <c r="E293" s="5"/>
      <c r="F293" s="5"/>
      <c r="G293" s="5"/>
      <c r="H293" s="5"/>
      <c r="O293" s="47"/>
      <c r="P293" s="57">
        <v>144.5</v>
      </c>
      <c r="Q293" s="57">
        <f t="shared" si="12"/>
        <v>1.0256651564689549E-19</v>
      </c>
      <c r="R293" s="57">
        <f t="shared" si="13"/>
        <v>1</v>
      </c>
      <c r="S293" s="57">
        <f t="shared" si="14"/>
        <v>0.29411764705882354</v>
      </c>
      <c r="T293" s="57"/>
      <c r="U293" s="57"/>
      <c r="V293" s="47"/>
    </row>
    <row r="294" spans="4:22" s="1" customFormat="1">
      <c r="D294" s="5"/>
      <c r="E294" s="5"/>
      <c r="F294" s="5"/>
      <c r="G294" s="5"/>
      <c r="H294" s="5"/>
      <c r="O294" s="47"/>
      <c r="P294" s="58">
        <v>145</v>
      </c>
      <c r="Q294" s="57">
        <f t="shared" si="12"/>
        <v>8.8539846863069264E-20</v>
      </c>
      <c r="R294" s="57">
        <f t="shared" si="13"/>
        <v>1</v>
      </c>
      <c r="S294" s="57">
        <f t="shared" si="14"/>
        <v>0.29411764705882354</v>
      </c>
      <c r="T294" s="57"/>
      <c r="U294" s="57"/>
      <c r="V294" s="47"/>
    </row>
    <row r="295" spans="4:22" s="1" customFormat="1">
      <c r="D295" s="5"/>
      <c r="E295" s="5"/>
      <c r="F295" s="5"/>
      <c r="G295" s="5"/>
      <c r="H295" s="5"/>
      <c r="O295" s="47"/>
      <c r="P295" s="57">
        <v>145.5</v>
      </c>
      <c r="Q295" s="57">
        <f t="shared" si="12"/>
        <v>7.6431420460104508E-20</v>
      </c>
      <c r="R295" s="57">
        <f t="shared" si="13"/>
        <v>1</v>
      </c>
      <c r="S295" s="57">
        <f t="shared" si="14"/>
        <v>0.29411764705882354</v>
      </c>
      <c r="T295" s="57"/>
      <c r="U295" s="57"/>
      <c r="V295" s="47"/>
    </row>
    <row r="296" spans="4:22" s="1" customFormat="1">
      <c r="D296" s="5"/>
      <c r="E296" s="5"/>
      <c r="F296" s="5"/>
      <c r="G296" s="5"/>
      <c r="H296" s="5"/>
      <c r="O296" s="47"/>
      <c r="P296" s="58">
        <v>146</v>
      </c>
      <c r="Q296" s="57">
        <f t="shared" si="12"/>
        <v>6.5978903742445141E-20</v>
      </c>
      <c r="R296" s="57">
        <f t="shared" si="13"/>
        <v>1</v>
      </c>
      <c r="S296" s="57">
        <f t="shared" si="14"/>
        <v>0.29411764705882354</v>
      </c>
      <c r="T296" s="57"/>
      <c r="U296" s="57"/>
      <c r="V296" s="47"/>
    </row>
    <row r="297" spans="4:22" s="1" customFormat="1">
      <c r="D297" s="5"/>
      <c r="E297" s="5"/>
      <c r="F297" s="5"/>
      <c r="G297" s="5"/>
      <c r="H297" s="5"/>
      <c r="O297" s="47"/>
      <c r="P297" s="57">
        <v>146.5</v>
      </c>
      <c r="Q297" s="57">
        <f t="shared" si="12"/>
        <v>5.6955839795325461E-20</v>
      </c>
      <c r="R297" s="57">
        <f t="shared" si="13"/>
        <v>1</v>
      </c>
      <c r="S297" s="57">
        <f t="shared" si="14"/>
        <v>0.29411764705882354</v>
      </c>
      <c r="T297" s="57"/>
      <c r="U297" s="57"/>
      <c r="V297" s="47"/>
    </row>
    <row r="298" spans="4:22" s="1" customFormat="1">
      <c r="D298" s="5"/>
      <c r="E298" s="5"/>
      <c r="F298" s="5"/>
      <c r="G298" s="5"/>
      <c r="H298" s="5"/>
      <c r="O298" s="47"/>
      <c r="P298" s="58">
        <v>147</v>
      </c>
      <c r="Q298" s="57">
        <f t="shared" si="12"/>
        <v>4.9166741227679229E-20</v>
      </c>
      <c r="R298" s="57">
        <f t="shared" si="13"/>
        <v>1</v>
      </c>
      <c r="S298" s="57">
        <f t="shared" si="14"/>
        <v>0.29411764705882354</v>
      </c>
      <c r="T298" s="57"/>
      <c r="U298" s="57"/>
      <c r="V298" s="47"/>
    </row>
    <row r="299" spans="4:22" s="1" customFormat="1">
      <c r="D299" s="5"/>
      <c r="E299" s="5"/>
      <c r="F299" s="5"/>
      <c r="G299" s="5"/>
      <c r="H299" s="5"/>
      <c r="O299" s="47"/>
      <c r="P299" s="57">
        <v>147.5</v>
      </c>
      <c r="Q299" s="57">
        <f t="shared" si="12"/>
        <v>4.2442854879087792E-20</v>
      </c>
      <c r="R299" s="57">
        <f t="shared" si="13"/>
        <v>1</v>
      </c>
      <c r="S299" s="57">
        <f t="shared" si="14"/>
        <v>0.29411764705882354</v>
      </c>
      <c r="T299" s="57"/>
      <c r="U299" s="57"/>
      <c r="V299" s="47"/>
    </row>
    <row r="300" spans="4:22" s="1" customFormat="1">
      <c r="D300" s="5"/>
      <c r="E300" s="5"/>
      <c r="F300" s="5"/>
      <c r="G300" s="5"/>
      <c r="H300" s="5"/>
      <c r="O300" s="47"/>
      <c r="P300" s="58">
        <v>148</v>
      </c>
      <c r="Q300" s="57">
        <f t="shared" si="12"/>
        <v>3.6638505731862115E-20</v>
      </c>
      <c r="R300" s="57">
        <f t="shared" si="13"/>
        <v>1</v>
      </c>
      <c r="S300" s="57">
        <f t="shared" si="14"/>
        <v>0.29411764705882354</v>
      </c>
      <c r="T300" s="57"/>
      <c r="U300" s="57"/>
      <c r="V300" s="47"/>
    </row>
    <row r="301" spans="4:22" s="1" customFormat="1">
      <c r="D301" s="5"/>
      <c r="E301" s="5"/>
      <c r="F301" s="5"/>
      <c r="G301" s="5"/>
      <c r="H301" s="5"/>
      <c r="O301" s="47"/>
      <c r="P301" s="57">
        <v>148.5</v>
      </c>
      <c r="Q301" s="57">
        <f t="shared" si="12"/>
        <v>3.1627940818022184E-20</v>
      </c>
      <c r="R301" s="57">
        <f t="shared" si="13"/>
        <v>1</v>
      </c>
      <c r="S301" s="57">
        <f t="shared" si="14"/>
        <v>0.29411764705882354</v>
      </c>
      <c r="T301" s="57"/>
      <c r="U301" s="57"/>
      <c r="V301" s="47"/>
    </row>
    <row r="302" spans="4:22" s="1" customFormat="1">
      <c r="D302" s="5"/>
      <c r="E302" s="5"/>
      <c r="F302" s="5"/>
      <c r="G302" s="5"/>
      <c r="H302" s="5"/>
      <c r="O302" s="47"/>
      <c r="P302" s="58">
        <v>149</v>
      </c>
      <c r="Q302" s="57">
        <f t="shared" si="12"/>
        <v>2.7302604743467884E-20</v>
      </c>
      <c r="R302" s="57">
        <f t="shared" si="13"/>
        <v>1</v>
      </c>
      <c r="S302" s="57">
        <f t="shared" si="14"/>
        <v>0.29411764705882354</v>
      </c>
      <c r="T302" s="57"/>
      <c r="U302" s="57"/>
      <c r="V302" s="47"/>
    </row>
    <row r="303" spans="4:22" s="1" customFormat="1">
      <c r="D303" s="5"/>
      <c r="E303" s="5"/>
      <c r="F303" s="5"/>
      <c r="G303" s="5"/>
      <c r="H303" s="5"/>
      <c r="O303" s="47"/>
      <c r="P303" s="57">
        <v>149.5</v>
      </c>
      <c r="Q303" s="57">
        <f t="shared" si="12"/>
        <v>2.3568787802754434E-20</v>
      </c>
      <c r="R303" s="57">
        <f t="shared" si="13"/>
        <v>1</v>
      </c>
      <c r="S303" s="57">
        <f t="shared" si="14"/>
        <v>0.29411764705882354</v>
      </c>
      <c r="T303" s="57"/>
      <c r="U303" s="57"/>
      <c r="V303" s="47"/>
    </row>
    <row r="304" spans="4:22" s="1" customFormat="1">
      <c r="D304" s="5"/>
      <c r="E304" s="5"/>
      <c r="F304" s="5"/>
      <c r="G304" s="5"/>
      <c r="H304" s="5"/>
      <c r="O304" s="47"/>
      <c r="P304" s="58">
        <v>150</v>
      </c>
      <c r="Q304" s="57">
        <f t="shared" si="12"/>
        <v>2.0345595730171568E-20</v>
      </c>
      <c r="R304" s="57">
        <f t="shared" si="13"/>
        <v>1</v>
      </c>
      <c r="S304" s="57">
        <f t="shared" si="14"/>
        <v>0.29411764705882354</v>
      </c>
      <c r="T304" s="57"/>
      <c r="U304" s="57"/>
      <c r="V304" s="47"/>
    </row>
    <row r="305" spans="4:22" s="1" customFormat="1">
      <c r="D305" s="5"/>
      <c r="E305" s="5"/>
      <c r="F305" s="5"/>
      <c r="G305" s="5"/>
      <c r="H305" s="5"/>
      <c r="O305" s="47"/>
      <c r="P305" s="57">
        <v>150.5</v>
      </c>
      <c r="Q305" s="57">
        <f t="shared" si="12"/>
        <v>1.7563197101176281E-20</v>
      </c>
      <c r="R305" s="57">
        <f t="shared" si="13"/>
        <v>1</v>
      </c>
      <c r="S305" s="57">
        <f t="shared" si="14"/>
        <v>0.29411764705882354</v>
      </c>
      <c r="T305" s="57"/>
      <c r="U305" s="57"/>
      <c r="V305" s="47"/>
    </row>
    <row r="306" spans="4:22" s="1" customFormat="1">
      <c r="D306" s="5"/>
      <c r="E306" s="5"/>
      <c r="F306" s="5"/>
      <c r="G306" s="5"/>
      <c r="H306" s="5"/>
      <c r="O306" s="47"/>
      <c r="P306" s="58">
        <v>151</v>
      </c>
      <c r="Q306" s="57">
        <f t="shared" si="12"/>
        <v>1.5161310413601034E-20</v>
      </c>
      <c r="R306" s="57">
        <f t="shared" si="13"/>
        <v>1</v>
      </c>
      <c r="S306" s="57">
        <f t="shared" si="14"/>
        <v>0.29411764705882354</v>
      </c>
      <c r="T306" s="57"/>
      <c r="U306" s="57"/>
      <c r="V306" s="47"/>
    </row>
    <row r="307" spans="4:22" s="1" customFormat="1">
      <c r="D307" s="5"/>
      <c r="E307" s="5"/>
      <c r="F307" s="5"/>
      <c r="G307" s="5"/>
      <c r="H307" s="5"/>
      <c r="O307" s="47"/>
      <c r="P307" s="57">
        <v>151.5</v>
      </c>
      <c r="Q307" s="57">
        <f t="shared" si="12"/>
        <v>1.3087898070800112E-20</v>
      </c>
      <c r="R307" s="57">
        <f t="shared" si="13"/>
        <v>1</v>
      </c>
      <c r="S307" s="57">
        <f t="shared" si="14"/>
        <v>0.29411764705882354</v>
      </c>
      <c r="T307" s="57"/>
      <c r="U307" s="57"/>
      <c r="V307" s="47"/>
    </row>
    <row r="308" spans="4:22" s="1" customFormat="1">
      <c r="D308" s="5"/>
      <c r="E308" s="5"/>
      <c r="F308" s="5"/>
      <c r="G308" s="5"/>
      <c r="H308" s="5"/>
      <c r="O308" s="47"/>
      <c r="P308" s="58">
        <v>152</v>
      </c>
      <c r="Q308" s="57">
        <f t="shared" si="12"/>
        <v>1.129803897148549E-20</v>
      </c>
      <c r="R308" s="57">
        <f t="shared" si="13"/>
        <v>1</v>
      </c>
      <c r="S308" s="57">
        <f t="shared" si="14"/>
        <v>0.29411764705882354</v>
      </c>
      <c r="T308" s="57"/>
      <c r="U308" s="57"/>
      <c r="V308" s="47"/>
    </row>
    <row r="309" spans="4:22" s="1" customFormat="1">
      <c r="D309" s="5"/>
      <c r="E309" s="5"/>
      <c r="F309" s="5"/>
      <c r="G309" s="5"/>
      <c r="H309" s="5"/>
      <c r="O309" s="47"/>
      <c r="P309" s="57">
        <v>152.5</v>
      </c>
      <c r="Q309" s="57">
        <f t="shared" si="12"/>
        <v>9.7529552805725948E-21</v>
      </c>
      <c r="R309" s="57">
        <f t="shared" si="13"/>
        <v>1</v>
      </c>
      <c r="S309" s="57">
        <f t="shared" si="14"/>
        <v>0.29411764705882354</v>
      </c>
      <c r="T309" s="57"/>
      <c r="U309" s="57"/>
      <c r="V309" s="47"/>
    </row>
    <row r="310" spans="4:22" s="1" customFormat="1">
      <c r="D310" s="5"/>
      <c r="E310" s="5"/>
      <c r="F310" s="5"/>
      <c r="G310" s="5"/>
      <c r="H310" s="5"/>
      <c r="O310" s="47"/>
      <c r="P310" s="58">
        <v>153</v>
      </c>
      <c r="Q310" s="57">
        <f t="shared" si="12"/>
        <v>8.4191722957335111E-21</v>
      </c>
      <c r="R310" s="57">
        <f t="shared" si="13"/>
        <v>1</v>
      </c>
      <c r="S310" s="57">
        <f t="shared" si="14"/>
        <v>0.29411764705882354</v>
      </c>
      <c r="T310" s="57"/>
      <c r="U310" s="57"/>
      <c r="V310" s="47"/>
    </row>
    <row r="311" spans="4:22" s="1" customFormat="1">
      <c r="D311" s="5"/>
      <c r="E311" s="5"/>
      <c r="F311" s="5"/>
      <c r="G311" s="5"/>
      <c r="H311" s="5"/>
      <c r="O311" s="47"/>
      <c r="P311" s="57">
        <v>153.5</v>
      </c>
      <c r="Q311" s="57">
        <f t="shared" si="12"/>
        <v>7.2677932079152514E-21</v>
      </c>
      <c r="R311" s="57">
        <f t="shared" si="13"/>
        <v>1</v>
      </c>
      <c r="S311" s="57">
        <f t="shared" si="14"/>
        <v>0.29411764705882354</v>
      </c>
      <c r="T311" s="57"/>
      <c r="U311" s="57"/>
      <c r="V311" s="47"/>
    </row>
    <row r="312" spans="4:22" s="1" customFormat="1">
      <c r="D312" s="5"/>
      <c r="E312" s="5"/>
      <c r="F312" s="5"/>
      <c r="G312" s="5"/>
      <c r="H312" s="5"/>
      <c r="O312" s="47"/>
      <c r="P312" s="58">
        <v>154</v>
      </c>
      <c r="Q312" s="57">
        <f t="shared" si="12"/>
        <v>6.2738730432903081E-21</v>
      </c>
      <c r="R312" s="57">
        <f t="shared" si="13"/>
        <v>1</v>
      </c>
      <c r="S312" s="57">
        <f t="shared" si="14"/>
        <v>0.29411764705882354</v>
      </c>
      <c r="T312" s="57"/>
      <c r="U312" s="57"/>
      <c r="V312" s="47"/>
    </row>
    <row r="313" spans="4:22" s="1" customFormat="1">
      <c r="D313" s="5"/>
      <c r="E313" s="5"/>
      <c r="F313" s="5"/>
      <c r="G313" s="5"/>
      <c r="H313" s="5"/>
      <c r="O313" s="47"/>
      <c r="P313" s="57">
        <v>154.5</v>
      </c>
      <c r="Q313" s="57">
        <f t="shared" si="12"/>
        <v>5.4158782229049609E-21</v>
      </c>
      <c r="R313" s="57">
        <f t="shared" si="13"/>
        <v>1</v>
      </c>
      <c r="S313" s="57">
        <f t="shared" si="14"/>
        <v>0.29411764705882354</v>
      </c>
      <c r="T313" s="57"/>
      <c r="U313" s="57"/>
      <c r="V313" s="47"/>
    </row>
    <row r="314" spans="4:22" s="1" customFormat="1">
      <c r="D314" s="5"/>
      <c r="E314" s="5"/>
      <c r="F314" s="5"/>
      <c r="G314" s="5"/>
      <c r="H314" s="5"/>
      <c r="O314" s="47"/>
      <c r="P314" s="58">
        <v>155</v>
      </c>
      <c r="Q314" s="57">
        <f t="shared" si="12"/>
        <v>4.6752200312222581E-21</v>
      </c>
      <c r="R314" s="57">
        <f t="shared" si="13"/>
        <v>1</v>
      </c>
      <c r="S314" s="57">
        <f t="shared" si="14"/>
        <v>0.29411764705882354</v>
      </c>
      <c r="T314" s="57"/>
      <c r="U314" s="57"/>
      <c r="V314" s="47"/>
    </row>
    <row r="315" spans="4:22" s="1" customFormat="1">
      <c r="D315" s="5"/>
      <c r="E315" s="5"/>
      <c r="F315" s="5"/>
      <c r="G315" s="5"/>
      <c r="H315" s="5"/>
      <c r="O315" s="47"/>
      <c r="P315" s="57">
        <v>155.5</v>
      </c>
      <c r="Q315" s="57">
        <f t="shared" si="12"/>
        <v>4.0358518860156378E-21</v>
      </c>
      <c r="R315" s="57">
        <f t="shared" si="13"/>
        <v>1</v>
      </c>
      <c r="S315" s="57">
        <f t="shared" si="14"/>
        <v>0.29411764705882354</v>
      </c>
      <c r="T315" s="57"/>
      <c r="U315" s="57"/>
      <c r="V315" s="47"/>
    </row>
    <row r="316" spans="4:22" s="1" customFormat="1">
      <c r="D316" s="5"/>
      <c r="E316" s="5"/>
      <c r="F316" s="5"/>
      <c r="G316" s="5"/>
      <c r="H316" s="5"/>
      <c r="O316" s="47"/>
      <c r="P316" s="58">
        <v>156</v>
      </c>
      <c r="Q316" s="57">
        <f t="shared" si="12"/>
        <v>3.4839216843442585E-21</v>
      </c>
      <c r="R316" s="57">
        <f t="shared" si="13"/>
        <v>1</v>
      </c>
      <c r="S316" s="57">
        <f t="shared" si="14"/>
        <v>0.29411764705882354</v>
      </c>
      <c r="T316" s="57"/>
      <c r="U316" s="57"/>
      <c r="V316" s="47"/>
    </row>
    <row r="317" spans="4:22" s="1" customFormat="1">
      <c r="D317" s="5"/>
      <c r="E317" s="5"/>
      <c r="F317" s="5"/>
      <c r="G317" s="5"/>
      <c r="H317" s="5"/>
      <c r="O317" s="47"/>
      <c r="P317" s="57">
        <v>156.5</v>
      </c>
      <c r="Q317" s="57">
        <f t="shared" si="12"/>
        <v>3.0074716925816099E-21</v>
      </c>
      <c r="R317" s="57">
        <f t="shared" si="13"/>
        <v>1</v>
      </c>
      <c r="S317" s="57">
        <f t="shared" si="14"/>
        <v>0.29411764705882354</v>
      </c>
      <c r="T317" s="57"/>
      <c r="U317" s="57"/>
      <c r="V317" s="47"/>
    </row>
    <row r="318" spans="4:22" s="1" customFormat="1">
      <c r="D318" s="5"/>
      <c r="E318" s="5"/>
      <c r="F318" s="5"/>
      <c r="G318" s="5"/>
      <c r="H318" s="5"/>
      <c r="O318" s="47"/>
      <c r="P318" s="58">
        <v>157</v>
      </c>
      <c r="Q318" s="57">
        <f t="shared" si="12"/>
        <v>2.5961794785241038E-21</v>
      </c>
      <c r="R318" s="57">
        <f t="shared" si="13"/>
        <v>1</v>
      </c>
      <c r="S318" s="57">
        <f t="shared" si="14"/>
        <v>0.29411764705882354</v>
      </c>
      <c r="T318" s="57"/>
      <c r="U318" s="57"/>
      <c r="V318" s="47"/>
    </row>
    <row r="319" spans="4:22" s="1" customFormat="1">
      <c r="D319" s="5"/>
      <c r="E319" s="5"/>
      <c r="F319" s="5"/>
      <c r="G319" s="5"/>
      <c r="H319" s="5"/>
      <c r="O319" s="47"/>
      <c r="P319" s="57">
        <v>157.5</v>
      </c>
      <c r="Q319" s="57">
        <f t="shared" si="12"/>
        <v>2.2411342727964142E-21</v>
      </c>
      <c r="R319" s="57">
        <f t="shared" si="13"/>
        <v>1</v>
      </c>
      <c r="S319" s="57">
        <f t="shared" si="14"/>
        <v>0.29411764705882354</v>
      </c>
      <c r="T319" s="57"/>
      <c r="U319" s="57"/>
      <c r="V319" s="47"/>
    </row>
    <row r="320" spans="4:22" s="1" customFormat="1">
      <c r="D320" s="5"/>
      <c r="E320" s="5"/>
      <c r="F320" s="5"/>
      <c r="G320" s="5"/>
      <c r="H320" s="5"/>
      <c r="O320" s="47"/>
      <c r="P320" s="58">
        <v>158</v>
      </c>
      <c r="Q320" s="57">
        <f t="shared" si="12"/>
        <v>1.9346439143560603E-21</v>
      </c>
      <c r="R320" s="57">
        <f t="shared" si="13"/>
        <v>1</v>
      </c>
      <c r="S320" s="57">
        <f t="shared" si="14"/>
        <v>0.29411764705882354</v>
      </c>
      <c r="T320" s="57"/>
      <c r="U320" s="57"/>
      <c r="V320" s="47"/>
    </row>
    <row r="321" spans="4:22" s="1" customFormat="1">
      <c r="D321" s="5"/>
      <c r="E321" s="5"/>
      <c r="F321" s="5"/>
      <c r="G321" s="5"/>
      <c r="H321" s="5"/>
      <c r="O321" s="47"/>
      <c r="P321" s="57">
        <v>158.5</v>
      </c>
      <c r="Q321" s="57">
        <f t="shared" si="12"/>
        <v>1.6700681975135345E-21</v>
      </c>
      <c r="R321" s="57">
        <f t="shared" si="13"/>
        <v>1</v>
      </c>
      <c r="S321" s="57">
        <f t="shared" si="14"/>
        <v>0.29411764705882354</v>
      </c>
      <c r="T321" s="57"/>
      <c r="U321" s="57"/>
      <c r="V321" s="47"/>
    </row>
    <row r="322" spans="4:22" s="1" customFormat="1">
      <c r="D322" s="5"/>
      <c r="E322" s="5"/>
      <c r="F322" s="5"/>
      <c r="G322" s="5"/>
      <c r="H322" s="5"/>
      <c r="O322" s="47"/>
      <c r="P322" s="58">
        <v>159</v>
      </c>
      <c r="Q322" s="57">
        <f t="shared" si="12"/>
        <v>1.4416750098813183E-21</v>
      </c>
      <c r="R322" s="57">
        <f t="shared" si="13"/>
        <v>1</v>
      </c>
      <c r="S322" s="57">
        <f t="shared" si="14"/>
        <v>0.29411764705882354</v>
      </c>
      <c r="T322" s="57"/>
      <c r="U322" s="57"/>
      <c r="V322" s="47"/>
    </row>
    <row r="323" spans="4:22" s="1" customFormat="1">
      <c r="D323" s="5"/>
      <c r="E323" s="5"/>
      <c r="F323" s="5"/>
      <c r="G323" s="5"/>
      <c r="H323" s="5"/>
      <c r="O323" s="47"/>
      <c r="P323" s="57">
        <v>159.5</v>
      </c>
      <c r="Q323" s="57">
        <f t="shared" si="12"/>
        <v>1.2445161444369435E-21</v>
      </c>
      <c r="R323" s="57">
        <f t="shared" si="13"/>
        <v>1</v>
      </c>
      <c r="S323" s="57">
        <f t="shared" si="14"/>
        <v>0.29411764705882354</v>
      </c>
      <c r="T323" s="57"/>
      <c r="U323" s="57"/>
      <c r="V323" s="47"/>
    </row>
    <row r="324" spans="4:22" s="1" customFormat="1">
      <c r="D324" s="5"/>
      <c r="E324" s="5"/>
      <c r="F324" s="5"/>
      <c r="G324" s="5"/>
      <c r="H324" s="5"/>
      <c r="O324" s="47"/>
      <c r="P324" s="58">
        <v>160</v>
      </c>
      <c r="Q324" s="57">
        <f t="shared" si="12"/>
        <v>1.0743200951313549E-21</v>
      </c>
      <c r="R324" s="57">
        <f t="shared" si="13"/>
        <v>1</v>
      </c>
      <c r="S324" s="57">
        <f t="shared" si="14"/>
        <v>0.29411764705882354</v>
      </c>
      <c r="T324" s="57"/>
      <c r="U324" s="57"/>
      <c r="V324" s="47"/>
    </row>
    <row r="325" spans="4:22" s="1" customFormat="1">
      <c r="D325" s="5"/>
      <c r="E325" s="5"/>
      <c r="F325" s="5"/>
      <c r="G325" s="5"/>
      <c r="H325" s="5"/>
      <c r="O325" s="47"/>
      <c r="P325" s="57">
        <v>160.5</v>
      </c>
      <c r="Q325" s="57">
        <f t="shared" ref="Q325:Q388" si="15">(1/$B$4)*EXP(-(1/$B$4)*P325)</f>
        <v>9.2739951342714133E-22</v>
      </c>
      <c r="R325" s="57">
        <f t="shared" ref="R325:R388" si="16">1-EXP(-(1/$B$4)*P325)</f>
        <v>1</v>
      </c>
      <c r="S325" s="57">
        <f t="shared" ref="S325:S388" si="17">1/$B$4</f>
        <v>0.29411764705882354</v>
      </c>
      <c r="T325" s="57"/>
      <c r="U325" s="57"/>
      <c r="V325" s="47"/>
    </row>
    <row r="326" spans="4:22" s="1" customFormat="1">
      <c r="D326" s="5"/>
      <c r="E326" s="5"/>
      <c r="F326" s="5"/>
      <c r="G326" s="5"/>
      <c r="H326" s="5"/>
      <c r="O326" s="47"/>
      <c r="P326" s="58">
        <v>161</v>
      </c>
      <c r="Q326" s="57">
        <f t="shared" si="15"/>
        <v>8.0057132078474778E-22</v>
      </c>
      <c r="R326" s="57">
        <f t="shared" si="16"/>
        <v>1</v>
      </c>
      <c r="S326" s="57">
        <f t="shared" si="17"/>
        <v>0.29411764705882354</v>
      </c>
      <c r="T326" s="57"/>
      <c r="U326" s="57"/>
      <c r="V326" s="47"/>
    </row>
    <row r="327" spans="4:22" s="1" customFormat="1">
      <c r="D327" s="5"/>
      <c r="E327" s="5"/>
      <c r="F327" s="5"/>
      <c r="G327" s="5"/>
      <c r="H327" s="5"/>
      <c r="O327" s="47"/>
      <c r="P327" s="57">
        <v>161.5</v>
      </c>
      <c r="Q327" s="57">
        <f t="shared" si="15"/>
        <v>6.910877463096521E-22</v>
      </c>
      <c r="R327" s="57">
        <f t="shared" si="16"/>
        <v>1</v>
      </c>
      <c r="S327" s="57">
        <f t="shared" si="17"/>
        <v>0.29411764705882354</v>
      </c>
      <c r="T327" s="57"/>
      <c r="U327" s="57"/>
      <c r="V327" s="47"/>
    </row>
    <row r="328" spans="4:22" s="1" customFormat="1">
      <c r="D328" s="5"/>
      <c r="E328" s="5"/>
      <c r="F328" s="5"/>
      <c r="G328" s="5"/>
      <c r="H328" s="5"/>
      <c r="O328" s="47"/>
      <c r="P328" s="58">
        <v>162</v>
      </c>
      <c r="Q328" s="57">
        <f t="shared" si="15"/>
        <v>5.9657679547050441E-22</v>
      </c>
      <c r="R328" s="57">
        <f t="shared" si="16"/>
        <v>1</v>
      </c>
      <c r="S328" s="57">
        <f t="shared" si="17"/>
        <v>0.29411764705882354</v>
      </c>
      <c r="T328" s="57"/>
      <c r="U328" s="57"/>
      <c r="V328" s="47"/>
    </row>
    <row r="329" spans="4:22" s="1" customFormat="1">
      <c r="D329" s="5"/>
      <c r="E329" s="5"/>
      <c r="F329" s="5"/>
      <c r="G329" s="5"/>
      <c r="H329" s="5"/>
      <c r="O329" s="47"/>
      <c r="P329" s="57">
        <v>162.5</v>
      </c>
      <c r="Q329" s="57">
        <f t="shared" si="15"/>
        <v>5.149908601250007E-22</v>
      </c>
      <c r="R329" s="57">
        <f t="shared" si="16"/>
        <v>1</v>
      </c>
      <c r="S329" s="57">
        <f t="shared" si="17"/>
        <v>0.29411764705882354</v>
      </c>
      <c r="T329" s="57"/>
      <c r="U329" s="57"/>
      <c r="V329" s="47"/>
    </row>
    <row r="330" spans="4:22" s="1" customFormat="1">
      <c r="D330" s="5"/>
      <c r="E330" s="5"/>
      <c r="F330" s="5"/>
      <c r="G330" s="5"/>
      <c r="H330" s="5"/>
      <c r="O330" s="47"/>
      <c r="P330" s="58">
        <v>163</v>
      </c>
      <c r="Q330" s="57">
        <f t="shared" si="15"/>
        <v>4.4456235647435719E-22</v>
      </c>
      <c r="R330" s="57">
        <f t="shared" si="16"/>
        <v>1</v>
      </c>
      <c r="S330" s="57">
        <f t="shared" si="17"/>
        <v>0.29411764705882354</v>
      </c>
      <c r="T330" s="57"/>
      <c r="U330" s="57"/>
      <c r="V330" s="47"/>
    </row>
    <row r="331" spans="4:22" s="1" customFormat="1">
      <c r="D331" s="5"/>
      <c r="E331" s="5"/>
      <c r="F331" s="5"/>
      <c r="G331" s="5"/>
      <c r="H331" s="5"/>
      <c r="O331" s="47"/>
      <c r="P331" s="57">
        <v>163.5</v>
      </c>
      <c r="Q331" s="57">
        <f t="shared" si="15"/>
        <v>3.8376542982930309E-22</v>
      </c>
      <c r="R331" s="57">
        <f t="shared" si="16"/>
        <v>1</v>
      </c>
      <c r="S331" s="57">
        <f t="shared" si="17"/>
        <v>0.29411764705882354</v>
      </c>
      <c r="T331" s="57"/>
      <c r="U331" s="57"/>
      <c r="V331" s="47"/>
    </row>
    <row r="332" spans="4:22" s="1" customFormat="1">
      <c r="D332" s="5"/>
      <c r="E332" s="5"/>
      <c r="F332" s="5"/>
      <c r="G332" s="5"/>
      <c r="H332" s="5"/>
      <c r="O332" s="47"/>
      <c r="P332" s="58">
        <v>164</v>
      </c>
      <c r="Q332" s="57">
        <f t="shared" si="15"/>
        <v>3.3128289650985297E-22</v>
      </c>
      <c r="R332" s="57">
        <f t="shared" si="16"/>
        <v>1</v>
      </c>
      <c r="S332" s="57">
        <f t="shared" si="17"/>
        <v>0.29411764705882354</v>
      </c>
      <c r="T332" s="57"/>
      <c r="U332" s="57"/>
      <c r="V332" s="47"/>
    </row>
    <row r="333" spans="4:22" s="1" customFormat="1">
      <c r="D333" s="5"/>
      <c r="E333" s="5"/>
      <c r="F333" s="5"/>
      <c r="G333" s="5"/>
      <c r="H333" s="5"/>
      <c r="O333" s="47"/>
      <c r="P333" s="57">
        <v>164.5</v>
      </c>
      <c r="Q333" s="57">
        <f t="shared" si="15"/>
        <v>2.8597770666516958E-22</v>
      </c>
      <c r="R333" s="57">
        <f t="shared" si="16"/>
        <v>1</v>
      </c>
      <c r="S333" s="57">
        <f t="shared" si="17"/>
        <v>0.29411764705882354</v>
      </c>
      <c r="T333" s="57"/>
      <c r="U333" s="57"/>
      <c r="V333" s="47"/>
    </row>
    <row r="334" spans="4:22" s="1" customFormat="1">
      <c r="D334" s="5"/>
      <c r="E334" s="5"/>
      <c r="F334" s="5"/>
      <c r="G334" s="5"/>
      <c r="H334" s="5"/>
      <c r="O334" s="47"/>
      <c r="P334" s="58">
        <v>165</v>
      </c>
      <c r="Q334" s="57">
        <f t="shared" si="15"/>
        <v>2.4686830974697602E-22</v>
      </c>
      <c r="R334" s="57">
        <f t="shared" si="16"/>
        <v>1</v>
      </c>
      <c r="S334" s="57">
        <f t="shared" si="17"/>
        <v>0.29411764705882354</v>
      </c>
      <c r="T334" s="57"/>
      <c r="U334" s="57"/>
      <c r="V334" s="47"/>
    </row>
    <row r="335" spans="4:22" s="1" customFormat="1">
      <c r="D335" s="5"/>
      <c r="E335" s="5"/>
      <c r="F335" s="5"/>
      <c r="G335" s="5"/>
      <c r="H335" s="5"/>
      <c r="O335" s="47"/>
      <c r="P335" s="57">
        <v>165.5</v>
      </c>
      <c r="Q335" s="57">
        <f t="shared" si="15"/>
        <v>2.1310738892204536E-22</v>
      </c>
      <c r="R335" s="57">
        <f t="shared" si="16"/>
        <v>1</v>
      </c>
      <c r="S335" s="57">
        <f t="shared" si="17"/>
        <v>0.29411764705882354</v>
      </c>
      <c r="T335" s="57"/>
      <c r="U335" s="57"/>
      <c r="V335" s="47"/>
    </row>
    <row r="336" spans="4:22" s="1" customFormat="1">
      <c r="D336" s="5"/>
      <c r="E336" s="5"/>
      <c r="F336" s="5"/>
      <c r="G336" s="5"/>
      <c r="H336" s="5"/>
      <c r="O336" s="47"/>
      <c r="P336" s="58">
        <v>166</v>
      </c>
      <c r="Q336" s="57">
        <f t="shared" si="15"/>
        <v>1.8396350369846608E-22</v>
      </c>
      <c r="R336" s="57">
        <f t="shared" si="16"/>
        <v>1</v>
      </c>
      <c r="S336" s="57">
        <f t="shared" si="17"/>
        <v>0.29411764705882354</v>
      </c>
      <c r="T336" s="57"/>
      <c r="U336" s="57"/>
      <c r="V336" s="47"/>
    </row>
    <row r="337" spans="4:22" s="1" customFormat="1">
      <c r="D337" s="5"/>
      <c r="E337" s="5"/>
      <c r="F337" s="5"/>
      <c r="G337" s="5"/>
      <c r="H337" s="5"/>
      <c r="O337" s="47"/>
      <c r="P337" s="57">
        <v>166.5</v>
      </c>
      <c r="Q337" s="57">
        <f t="shared" si="15"/>
        <v>1.5880524304765141E-22</v>
      </c>
      <c r="R337" s="57">
        <f t="shared" si="16"/>
        <v>1</v>
      </c>
      <c r="S337" s="57">
        <f t="shared" si="17"/>
        <v>0.29411764705882354</v>
      </c>
      <c r="T337" s="57"/>
      <c r="U337" s="57"/>
      <c r="V337" s="47"/>
    </row>
    <row r="338" spans="4:22" s="1" customFormat="1">
      <c r="D338" s="5"/>
      <c r="E338" s="5"/>
      <c r="F338" s="5"/>
      <c r="G338" s="5"/>
      <c r="H338" s="5"/>
      <c r="O338" s="47"/>
      <c r="P338" s="58">
        <v>167</v>
      </c>
      <c r="Q338" s="57">
        <f t="shared" si="15"/>
        <v>1.3708754569471564E-22</v>
      </c>
      <c r="R338" s="57">
        <f t="shared" si="16"/>
        <v>1</v>
      </c>
      <c r="S338" s="57">
        <f t="shared" si="17"/>
        <v>0.29411764705882354</v>
      </c>
      <c r="T338" s="57"/>
      <c r="U338" s="57"/>
      <c r="V338" s="47"/>
    </row>
    <row r="339" spans="4:22" s="1" customFormat="1">
      <c r="D339" s="5"/>
      <c r="E339" s="5"/>
      <c r="F339" s="5"/>
      <c r="G339" s="5"/>
      <c r="H339" s="5"/>
      <c r="O339" s="47"/>
      <c r="P339" s="57">
        <v>167.5</v>
      </c>
      <c r="Q339" s="57">
        <f t="shared" si="15"/>
        <v>1.1833989120221731E-22</v>
      </c>
      <c r="R339" s="57">
        <f t="shared" si="16"/>
        <v>1</v>
      </c>
      <c r="S339" s="57">
        <f t="shared" si="17"/>
        <v>0.29411764705882354</v>
      </c>
      <c r="T339" s="57"/>
      <c r="U339" s="57"/>
      <c r="V339" s="47"/>
    </row>
    <row r="340" spans="4:22" s="1" customFormat="1">
      <c r="D340" s="5"/>
      <c r="E340" s="5"/>
      <c r="F340" s="5"/>
      <c r="G340" s="5"/>
      <c r="H340" s="5"/>
      <c r="O340" s="47"/>
      <c r="P340" s="58">
        <v>168</v>
      </c>
      <c r="Q340" s="57">
        <f t="shared" si="15"/>
        <v>1.0215610600352633E-22</v>
      </c>
      <c r="R340" s="57">
        <f t="shared" si="16"/>
        <v>1</v>
      </c>
      <c r="S340" s="57">
        <f t="shared" si="17"/>
        <v>0.29411764705882354</v>
      </c>
      <c r="T340" s="57"/>
      <c r="U340" s="57"/>
      <c r="V340" s="47"/>
    </row>
    <row r="341" spans="4:22" s="1" customFormat="1">
      <c r="D341" s="5"/>
      <c r="E341" s="5"/>
      <c r="F341" s="5"/>
      <c r="G341" s="5"/>
      <c r="H341" s="5"/>
      <c r="O341" s="47"/>
      <c r="P341" s="57">
        <v>168.5</v>
      </c>
      <c r="Q341" s="57">
        <f t="shared" si="15"/>
        <v>8.8185563530484088E-23</v>
      </c>
      <c r="R341" s="57">
        <f t="shared" si="16"/>
        <v>1</v>
      </c>
      <c r="S341" s="57">
        <f t="shared" si="17"/>
        <v>0.29411764705882354</v>
      </c>
      <c r="T341" s="57"/>
      <c r="U341" s="57"/>
      <c r="V341" s="47"/>
    </row>
    <row r="342" spans="4:22" s="1" customFormat="1">
      <c r="D342" s="5"/>
      <c r="E342" s="5"/>
      <c r="F342" s="5"/>
      <c r="G342" s="5"/>
      <c r="H342" s="5"/>
      <c r="O342" s="47"/>
      <c r="P342" s="58">
        <v>169</v>
      </c>
      <c r="Q342" s="57">
        <f t="shared" si="15"/>
        <v>7.6125587783471313E-23</v>
      </c>
      <c r="R342" s="57">
        <f t="shared" si="16"/>
        <v>1</v>
      </c>
      <c r="S342" s="57">
        <f t="shared" si="17"/>
        <v>0.29411764705882354</v>
      </c>
      <c r="T342" s="57"/>
      <c r="U342" s="57"/>
      <c r="V342" s="47"/>
    </row>
    <row r="343" spans="4:22" s="1" customFormat="1">
      <c r="D343" s="5"/>
      <c r="E343" s="5"/>
      <c r="F343" s="5"/>
      <c r="G343" s="5"/>
      <c r="H343" s="5"/>
      <c r="O343" s="47"/>
      <c r="P343" s="57">
        <v>169.5</v>
      </c>
      <c r="Q343" s="57">
        <f t="shared" si="15"/>
        <v>6.5714895764948857E-23</v>
      </c>
      <c r="R343" s="57">
        <f t="shared" si="16"/>
        <v>1</v>
      </c>
      <c r="S343" s="57">
        <f t="shared" si="17"/>
        <v>0.29411764705882354</v>
      </c>
      <c r="T343" s="57"/>
      <c r="U343" s="57"/>
      <c r="V343" s="47"/>
    </row>
    <row r="344" spans="4:22" s="1" customFormat="1">
      <c r="D344" s="5"/>
      <c r="E344" s="5"/>
      <c r="F344" s="5"/>
      <c r="G344" s="5"/>
      <c r="H344" s="5"/>
      <c r="O344" s="47"/>
      <c r="P344" s="58">
        <v>170</v>
      </c>
      <c r="Q344" s="57">
        <f t="shared" si="15"/>
        <v>5.6727936704821117E-23</v>
      </c>
      <c r="R344" s="57">
        <f t="shared" si="16"/>
        <v>1</v>
      </c>
      <c r="S344" s="57">
        <f t="shared" si="17"/>
        <v>0.29411764705882354</v>
      </c>
      <c r="T344" s="57"/>
      <c r="U344" s="57"/>
      <c r="V344" s="47"/>
    </row>
    <row r="345" spans="4:22" s="1" customFormat="1">
      <c r="D345" s="5"/>
      <c r="E345" s="5"/>
      <c r="F345" s="5"/>
      <c r="G345" s="5"/>
      <c r="H345" s="5"/>
      <c r="O345" s="47"/>
      <c r="P345" s="57">
        <v>170.5</v>
      </c>
      <c r="Q345" s="57">
        <f t="shared" si="15"/>
        <v>4.8970005435246305E-23</v>
      </c>
      <c r="R345" s="57">
        <f t="shared" si="16"/>
        <v>1</v>
      </c>
      <c r="S345" s="57">
        <f t="shared" si="17"/>
        <v>0.29411764705882354</v>
      </c>
      <c r="T345" s="57"/>
      <c r="U345" s="57"/>
      <c r="V345" s="47"/>
    </row>
    <row r="346" spans="4:22" s="1" customFormat="1">
      <c r="D346" s="5"/>
      <c r="E346" s="5"/>
      <c r="F346" s="5"/>
      <c r="G346" s="5"/>
      <c r="H346" s="5"/>
      <c r="O346" s="47"/>
      <c r="P346" s="58">
        <v>171</v>
      </c>
      <c r="Q346" s="57">
        <f t="shared" si="15"/>
        <v>4.227302404468114E-23</v>
      </c>
      <c r="R346" s="57">
        <f t="shared" si="16"/>
        <v>1</v>
      </c>
      <c r="S346" s="57">
        <f t="shared" si="17"/>
        <v>0.29411764705882354</v>
      </c>
      <c r="T346" s="57"/>
      <c r="U346" s="57"/>
      <c r="V346" s="47"/>
    </row>
    <row r="347" spans="4:22" s="1" customFormat="1">
      <c r="D347" s="5"/>
      <c r="E347" s="5"/>
      <c r="F347" s="5"/>
      <c r="G347" s="5"/>
      <c r="H347" s="5"/>
      <c r="O347" s="47"/>
      <c r="P347" s="57">
        <v>171.5</v>
      </c>
      <c r="Q347" s="57">
        <f t="shared" si="15"/>
        <v>3.6491900419434815E-23</v>
      </c>
      <c r="R347" s="57">
        <f t="shared" si="16"/>
        <v>1</v>
      </c>
      <c r="S347" s="57">
        <f t="shared" si="17"/>
        <v>0.29411764705882354</v>
      </c>
      <c r="T347" s="57"/>
      <c r="U347" s="57"/>
      <c r="V347" s="47"/>
    </row>
    <row r="348" spans="4:22" s="1" customFormat="1">
      <c r="D348" s="5"/>
      <c r="E348" s="5"/>
      <c r="F348" s="5"/>
      <c r="G348" s="5"/>
      <c r="H348" s="5"/>
      <c r="O348" s="47"/>
      <c r="P348" s="58">
        <v>172</v>
      </c>
      <c r="Q348" s="57">
        <f t="shared" si="15"/>
        <v>3.1501384779438277E-23</v>
      </c>
      <c r="R348" s="57">
        <f t="shared" si="16"/>
        <v>1</v>
      </c>
      <c r="S348" s="57">
        <f t="shared" si="17"/>
        <v>0.29411764705882354</v>
      </c>
      <c r="T348" s="57"/>
      <c r="U348" s="57"/>
      <c r="V348" s="47"/>
    </row>
    <row r="349" spans="4:22" s="1" customFormat="1">
      <c r="D349" s="5"/>
      <c r="E349" s="5"/>
      <c r="F349" s="5"/>
      <c r="G349" s="5"/>
      <c r="H349" s="5"/>
      <c r="O349" s="47"/>
      <c r="P349" s="57">
        <v>172.5</v>
      </c>
      <c r="Q349" s="57">
        <f t="shared" si="15"/>
        <v>2.7193356104132491E-23</v>
      </c>
      <c r="R349" s="57">
        <f t="shared" si="16"/>
        <v>1</v>
      </c>
      <c r="S349" s="57">
        <f t="shared" si="17"/>
        <v>0.29411764705882354</v>
      </c>
      <c r="T349" s="57"/>
      <c r="U349" s="57"/>
      <c r="V349" s="47"/>
    </row>
    <row r="350" spans="4:22" s="1" customFormat="1">
      <c r="D350" s="5"/>
      <c r="E350" s="5"/>
      <c r="F350" s="5"/>
      <c r="G350" s="5"/>
      <c r="H350" s="5"/>
      <c r="O350" s="47"/>
      <c r="P350" s="58">
        <v>173</v>
      </c>
      <c r="Q350" s="57">
        <f t="shared" si="15"/>
        <v>2.3474479658076181E-23</v>
      </c>
      <c r="R350" s="57">
        <f t="shared" si="16"/>
        <v>1</v>
      </c>
      <c r="S350" s="57">
        <f t="shared" si="17"/>
        <v>0.29411764705882354</v>
      </c>
      <c r="T350" s="57"/>
      <c r="U350" s="57"/>
      <c r="V350" s="47"/>
    </row>
    <row r="351" spans="4:22" s="1" customFormat="1">
      <c r="D351" s="5"/>
      <c r="E351" s="5"/>
      <c r="F351" s="5"/>
      <c r="G351" s="5"/>
      <c r="H351" s="5"/>
      <c r="O351" s="47"/>
      <c r="P351" s="57">
        <v>173.5</v>
      </c>
      <c r="Q351" s="57">
        <f t="shared" si="15"/>
        <v>2.026418486586475E-23</v>
      </c>
      <c r="R351" s="57">
        <f t="shared" si="16"/>
        <v>1</v>
      </c>
      <c r="S351" s="57">
        <f t="shared" si="17"/>
        <v>0.29411764705882354</v>
      </c>
      <c r="T351" s="57"/>
      <c r="U351" s="57"/>
      <c r="V351" s="47"/>
    </row>
    <row r="352" spans="4:22" s="1" customFormat="1">
      <c r="D352" s="5"/>
      <c r="E352" s="5"/>
      <c r="F352" s="5"/>
      <c r="G352" s="5"/>
      <c r="H352" s="5"/>
      <c r="O352" s="47"/>
      <c r="P352" s="58">
        <v>174</v>
      </c>
      <c r="Q352" s="57">
        <f t="shared" si="15"/>
        <v>1.7492919726408757E-23</v>
      </c>
      <c r="R352" s="57">
        <f t="shared" si="16"/>
        <v>1</v>
      </c>
      <c r="S352" s="57">
        <f t="shared" si="17"/>
        <v>0.29411764705882354</v>
      </c>
      <c r="T352" s="57"/>
      <c r="U352" s="57"/>
      <c r="V352" s="47"/>
    </row>
    <row r="353" spans="4:22" s="1" customFormat="1">
      <c r="D353" s="5"/>
      <c r="E353" s="5"/>
      <c r="F353" s="5"/>
      <c r="G353" s="5"/>
      <c r="H353" s="5"/>
      <c r="O353" s="47"/>
      <c r="P353" s="57">
        <v>174.5</v>
      </c>
      <c r="Q353" s="57">
        <f t="shared" si="15"/>
        <v>1.5100643947936189E-23</v>
      </c>
      <c r="R353" s="57">
        <f t="shared" si="16"/>
        <v>1</v>
      </c>
      <c r="S353" s="57">
        <f t="shared" si="17"/>
        <v>0.29411764705882354</v>
      </c>
      <c r="T353" s="57"/>
      <c r="U353" s="57"/>
      <c r="V353" s="47"/>
    </row>
    <row r="354" spans="4:22" s="1" customFormat="1">
      <c r="D354" s="5"/>
      <c r="E354" s="5"/>
      <c r="F354" s="5"/>
      <c r="G354" s="5"/>
      <c r="H354" s="5"/>
      <c r="O354" s="47"/>
      <c r="P354" s="58">
        <v>175</v>
      </c>
      <c r="Q354" s="57">
        <f t="shared" si="15"/>
        <v>1.3035528157034378E-23</v>
      </c>
      <c r="R354" s="57">
        <f t="shared" si="16"/>
        <v>1</v>
      </c>
      <c r="S354" s="57">
        <f t="shared" si="17"/>
        <v>0.29411764705882354</v>
      </c>
      <c r="T354" s="57"/>
      <c r="U354" s="57"/>
      <c r="V354" s="47"/>
    </row>
    <row r="355" spans="4:22" s="1" customFormat="1">
      <c r="D355" s="5"/>
      <c r="E355" s="5"/>
      <c r="F355" s="5"/>
      <c r="G355" s="5"/>
      <c r="H355" s="5"/>
      <c r="O355" s="47"/>
      <c r="P355" s="57">
        <v>175.5</v>
      </c>
      <c r="Q355" s="57">
        <f t="shared" si="15"/>
        <v>1.1252830999704396E-23</v>
      </c>
      <c r="R355" s="57">
        <f t="shared" si="16"/>
        <v>1</v>
      </c>
      <c r="S355" s="57">
        <f t="shared" si="17"/>
        <v>0.29411764705882354</v>
      </c>
      <c r="T355" s="57"/>
      <c r="U355" s="57"/>
      <c r="V355" s="47"/>
    </row>
    <row r="356" spans="4:22" s="1" customFormat="1">
      <c r="D356" s="5"/>
      <c r="E356" s="5"/>
      <c r="F356" s="5"/>
      <c r="G356" s="5"/>
      <c r="H356" s="5"/>
      <c r="O356" s="47"/>
      <c r="P356" s="58">
        <v>176</v>
      </c>
      <c r="Q356" s="57">
        <f t="shared" si="15"/>
        <v>9.7139298064863414E-24</v>
      </c>
      <c r="R356" s="57">
        <f t="shared" si="16"/>
        <v>1</v>
      </c>
      <c r="S356" s="57">
        <f t="shared" si="17"/>
        <v>0.29411764705882354</v>
      </c>
      <c r="T356" s="57"/>
      <c r="U356" s="57"/>
      <c r="V356" s="47"/>
    </row>
    <row r="357" spans="4:22" s="1" customFormat="1">
      <c r="D357" s="5"/>
      <c r="E357" s="5"/>
      <c r="F357" s="5"/>
      <c r="G357" s="5"/>
      <c r="H357" s="5"/>
      <c r="O357" s="47"/>
      <c r="P357" s="57">
        <v>176.5</v>
      </c>
      <c r="Q357" s="57">
        <f t="shared" si="15"/>
        <v>8.3854838207223186E-24</v>
      </c>
      <c r="R357" s="57">
        <f t="shared" si="16"/>
        <v>1</v>
      </c>
      <c r="S357" s="57">
        <f t="shared" si="17"/>
        <v>0.29411764705882354</v>
      </c>
      <c r="T357" s="57"/>
      <c r="U357" s="57"/>
      <c r="V357" s="47"/>
    </row>
    <row r="358" spans="4:22" s="1" customFormat="1">
      <c r="D358" s="5"/>
      <c r="E358" s="5"/>
      <c r="F358" s="5"/>
      <c r="G358" s="5"/>
      <c r="H358" s="5"/>
      <c r="O358" s="47"/>
      <c r="P358" s="58">
        <v>177</v>
      </c>
      <c r="Q358" s="57">
        <f t="shared" si="15"/>
        <v>7.2387118610475258E-24</v>
      </c>
      <c r="R358" s="57">
        <f t="shared" si="16"/>
        <v>1</v>
      </c>
      <c r="S358" s="57">
        <f t="shared" si="17"/>
        <v>0.29411764705882354</v>
      </c>
      <c r="T358" s="57"/>
      <c r="U358" s="57"/>
      <c r="V358" s="47"/>
    </row>
    <row r="359" spans="4:22" s="1" customFormat="1">
      <c r="D359" s="5"/>
      <c r="E359" s="5"/>
      <c r="F359" s="5"/>
      <c r="G359" s="5"/>
      <c r="H359" s="5"/>
      <c r="O359" s="47"/>
      <c r="P359" s="57">
        <v>177.5</v>
      </c>
      <c r="Q359" s="57">
        <f t="shared" si="15"/>
        <v>6.2487687684497292E-24</v>
      </c>
      <c r="R359" s="57">
        <f t="shared" si="16"/>
        <v>1</v>
      </c>
      <c r="S359" s="57">
        <f t="shared" si="17"/>
        <v>0.29411764705882354</v>
      </c>
      <c r="T359" s="57"/>
      <c r="U359" s="57"/>
      <c r="V359" s="47"/>
    </row>
    <row r="360" spans="4:22" s="1" customFormat="1">
      <c r="D360" s="5"/>
      <c r="E360" s="5"/>
      <c r="F360" s="5"/>
      <c r="G360" s="5"/>
      <c r="H360" s="5"/>
      <c r="O360" s="47"/>
      <c r="P360" s="58">
        <v>178</v>
      </c>
      <c r="Q360" s="57">
        <f t="shared" si="15"/>
        <v>5.3942071284354812E-24</v>
      </c>
      <c r="R360" s="57">
        <f t="shared" si="16"/>
        <v>1</v>
      </c>
      <c r="S360" s="57">
        <f t="shared" si="17"/>
        <v>0.29411764705882354</v>
      </c>
      <c r="T360" s="57"/>
      <c r="U360" s="57"/>
      <c r="V360" s="47"/>
    </row>
    <row r="361" spans="4:22" s="1" customFormat="1">
      <c r="D361" s="5"/>
      <c r="E361" s="5"/>
      <c r="F361" s="5"/>
      <c r="G361" s="5"/>
      <c r="H361" s="5"/>
      <c r="O361" s="47"/>
      <c r="P361" s="57">
        <v>178.5</v>
      </c>
      <c r="Q361" s="57">
        <f t="shared" si="15"/>
        <v>4.6565126063518597E-24</v>
      </c>
      <c r="R361" s="57">
        <f t="shared" si="16"/>
        <v>1</v>
      </c>
      <c r="S361" s="57">
        <f t="shared" si="17"/>
        <v>0.29411764705882354</v>
      </c>
      <c r="T361" s="57"/>
      <c r="U361" s="57"/>
      <c r="V361" s="47"/>
    </row>
    <row r="362" spans="4:22" s="1" customFormat="1">
      <c r="D362" s="5"/>
      <c r="E362" s="5"/>
      <c r="F362" s="5"/>
      <c r="G362" s="5"/>
      <c r="H362" s="5"/>
      <c r="O362" s="47"/>
      <c r="P362" s="58">
        <v>179</v>
      </c>
      <c r="Q362" s="57">
        <f t="shared" si="15"/>
        <v>4.01970282876451E-24</v>
      </c>
      <c r="R362" s="57">
        <f t="shared" si="16"/>
        <v>1</v>
      </c>
      <c r="S362" s="57">
        <f t="shared" si="17"/>
        <v>0.29411764705882354</v>
      </c>
      <c r="T362" s="57"/>
      <c r="U362" s="57"/>
      <c r="V362" s="47"/>
    </row>
    <row r="363" spans="4:22" s="1" customFormat="1">
      <c r="D363" s="5"/>
      <c r="E363" s="5"/>
      <c r="F363" s="5"/>
      <c r="G363" s="5"/>
      <c r="H363" s="5"/>
      <c r="O363" s="47"/>
      <c r="P363" s="57">
        <v>179.5</v>
      </c>
      <c r="Q363" s="57">
        <f t="shared" si="15"/>
        <v>3.4699811205356926E-24</v>
      </c>
      <c r="R363" s="57">
        <f t="shared" si="16"/>
        <v>1</v>
      </c>
      <c r="S363" s="57">
        <f t="shared" si="17"/>
        <v>0.29411764705882354</v>
      </c>
      <c r="T363" s="57"/>
      <c r="U363" s="57"/>
      <c r="V363" s="47"/>
    </row>
    <row r="364" spans="4:22" s="1" customFormat="1">
      <c r="D364" s="5"/>
      <c r="E364" s="5"/>
      <c r="F364" s="5"/>
      <c r="G364" s="5"/>
      <c r="H364" s="5"/>
      <c r="O364" s="47"/>
      <c r="P364" s="58">
        <v>180</v>
      </c>
      <c r="Q364" s="57">
        <f t="shared" si="15"/>
        <v>2.9954375957127585E-24</v>
      </c>
      <c r="R364" s="57">
        <f t="shared" si="16"/>
        <v>1</v>
      </c>
      <c r="S364" s="57">
        <f t="shared" si="17"/>
        <v>0.29411764705882354</v>
      </c>
      <c r="T364" s="57"/>
      <c r="U364" s="57"/>
      <c r="V364" s="47"/>
    </row>
    <row r="365" spans="4:22" s="1" customFormat="1">
      <c r="D365" s="5"/>
      <c r="E365" s="5"/>
      <c r="F365" s="5"/>
      <c r="G365" s="5"/>
      <c r="H365" s="5"/>
      <c r="O365" s="47"/>
      <c r="P365" s="57">
        <v>180.5</v>
      </c>
      <c r="Q365" s="57">
        <f t="shared" si="15"/>
        <v>2.5857911262710973E-24</v>
      </c>
      <c r="R365" s="57">
        <f t="shared" si="16"/>
        <v>1</v>
      </c>
      <c r="S365" s="57">
        <f t="shared" si="17"/>
        <v>0.29411764705882354</v>
      </c>
      <c r="T365" s="57"/>
      <c r="U365" s="57"/>
      <c r="V365" s="47"/>
    </row>
    <row r="366" spans="4:22" s="1" customFormat="1">
      <c r="D366" s="5"/>
      <c r="E366" s="5"/>
      <c r="F366" s="5"/>
      <c r="G366" s="5"/>
      <c r="H366" s="5"/>
      <c r="O366" s="47"/>
      <c r="P366" s="58">
        <v>181</v>
      </c>
      <c r="Q366" s="57">
        <f t="shared" si="15"/>
        <v>2.2321665983869049E-24</v>
      </c>
      <c r="R366" s="57">
        <f t="shared" si="16"/>
        <v>1</v>
      </c>
      <c r="S366" s="57">
        <f t="shared" si="17"/>
        <v>0.29411764705882354</v>
      </c>
      <c r="T366" s="57"/>
      <c r="U366" s="57"/>
      <c r="V366" s="47"/>
    </row>
    <row r="367" spans="4:22" s="1" customFormat="1">
      <c r="D367" s="5"/>
      <c r="E367" s="5"/>
      <c r="F367" s="5"/>
      <c r="G367" s="5"/>
      <c r="H367" s="5"/>
      <c r="O367" s="47"/>
      <c r="P367" s="57">
        <v>181.5</v>
      </c>
      <c r="Q367" s="57">
        <f t="shared" si="15"/>
        <v>1.9269026304299236E-24</v>
      </c>
      <c r="R367" s="57">
        <f t="shared" si="16"/>
        <v>1</v>
      </c>
      <c r="S367" s="57">
        <f t="shared" si="17"/>
        <v>0.29411764705882354</v>
      </c>
      <c r="T367" s="57"/>
      <c r="U367" s="57"/>
      <c r="V367" s="47"/>
    </row>
    <row r="368" spans="4:22" s="1" customFormat="1">
      <c r="D368" s="5"/>
      <c r="E368" s="5"/>
      <c r="F368" s="5"/>
      <c r="G368" s="5"/>
      <c r="H368" s="5"/>
      <c r="O368" s="47"/>
      <c r="P368" s="58">
        <v>182</v>
      </c>
      <c r="Q368" s="57">
        <f t="shared" si="15"/>
        <v>1.6633855868289388E-24</v>
      </c>
      <c r="R368" s="57">
        <f t="shared" si="16"/>
        <v>1</v>
      </c>
      <c r="S368" s="57">
        <f t="shared" si="17"/>
        <v>0.29411764705882354</v>
      </c>
      <c r="T368" s="57"/>
      <c r="U368" s="57"/>
      <c r="V368" s="47"/>
    </row>
    <row r="369" spans="4:22" s="1" customFormat="1">
      <c r="D369" s="5"/>
      <c r="E369" s="5"/>
      <c r="F369" s="5"/>
      <c r="G369" s="5"/>
      <c r="H369" s="5"/>
      <c r="O369" s="47"/>
      <c r="P369" s="57">
        <v>182.5</v>
      </c>
      <c r="Q369" s="57">
        <f t="shared" si="15"/>
        <v>1.4359062916702348E-24</v>
      </c>
      <c r="R369" s="57">
        <f t="shared" si="16"/>
        <v>1</v>
      </c>
      <c r="S369" s="57">
        <f t="shared" si="17"/>
        <v>0.29411764705882354</v>
      </c>
      <c r="T369" s="57"/>
      <c r="U369" s="57"/>
      <c r="V369" s="47"/>
    </row>
    <row r="370" spans="4:22" s="1" customFormat="1">
      <c r="D370" s="5"/>
      <c r="E370" s="5"/>
      <c r="F370" s="5"/>
      <c r="G370" s="5"/>
      <c r="H370" s="5"/>
      <c r="O370" s="47"/>
      <c r="P370" s="58">
        <v>183</v>
      </c>
      <c r="Q370" s="57">
        <f t="shared" si="15"/>
        <v>1.2395363376863277E-24</v>
      </c>
      <c r="R370" s="57">
        <f t="shared" si="16"/>
        <v>1</v>
      </c>
      <c r="S370" s="57">
        <f t="shared" si="17"/>
        <v>0.29411764705882354</v>
      </c>
      <c r="T370" s="57"/>
      <c r="U370" s="57"/>
      <c r="V370" s="47"/>
    </row>
    <row r="371" spans="4:22" s="1" customFormat="1">
      <c r="D371" s="5"/>
      <c r="E371" s="5"/>
      <c r="F371" s="5"/>
      <c r="G371" s="5"/>
      <c r="H371" s="5"/>
      <c r="O371" s="47"/>
      <c r="P371" s="57">
        <v>183.5</v>
      </c>
      <c r="Q371" s="57">
        <f t="shared" si="15"/>
        <v>1.0700213108319609E-24</v>
      </c>
      <c r="R371" s="57">
        <f t="shared" si="16"/>
        <v>1</v>
      </c>
      <c r="S371" s="57">
        <f t="shared" si="17"/>
        <v>0.29411764705882354</v>
      </c>
      <c r="T371" s="57"/>
      <c r="U371" s="57"/>
      <c r="V371" s="47"/>
    </row>
    <row r="372" spans="4:22" s="1" customFormat="1">
      <c r="D372" s="5"/>
      <c r="E372" s="5"/>
      <c r="F372" s="5"/>
      <c r="G372" s="5"/>
      <c r="H372" s="5"/>
      <c r="O372" s="47"/>
      <c r="P372" s="58">
        <v>184</v>
      </c>
      <c r="Q372" s="57">
        <f t="shared" si="15"/>
        <v>9.2368861712570091E-25</v>
      </c>
      <c r="R372" s="57">
        <f t="shared" si="16"/>
        <v>1</v>
      </c>
      <c r="S372" s="57">
        <f t="shared" si="17"/>
        <v>0.29411764705882354</v>
      </c>
      <c r="T372" s="57"/>
      <c r="U372" s="57"/>
      <c r="V372" s="47"/>
    </row>
    <row r="373" spans="4:22" s="1" customFormat="1">
      <c r="D373" s="5"/>
      <c r="E373" s="5"/>
      <c r="F373" s="5"/>
      <c r="G373" s="5"/>
      <c r="H373" s="5"/>
      <c r="O373" s="47"/>
      <c r="P373" s="57">
        <v>184.5</v>
      </c>
      <c r="Q373" s="57">
        <f t="shared" si="15"/>
        <v>7.9736791479808079E-25</v>
      </c>
      <c r="R373" s="57">
        <f t="shared" si="16"/>
        <v>1</v>
      </c>
      <c r="S373" s="57">
        <f t="shared" si="17"/>
        <v>0.29411764705882354</v>
      </c>
      <c r="T373" s="57"/>
      <c r="U373" s="57"/>
      <c r="V373" s="47"/>
    </row>
    <row r="374" spans="4:22" s="1" customFormat="1">
      <c r="D374" s="5"/>
      <c r="E374" s="5"/>
      <c r="F374" s="5"/>
      <c r="G374" s="5"/>
      <c r="H374" s="5"/>
      <c r="O374" s="47"/>
      <c r="P374" s="58">
        <v>185</v>
      </c>
      <c r="Q374" s="57">
        <f t="shared" si="15"/>
        <v>6.8832242788471707E-25</v>
      </c>
      <c r="R374" s="57">
        <f t="shared" si="16"/>
        <v>1</v>
      </c>
      <c r="S374" s="57">
        <f t="shared" si="17"/>
        <v>0.29411764705882354</v>
      </c>
      <c r="T374" s="57"/>
      <c r="U374" s="57"/>
      <c r="V374" s="47"/>
    </row>
    <row r="375" spans="4:22" s="1" customFormat="1">
      <c r="D375" s="5"/>
      <c r="E375" s="5"/>
      <c r="F375" s="5"/>
      <c r="G375" s="5"/>
      <c r="H375" s="5"/>
      <c r="O375" s="47"/>
      <c r="P375" s="57">
        <v>185.5</v>
      </c>
      <c r="Q375" s="57">
        <f t="shared" si="15"/>
        <v>5.9418965315288605E-25</v>
      </c>
      <c r="R375" s="57">
        <f t="shared" si="16"/>
        <v>1</v>
      </c>
      <c r="S375" s="57">
        <f t="shared" si="17"/>
        <v>0.29411764705882354</v>
      </c>
      <c r="T375" s="57"/>
      <c r="U375" s="57"/>
      <c r="V375" s="47"/>
    </row>
    <row r="376" spans="4:22" s="1" customFormat="1">
      <c r="D376" s="5"/>
      <c r="E376" s="5"/>
      <c r="F376" s="5"/>
      <c r="G376" s="5"/>
      <c r="H376" s="5"/>
      <c r="O376" s="47"/>
      <c r="P376" s="58">
        <v>186</v>
      </c>
      <c r="Q376" s="57">
        <f t="shared" si="15"/>
        <v>5.1293017575925789E-25</v>
      </c>
      <c r="R376" s="57">
        <f t="shared" si="16"/>
        <v>1</v>
      </c>
      <c r="S376" s="57">
        <f t="shared" si="17"/>
        <v>0.29411764705882354</v>
      </c>
      <c r="T376" s="57"/>
      <c r="U376" s="57"/>
      <c r="V376" s="47"/>
    </row>
    <row r="377" spans="4:22" s="1" customFormat="1">
      <c r="D377" s="5"/>
      <c r="E377" s="5"/>
      <c r="F377" s="5"/>
      <c r="G377" s="5"/>
      <c r="H377" s="5"/>
      <c r="O377" s="47"/>
      <c r="P377" s="57">
        <v>186.5</v>
      </c>
      <c r="Q377" s="57">
        <f t="shared" si="15"/>
        <v>4.4278348471465148E-25</v>
      </c>
      <c r="R377" s="57">
        <f t="shared" si="16"/>
        <v>1</v>
      </c>
      <c r="S377" s="57">
        <f t="shared" si="17"/>
        <v>0.29411764705882354</v>
      </c>
      <c r="T377" s="57"/>
      <c r="U377" s="57"/>
      <c r="V377" s="47"/>
    </row>
    <row r="378" spans="4:22" s="1" customFormat="1">
      <c r="D378" s="5"/>
      <c r="E378" s="5"/>
      <c r="F378" s="5"/>
      <c r="G378" s="5"/>
      <c r="H378" s="5"/>
      <c r="O378" s="47"/>
      <c r="P378" s="58">
        <v>187</v>
      </c>
      <c r="Q378" s="57">
        <f t="shared" si="15"/>
        <v>3.8222983088455974E-25</v>
      </c>
      <c r="R378" s="57">
        <f t="shared" si="16"/>
        <v>1</v>
      </c>
      <c r="S378" s="57">
        <f t="shared" si="17"/>
        <v>0.29411764705882354</v>
      </c>
      <c r="T378" s="57"/>
      <c r="U378" s="57"/>
      <c r="V378" s="47"/>
    </row>
    <row r="379" spans="4:22" s="1" customFormat="1">
      <c r="D379" s="5"/>
      <c r="E379" s="5"/>
      <c r="F379" s="5"/>
      <c r="G379" s="5"/>
      <c r="H379" s="5"/>
      <c r="O379" s="47"/>
      <c r="P379" s="57">
        <v>187.5</v>
      </c>
      <c r="Q379" s="57">
        <f t="shared" si="15"/>
        <v>3.2995730116761689E-25</v>
      </c>
      <c r="R379" s="57">
        <f t="shared" si="16"/>
        <v>1</v>
      </c>
      <c r="S379" s="57">
        <f t="shared" si="17"/>
        <v>0.29411764705882354</v>
      </c>
      <c r="T379" s="57"/>
      <c r="U379" s="57"/>
      <c r="V379" s="47"/>
    </row>
    <row r="380" spans="4:22" s="1" customFormat="1">
      <c r="D380" s="5"/>
      <c r="E380" s="5"/>
      <c r="F380" s="5"/>
      <c r="G380" s="5"/>
      <c r="H380" s="5"/>
      <c r="O380" s="47"/>
      <c r="P380" s="58">
        <v>188</v>
      </c>
      <c r="Q380" s="57">
        <f t="shared" si="15"/>
        <v>2.8483339550412708E-25</v>
      </c>
      <c r="R380" s="57">
        <f t="shared" si="16"/>
        <v>1</v>
      </c>
      <c r="S380" s="57">
        <f t="shared" si="17"/>
        <v>0.29411764705882354</v>
      </c>
      <c r="T380" s="57"/>
      <c r="U380" s="57"/>
      <c r="V380" s="47"/>
    </row>
    <row r="381" spans="4:22" s="1" customFormat="1">
      <c r="D381" s="5"/>
      <c r="E381" s="5"/>
      <c r="F381" s="5"/>
      <c r="G381" s="5"/>
      <c r="H381" s="5"/>
      <c r="O381" s="47"/>
      <c r="P381" s="57">
        <v>188.5</v>
      </c>
      <c r="Q381" s="57">
        <f t="shared" si="15"/>
        <v>2.4588049092205648E-25</v>
      </c>
      <c r="R381" s="57">
        <f t="shared" si="16"/>
        <v>1</v>
      </c>
      <c r="S381" s="57">
        <f t="shared" si="17"/>
        <v>0.29411764705882354</v>
      </c>
      <c r="T381" s="57"/>
      <c r="U381" s="57"/>
      <c r="V381" s="47"/>
    </row>
    <row r="382" spans="4:22" s="1" customFormat="1">
      <c r="D382" s="5"/>
      <c r="E382" s="5"/>
      <c r="F382" s="5"/>
      <c r="G382" s="5"/>
      <c r="H382" s="5"/>
      <c r="O382" s="47"/>
      <c r="P382" s="58">
        <v>189</v>
      </c>
      <c r="Q382" s="57">
        <f t="shared" si="15"/>
        <v>2.1225466104165277E-25</v>
      </c>
      <c r="R382" s="57">
        <f t="shared" si="16"/>
        <v>1</v>
      </c>
      <c r="S382" s="57">
        <f t="shared" si="17"/>
        <v>0.29411764705882354</v>
      </c>
      <c r="T382" s="57"/>
      <c r="U382" s="57"/>
      <c r="V382" s="47"/>
    </row>
    <row r="383" spans="4:22" s="1" customFormat="1">
      <c r="D383" s="5"/>
      <c r="E383" s="5"/>
      <c r="F383" s="5"/>
      <c r="G383" s="5"/>
      <c r="H383" s="5"/>
      <c r="O383" s="47"/>
      <c r="P383" s="57">
        <v>189.5</v>
      </c>
      <c r="Q383" s="57">
        <f t="shared" si="15"/>
        <v>1.8322739215690198E-25</v>
      </c>
      <c r="R383" s="57">
        <f t="shared" si="16"/>
        <v>1</v>
      </c>
      <c r="S383" s="57">
        <f t="shared" si="17"/>
        <v>0.29411764705882354</v>
      </c>
      <c r="T383" s="57"/>
      <c r="U383" s="57"/>
      <c r="V383" s="47"/>
    </row>
    <row r="384" spans="4:22" s="1" customFormat="1">
      <c r="D384" s="5"/>
      <c r="E384" s="5"/>
      <c r="F384" s="5"/>
      <c r="G384" s="5"/>
      <c r="H384" s="5"/>
      <c r="O384" s="47"/>
      <c r="P384" s="58">
        <v>190</v>
      </c>
      <c r="Q384" s="57">
        <f t="shared" si="15"/>
        <v>1.5816979976722726E-25</v>
      </c>
      <c r="R384" s="57">
        <f t="shared" si="16"/>
        <v>1</v>
      </c>
      <c r="S384" s="57">
        <f t="shared" si="17"/>
        <v>0.29411764705882354</v>
      </c>
      <c r="T384" s="57"/>
      <c r="U384" s="57"/>
      <c r="V384" s="47"/>
    </row>
    <row r="385" spans="4:22" s="1" customFormat="1">
      <c r="D385" s="5"/>
      <c r="E385" s="5"/>
      <c r="F385" s="5"/>
      <c r="G385" s="5"/>
      <c r="H385" s="5"/>
      <c r="O385" s="47"/>
      <c r="P385" s="57">
        <v>190.5</v>
      </c>
      <c r="Q385" s="57">
        <f t="shared" si="15"/>
        <v>1.3653900360586652E-25</v>
      </c>
      <c r="R385" s="57">
        <f t="shared" si="16"/>
        <v>1</v>
      </c>
      <c r="S385" s="57">
        <f t="shared" si="17"/>
        <v>0.29411764705882354</v>
      </c>
      <c r="T385" s="57"/>
      <c r="U385" s="57"/>
      <c r="V385" s="47"/>
    </row>
    <row r="386" spans="4:22" s="1" customFormat="1">
      <c r="D386" s="5"/>
      <c r="E386" s="5"/>
      <c r="F386" s="5"/>
      <c r="G386" s="5"/>
      <c r="H386" s="5"/>
      <c r="O386" s="47"/>
      <c r="P386" s="58">
        <v>191</v>
      </c>
      <c r="Q386" s="57">
        <f t="shared" si="15"/>
        <v>1.1786636597579886E-25</v>
      </c>
      <c r="R386" s="57">
        <f t="shared" si="16"/>
        <v>1</v>
      </c>
      <c r="S386" s="57">
        <f t="shared" si="17"/>
        <v>0.29411764705882354</v>
      </c>
      <c r="T386" s="57"/>
      <c r="U386" s="57"/>
      <c r="V386" s="47"/>
    </row>
    <row r="387" spans="4:22" s="1" customFormat="1">
      <c r="D387" s="5"/>
      <c r="E387" s="5"/>
      <c r="F387" s="5"/>
      <c r="G387" s="5"/>
      <c r="H387" s="5"/>
      <c r="O387" s="47"/>
      <c r="P387" s="57">
        <v>191.5</v>
      </c>
      <c r="Q387" s="57">
        <f t="shared" si="15"/>
        <v>1.0174733857325476E-25</v>
      </c>
      <c r="R387" s="57">
        <f t="shared" si="16"/>
        <v>1</v>
      </c>
      <c r="S387" s="57">
        <f t="shared" si="17"/>
        <v>0.29411764705882354</v>
      </c>
      <c r="T387" s="57"/>
      <c r="U387" s="57"/>
      <c r="V387" s="47"/>
    </row>
    <row r="388" spans="4:22" s="1" customFormat="1">
      <c r="D388" s="5"/>
      <c r="E388" s="5"/>
      <c r="F388" s="5"/>
      <c r="G388" s="5"/>
      <c r="H388" s="5"/>
      <c r="O388" s="47"/>
      <c r="P388" s="58">
        <v>192</v>
      </c>
      <c r="Q388" s="57">
        <f t="shared" si="15"/>
        <v>8.7832697827183902E-26</v>
      </c>
      <c r="R388" s="57">
        <f t="shared" si="16"/>
        <v>1</v>
      </c>
      <c r="S388" s="57">
        <f t="shared" si="17"/>
        <v>0.29411764705882354</v>
      </c>
      <c r="T388" s="57"/>
      <c r="U388" s="57"/>
      <c r="V388" s="47"/>
    </row>
    <row r="389" spans="4:22" s="1" customFormat="1">
      <c r="D389" s="5"/>
      <c r="E389" s="5"/>
      <c r="F389" s="5"/>
      <c r="G389" s="5"/>
      <c r="H389" s="5"/>
      <c r="O389" s="47"/>
      <c r="P389" s="57">
        <v>192.5</v>
      </c>
      <c r="Q389" s="57">
        <f t="shared" ref="Q389:Q403" si="18">(1/$B$4)*EXP(-(1/$B$4)*P389)</f>
        <v>7.5820978865674147E-26</v>
      </c>
      <c r="R389" s="57">
        <f t="shared" ref="R389:R403" si="19">1-EXP(-(1/$B$4)*P389)</f>
        <v>1</v>
      </c>
      <c r="S389" s="57">
        <f t="shared" ref="S389:S403" si="20">1/$B$4</f>
        <v>0.29411764705882354</v>
      </c>
      <c r="T389" s="57"/>
      <c r="U389" s="57"/>
      <c r="V389" s="47"/>
    </row>
    <row r="390" spans="4:22" s="1" customFormat="1">
      <c r="D390" s="5"/>
      <c r="E390" s="5"/>
      <c r="F390" s="5"/>
      <c r="G390" s="5"/>
      <c r="H390" s="5"/>
      <c r="O390" s="47"/>
      <c r="P390" s="58">
        <v>193</v>
      </c>
      <c r="Q390" s="57">
        <f t="shared" si="18"/>
        <v>6.5451944188941506E-26</v>
      </c>
      <c r="R390" s="57">
        <f t="shared" si="19"/>
        <v>1</v>
      </c>
      <c r="S390" s="57">
        <f t="shared" si="20"/>
        <v>0.29411764705882354</v>
      </c>
      <c r="T390" s="57"/>
      <c r="U390" s="57"/>
      <c r="V390" s="47"/>
    </row>
    <row r="391" spans="4:22" s="1" customFormat="1">
      <c r="D391" s="5"/>
      <c r="E391" s="5"/>
      <c r="F391" s="5"/>
      <c r="G391" s="5"/>
      <c r="H391" s="5"/>
      <c r="O391" s="47"/>
      <c r="P391" s="57">
        <v>193.5</v>
      </c>
      <c r="Q391" s="57">
        <f t="shared" si="18"/>
        <v>5.6500945545715682E-26</v>
      </c>
      <c r="R391" s="57">
        <f t="shared" si="19"/>
        <v>1</v>
      </c>
      <c r="S391" s="57">
        <f t="shared" si="20"/>
        <v>0.29411764705882354</v>
      </c>
      <c r="T391" s="57"/>
      <c r="U391" s="57"/>
      <c r="V391" s="47"/>
    </row>
    <row r="392" spans="4:22" s="1" customFormat="1">
      <c r="D392" s="5"/>
      <c r="E392" s="5"/>
      <c r="F392" s="5"/>
      <c r="G392" s="5"/>
      <c r="H392" s="5"/>
      <c r="O392" s="47"/>
      <c r="P392" s="58">
        <v>194</v>
      </c>
      <c r="Q392" s="57">
        <f t="shared" si="18"/>
        <v>4.8774056861389553E-26</v>
      </c>
      <c r="R392" s="57">
        <f t="shared" si="19"/>
        <v>1</v>
      </c>
      <c r="S392" s="57">
        <f t="shared" si="20"/>
        <v>0.29411764705882354</v>
      </c>
      <c r="T392" s="57"/>
      <c r="U392" s="57"/>
      <c r="V392" s="47"/>
    </row>
    <row r="393" spans="4:22" s="1" customFormat="1">
      <c r="D393" s="5"/>
      <c r="E393" s="5"/>
      <c r="F393" s="5"/>
      <c r="G393" s="5"/>
      <c r="H393" s="5"/>
      <c r="O393" s="47"/>
      <c r="P393" s="57">
        <v>194.5</v>
      </c>
      <c r="Q393" s="57">
        <f t="shared" si="18"/>
        <v>4.2103872771354845E-26</v>
      </c>
      <c r="R393" s="57">
        <f t="shared" si="19"/>
        <v>1</v>
      </c>
      <c r="S393" s="57">
        <f t="shared" si="20"/>
        <v>0.29411764705882354</v>
      </c>
      <c r="T393" s="57"/>
      <c r="U393" s="57"/>
      <c r="V393" s="47"/>
    </row>
    <row r="394" spans="4:22" s="1" customFormat="1">
      <c r="D394" s="5"/>
      <c r="E394" s="5"/>
      <c r="F394" s="5"/>
      <c r="G394" s="5"/>
      <c r="H394" s="5"/>
      <c r="O394" s="47"/>
      <c r="P394" s="58">
        <v>195</v>
      </c>
      <c r="Q394" s="57">
        <f t="shared" si="18"/>
        <v>3.6345881733487283E-26</v>
      </c>
      <c r="R394" s="57">
        <f t="shared" si="19"/>
        <v>1</v>
      </c>
      <c r="S394" s="57">
        <f t="shared" si="20"/>
        <v>0.29411764705882354</v>
      </c>
      <c r="T394" s="57"/>
      <c r="U394" s="57"/>
      <c r="V394" s="47"/>
    </row>
    <row r="395" spans="4:22" s="1" customFormat="1">
      <c r="D395" s="5"/>
      <c r="E395" s="5"/>
      <c r="F395" s="5"/>
      <c r="G395" s="5"/>
      <c r="H395" s="5"/>
      <c r="O395" s="47"/>
      <c r="P395" s="57">
        <v>195.5</v>
      </c>
      <c r="Q395" s="57">
        <f t="shared" si="18"/>
        <v>3.1375335142172157E-26</v>
      </c>
      <c r="R395" s="57">
        <f t="shared" si="19"/>
        <v>1</v>
      </c>
      <c r="S395" s="57">
        <f t="shared" si="20"/>
        <v>0.29411764705882354</v>
      </c>
      <c r="T395" s="57"/>
      <c r="U395" s="57"/>
      <c r="V395" s="47"/>
    </row>
    <row r="396" spans="4:22" s="1" customFormat="1">
      <c r="D396" s="5"/>
      <c r="E396" s="5"/>
      <c r="F396" s="5"/>
      <c r="G396" s="5"/>
      <c r="H396" s="5"/>
      <c r="O396" s="47"/>
      <c r="P396" s="58">
        <v>196</v>
      </c>
      <c r="Q396" s="57">
        <f t="shared" si="18"/>
        <v>2.7084544612289191E-26</v>
      </c>
      <c r="R396" s="57">
        <f t="shared" si="19"/>
        <v>1</v>
      </c>
      <c r="S396" s="57">
        <f t="shared" si="20"/>
        <v>0.29411764705882354</v>
      </c>
      <c r="T396" s="57"/>
      <c r="U396" s="57"/>
      <c r="V396" s="47"/>
    </row>
    <row r="397" spans="4:22" s="1" customFormat="1">
      <c r="D397" s="5"/>
      <c r="E397" s="5"/>
      <c r="F397" s="5"/>
      <c r="G397" s="5"/>
      <c r="H397" s="5"/>
      <c r="O397" s="47"/>
      <c r="P397" s="57">
        <v>196.5</v>
      </c>
      <c r="Q397" s="57">
        <f t="shared" si="18"/>
        <v>2.3380548877996694E-26</v>
      </c>
      <c r="R397" s="57">
        <f t="shared" si="19"/>
        <v>1</v>
      </c>
      <c r="S397" s="57">
        <f t="shared" si="20"/>
        <v>0.29411764705882354</v>
      </c>
      <c r="T397" s="57"/>
      <c r="U397" s="57"/>
      <c r="V397" s="47"/>
    </row>
    <row r="398" spans="4:22" s="1" customFormat="1">
      <c r="D398" s="5"/>
      <c r="E398" s="5"/>
      <c r="F398" s="5"/>
      <c r="G398" s="5"/>
      <c r="H398" s="5"/>
      <c r="O398" s="47"/>
      <c r="P398" s="58">
        <v>197</v>
      </c>
      <c r="Q398" s="57">
        <f t="shared" si="18"/>
        <v>2.0183099758980567E-26</v>
      </c>
      <c r="R398" s="57">
        <f t="shared" si="19"/>
        <v>1</v>
      </c>
      <c r="S398" s="57">
        <f t="shared" si="20"/>
        <v>0.29411764705882354</v>
      </c>
      <c r="T398" s="57"/>
      <c r="U398" s="57"/>
      <c r="V398" s="47"/>
    </row>
    <row r="399" spans="4:22" s="1" customFormat="1">
      <c r="D399" s="5"/>
      <c r="E399" s="5"/>
      <c r="F399" s="5"/>
      <c r="G399" s="5"/>
      <c r="H399" s="5"/>
      <c r="O399" s="47"/>
      <c r="P399" s="57">
        <v>197.5</v>
      </c>
      <c r="Q399" s="57">
        <f t="shared" si="18"/>
        <v>1.7422923559520172E-26</v>
      </c>
      <c r="R399" s="57">
        <f t="shared" si="19"/>
        <v>1</v>
      </c>
      <c r="S399" s="57">
        <f t="shared" si="20"/>
        <v>0.29411764705882354</v>
      </c>
      <c r="T399" s="57"/>
      <c r="U399" s="57"/>
      <c r="V399" s="47"/>
    </row>
    <row r="400" spans="4:22" s="1" customFormat="1">
      <c r="D400" s="5"/>
      <c r="E400" s="5"/>
      <c r="F400" s="5"/>
      <c r="G400" s="5"/>
      <c r="H400" s="5"/>
      <c r="O400" s="47"/>
      <c r="P400" s="58">
        <v>198</v>
      </c>
      <c r="Q400" s="57">
        <f t="shared" si="18"/>
        <v>1.5040220233059863E-26</v>
      </c>
      <c r="R400" s="57">
        <f t="shared" si="19"/>
        <v>1</v>
      </c>
      <c r="S400" s="57">
        <f t="shared" si="20"/>
        <v>0.29411764705882354</v>
      </c>
      <c r="T400" s="57"/>
      <c r="U400" s="57"/>
      <c r="V400" s="47"/>
    </row>
    <row r="401" spans="4:22" s="1" customFormat="1">
      <c r="D401" s="5"/>
      <c r="E401" s="5"/>
      <c r="F401" s="5"/>
      <c r="G401" s="5"/>
      <c r="H401" s="5"/>
      <c r="O401" s="47"/>
      <c r="P401" s="57">
        <v>198.5</v>
      </c>
      <c r="Q401" s="57">
        <f t="shared" si="18"/>
        <v>1.2983367796235195E-26</v>
      </c>
      <c r="R401" s="57">
        <f t="shared" si="19"/>
        <v>1</v>
      </c>
      <c r="S401" s="57">
        <f t="shared" si="20"/>
        <v>0.29411764705882354</v>
      </c>
      <c r="T401" s="57"/>
      <c r="U401" s="57"/>
      <c r="V401" s="47"/>
    </row>
    <row r="402" spans="4:22" s="1" customFormat="1">
      <c r="D402" s="5"/>
      <c r="E402" s="5"/>
      <c r="F402" s="5"/>
      <c r="G402" s="5"/>
      <c r="H402" s="5"/>
      <c r="O402" s="47"/>
      <c r="P402" s="58">
        <v>199</v>
      </c>
      <c r="Q402" s="57">
        <f t="shared" si="18"/>
        <v>1.1207803923096066E-26</v>
      </c>
      <c r="R402" s="57">
        <f t="shared" si="19"/>
        <v>1</v>
      </c>
      <c r="S402" s="57">
        <f t="shared" si="20"/>
        <v>0.29411764705882354</v>
      </c>
      <c r="T402" s="57"/>
      <c r="U402" s="57"/>
      <c r="V402" s="47"/>
    </row>
    <row r="403" spans="4:22">
      <c r="P403" s="57">
        <v>199.5</v>
      </c>
      <c r="Q403" s="57">
        <f t="shared" si="18"/>
        <v>9.6750604889274013E-27</v>
      </c>
      <c r="R403" s="57">
        <f t="shared" si="19"/>
        <v>1</v>
      </c>
      <c r="S403" s="57">
        <f t="shared" si="20"/>
        <v>0.29411764705882354</v>
      </c>
      <c r="T403" s="57"/>
      <c r="U403" s="57"/>
    </row>
  </sheetData>
  <sheetProtection algorithmName="SHA-512" hashValue="0cfn6M7U1cNJb2jD6P7Vcb7xECz25yj7im+RMLKphX8DIgQkbbEySvEtLDTHXmG5dpkgQeGbnRr++sjm6B9C/A==" saltValue="+sic/P0omeWzOmucxenJ+A==" spinCount="100000" sheet="1" objects="1" scenarios="1" selectLockedCells="1" selectUnlockedCells="1"/>
  <pageMargins left="0.7" right="0.7" top="0.78740157499999996" bottom="0.78740157499999996" header="0.3" footer="0.3"/>
  <drawing r:id="rId1"/>
  <legacyDrawing r:id="rId2"/>
  <controls>
    <mc:AlternateContent xmlns:mc="http://schemas.openxmlformats.org/markup-compatibility/2006">
      <mc:Choice Requires="x14">
        <control shapeId="3073" r:id="rId3" name="ScrollBar1">
          <controlPr locked="0" defaultSize="0" autoLine="0" linkedCell="U4" r:id="rId4">
            <anchor moveWithCells="1">
              <from>
                <xdr:col>3</xdr:col>
                <xdr:colOff>7620</xdr:colOff>
                <xdr:row>3</xdr:row>
                <xdr:rowOff>0</xdr:rowOff>
              </from>
              <to>
                <xdr:col>7</xdr:col>
                <xdr:colOff>563880</xdr:colOff>
                <xdr:row>3</xdr:row>
                <xdr:rowOff>167640</xdr:rowOff>
              </to>
            </anchor>
          </controlPr>
        </control>
      </mc:Choice>
      <mc:Fallback>
        <control shapeId="3073" r:id="rId3" name="ScrollBar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V550"/>
  <sheetViews>
    <sheetView workbookViewId="0">
      <pane ySplit="7" topLeftCell="A8" activePane="bottomLeft" state="frozen"/>
      <selection pane="bottomLeft" activeCell="M1" sqref="M1"/>
    </sheetView>
  </sheetViews>
  <sheetFormatPr defaultRowHeight="14.4"/>
  <cols>
    <col min="1" max="1" width="30.109375" bestFit="1" customWidth="1"/>
    <col min="4" max="8" width="9.109375" style="6"/>
    <col min="15" max="15" width="9.109375" style="4"/>
    <col min="16" max="16" width="9.109375" style="4" hidden="1" customWidth="1"/>
    <col min="17" max="17" width="11" style="4" hidden="1" customWidth="1"/>
    <col min="18" max="21" width="9.109375" style="4" hidden="1" customWidth="1"/>
    <col min="22" max="22" width="0" style="4" hidden="1" customWidth="1"/>
  </cols>
  <sheetData>
    <row r="1" spans="1:22" s="10" customFormat="1" ht="21">
      <c r="A1" s="9" t="s">
        <v>27</v>
      </c>
      <c r="D1" s="11"/>
      <c r="E1" s="11"/>
      <c r="F1" s="11"/>
      <c r="G1" s="11"/>
      <c r="M1" s="65" t="s">
        <v>26</v>
      </c>
      <c r="O1" s="12"/>
      <c r="P1" s="12"/>
      <c r="Q1" s="12"/>
      <c r="R1" s="12"/>
      <c r="S1" s="12"/>
      <c r="T1" s="12"/>
      <c r="U1" s="12"/>
      <c r="V1" s="12"/>
    </row>
    <row r="2" spans="1:22" s="14" customFormat="1">
      <c r="A2" s="14" t="s">
        <v>41</v>
      </c>
      <c r="D2" s="15"/>
      <c r="E2" s="15"/>
      <c r="F2" s="15"/>
      <c r="G2" s="15"/>
      <c r="H2" s="15"/>
      <c r="O2" s="16"/>
      <c r="P2" s="16"/>
      <c r="Q2" s="16"/>
      <c r="R2" s="16"/>
      <c r="S2" s="16"/>
      <c r="T2" s="16"/>
      <c r="U2" s="16"/>
      <c r="V2" s="16"/>
    </row>
    <row r="3" spans="1:22" s="1" customFormat="1">
      <c r="C3" s="7"/>
      <c r="D3" s="5"/>
      <c r="E3" s="5"/>
      <c r="F3" s="5"/>
      <c r="G3" s="5"/>
      <c r="H3" s="5"/>
      <c r="I3" s="8"/>
      <c r="O3" s="3"/>
      <c r="V3" s="3"/>
    </row>
    <row r="4" spans="1:22" s="1" customFormat="1">
      <c r="A4" s="19" t="s">
        <v>28</v>
      </c>
      <c r="B4" s="17">
        <f>ROUND(U11/1000,2)</f>
        <v>1.39</v>
      </c>
      <c r="C4" s="7">
        <v>0</v>
      </c>
      <c r="D4" s="5"/>
      <c r="E4" s="5"/>
      <c r="F4" s="5"/>
      <c r="G4" s="5"/>
      <c r="H4" s="5"/>
      <c r="I4" s="8">
        <v>3</v>
      </c>
      <c r="O4" s="3"/>
      <c r="V4" s="3"/>
    </row>
    <row r="5" spans="1:22" s="1" customFormat="1">
      <c r="A5" s="26" t="s">
        <v>29</v>
      </c>
      <c r="B5" s="18">
        <f>U12/100</f>
        <v>6.35</v>
      </c>
      <c r="C5" s="22">
        <v>0</v>
      </c>
      <c r="D5" s="23"/>
      <c r="E5" s="23"/>
      <c r="F5" s="23"/>
      <c r="G5" s="23"/>
      <c r="H5" s="23"/>
      <c r="I5" s="24">
        <v>10</v>
      </c>
      <c r="O5" s="3"/>
      <c r="V5" s="3"/>
    </row>
    <row r="6" spans="1:22" s="1" customFormat="1">
      <c r="A6" s="25"/>
      <c r="B6" s="21"/>
      <c r="C6" s="22"/>
      <c r="D6" s="23"/>
      <c r="E6" s="23"/>
      <c r="F6" s="23"/>
      <c r="G6" s="23"/>
      <c r="H6" s="23"/>
      <c r="I6" s="24"/>
      <c r="O6" s="3"/>
      <c r="V6" s="3"/>
    </row>
    <row r="7" spans="1:22" s="1" customFormat="1">
      <c r="A7" s="2" t="str">
        <f>CONCATENATE("X--&gt;","W(",B4,";",B5,")")</f>
        <v>X--&gt;W(1,39;6,35)</v>
      </c>
      <c r="D7" s="5"/>
      <c r="E7" s="5"/>
      <c r="F7" s="5"/>
      <c r="G7" s="5"/>
      <c r="H7" s="5"/>
      <c r="O7" s="3"/>
      <c r="V7" s="3"/>
    </row>
    <row r="8" spans="1:22" s="1" customFormat="1">
      <c r="D8" s="5"/>
      <c r="E8" s="5"/>
      <c r="F8" s="5"/>
      <c r="G8" s="5"/>
      <c r="H8" s="5"/>
      <c r="O8" s="3"/>
      <c r="V8" s="3"/>
    </row>
    <row r="9" spans="1:22" s="1" customFormat="1">
      <c r="D9" s="5"/>
      <c r="E9" s="5"/>
      <c r="F9" s="5"/>
      <c r="G9" s="5"/>
      <c r="H9" s="5"/>
      <c r="O9" s="3"/>
      <c r="V9" s="3"/>
    </row>
    <row r="10" spans="1:22" s="1" customFormat="1">
      <c r="D10" s="5"/>
      <c r="E10" s="5"/>
      <c r="F10" s="5"/>
      <c r="G10" s="5"/>
      <c r="H10" s="5"/>
      <c r="O10" s="3"/>
      <c r="P10" s="57" t="s">
        <v>0</v>
      </c>
      <c r="Q10" s="57" t="s">
        <v>1</v>
      </c>
      <c r="R10" s="57" t="s">
        <v>5</v>
      </c>
      <c r="S10" s="57" t="s">
        <v>7</v>
      </c>
      <c r="T10" s="57"/>
      <c r="U10" s="57"/>
      <c r="V10" s="47"/>
    </row>
    <row r="11" spans="1:22" s="1" customFormat="1">
      <c r="D11" s="5"/>
      <c r="E11" s="5"/>
      <c r="F11" s="5"/>
      <c r="G11" s="5"/>
      <c r="H11" s="5"/>
      <c r="O11" s="3"/>
      <c r="P11" s="58">
        <v>0.01</v>
      </c>
      <c r="Q11" s="57">
        <f>$B$4*((1/$B$5)^$B$4)*(P11^($B$4-1))*EXP(-((P11/$B$5)^$B$4))</f>
        <v>1.7664612842945019E-2</v>
      </c>
      <c r="R11" s="57">
        <f>1-EXP(-((P11/$B$5)^$B$4))</f>
        <v>1.2709162211510527E-4</v>
      </c>
      <c r="S11" s="57">
        <f>$B$4*((1/$B$5)^$B$4)*(P11^($B$4-1))</f>
        <v>1.7666858152605311E-2</v>
      </c>
      <c r="T11" s="59" t="s">
        <v>8</v>
      </c>
      <c r="U11" s="57">
        <v>1392</v>
      </c>
      <c r="V11" s="47">
        <v>5</v>
      </c>
    </row>
    <row r="12" spans="1:22" s="1" customFormat="1">
      <c r="D12" s="5"/>
      <c r="E12" s="5"/>
      <c r="F12" s="5"/>
      <c r="G12" s="5"/>
      <c r="H12" s="5"/>
      <c r="O12" s="3"/>
      <c r="P12" s="57">
        <v>0.5</v>
      </c>
      <c r="Q12" s="57">
        <f t="shared" ref="Q12:Q75" si="0">$B$4*((1/$B$5)^$B$4)*(P12^($B$4-1))*EXP(-((P12/$B$5)^$B$4))</f>
        <v>7.8898107476941676E-2</v>
      </c>
      <c r="R12" s="57">
        <f t="shared" ref="R12:R75" si="1">1-EXP(-((P12/$B$5)^$B$4))</f>
        <v>2.8799355004945126E-2</v>
      </c>
      <c r="S12" s="57">
        <f t="shared" ref="S12:S75" si="2">$B$4*((1/$B$5)^$B$4)*(P12^($B$4-1))</f>
        <v>8.1237700863906873E-2</v>
      </c>
      <c r="T12" s="59" t="s">
        <v>9</v>
      </c>
      <c r="U12" s="57">
        <v>635</v>
      </c>
      <c r="V12" s="47"/>
    </row>
    <row r="13" spans="1:22" s="1" customFormat="1">
      <c r="D13" s="5"/>
      <c r="E13" s="5"/>
      <c r="F13" s="5"/>
      <c r="G13" s="5"/>
      <c r="H13" s="5"/>
      <c r="O13" s="3"/>
      <c r="P13" s="58">
        <v>1</v>
      </c>
      <c r="Q13" s="57">
        <f t="shared" si="0"/>
        <v>9.8604972779313155E-2</v>
      </c>
      <c r="R13" s="57">
        <f t="shared" si="1"/>
        <v>7.3725953877922801E-2</v>
      </c>
      <c r="S13" s="57">
        <f t="shared" si="2"/>
        <v>0.10645334735668242</v>
      </c>
      <c r="T13" s="57"/>
      <c r="U13" s="57"/>
      <c r="V13" s="47"/>
    </row>
    <row r="14" spans="1:22" s="1" customFormat="1">
      <c r="D14" s="5"/>
      <c r="E14" s="5"/>
      <c r="F14" s="5"/>
      <c r="G14" s="5"/>
      <c r="H14" s="5"/>
      <c r="O14" s="3"/>
      <c r="P14" s="57">
        <v>1.5</v>
      </c>
      <c r="Q14" s="57">
        <f t="shared" si="0"/>
        <v>0.10899256355194809</v>
      </c>
      <c r="R14" s="57">
        <f t="shared" si="1"/>
        <v>0.12589832115483657</v>
      </c>
      <c r="S14" s="57">
        <f t="shared" si="2"/>
        <v>0.12469094407408729</v>
      </c>
      <c r="T14" s="57"/>
      <c r="U14" s="57"/>
      <c r="V14" s="47"/>
    </row>
    <row r="15" spans="1:22" s="1" customFormat="1">
      <c r="D15" s="5"/>
      <c r="E15" s="5"/>
      <c r="F15" s="5"/>
      <c r="G15" s="5"/>
      <c r="H15" s="5"/>
      <c r="O15" s="3"/>
      <c r="P15" s="58">
        <v>2</v>
      </c>
      <c r="Q15" s="57">
        <f t="shared" si="0"/>
        <v>0.1141280321034453</v>
      </c>
      <c r="R15" s="57">
        <f t="shared" si="1"/>
        <v>0.1818530636956277</v>
      </c>
      <c r="S15" s="57">
        <f t="shared" si="2"/>
        <v>0.13949576419483975</v>
      </c>
      <c r="T15" s="57"/>
      <c r="U15" s="57"/>
      <c r="V15" s="47"/>
    </row>
    <row r="16" spans="1:22" s="1" customFormat="1">
      <c r="D16" s="5"/>
      <c r="E16" s="5"/>
      <c r="F16" s="5"/>
      <c r="G16" s="5"/>
      <c r="H16" s="5"/>
      <c r="O16" s="3"/>
      <c r="P16" s="57">
        <v>2.5</v>
      </c>
      <c r="Q16" s="57">
        <f t="shared" si="0"/>
        <v>0.11574114954435354</v>
      </c>
      <c r="R16" s="57">
        <f t="shared" si="1"/>
        <v>0.2394428281095331</v>
      </c>
      <c r="S16" s="57">
        <f t="shared" si="2"/>
        <v>0.15217942032768342</v>
      </c>
      <c r="T16" s="57"/>
      <c r="U16" s="57"/>
      <c r="V16" s="47"/>
    </row>
    <row r="17" spans="4:22" s="1" customFormat="1">
      <c r="D17" s="5"/>
      <c r="E17" s="5"/>
      <c r="F17" s="5"/>
      <c r="G17" s="5"/>
      <c r="H17" s="5"/>
      <c r="O17" s="3"/>
      <c r="P17" s="58">
        <v>3</v>
      </c>
      <c r="Q17" s="57">
        <f t="shared" si="0"/>
        <v>0.11483729454020553</v>
      </c>
      <c r="R17" s="57">
        <f t="shared" si="1"/>
        <v>0.29717639229692483</v>
      </c>
      <c r="S17" s="57">
        <f t="shared" si="2"/>
        <v>0.16339419063555605</v>
      </c>
      <c r="T17" s="57"/>
      <c r="U17" s="57"/>
      <c r="V17" s="47"/>
    </row>
    <row r="18" spans="4:22" s="1" customFormat="1">
      <c r="D18" s="5"/>
      <c r="E18" s="5"/>
      <c r="F18" s="5"/>
      <c r="G18" s="5"/>
      <c r="H18" s="5"/>
      <c r="O18" s="3"/>
      <c r="P18" s="57">
        <v>3.5</v>
      </c>
      <c r="Q18" s="57">
        <f t="shared" si="0"/>
        <v>0.11209729868721527</v>
      </c>
      <c r="R18" s="57">
        <f t="shared" si="1"/>
        <v>0.35397505504357663</v>
      </c>
      <c r="S18" s="57">
        <f t="shared" si="2"/>
        <v>0.17351852983753843</v>
      </c>
      <c r="T18" s="57"/>
      <c r="U18" s="57"/>
      <c r="V18" s="47"/>
    </row>
    <row r="19" spans="4:22" s="1" customFormat="1">
      <c r="D19" s="5"/>
      <c r="E19" s="5"/>
      <c r="F19" s="5"/>
      <c r="G19" s="5"/>
      <c r="H19" s="5"/>
      <c r="O19" s="3"/>
      <c r="P19" s="58">
        <v>4</v>
      </c>
      <c r="Q19" s="57">
        <f t="shared" si="0"/>
        <v>0.10802198705131306</v>
      </c>
      <c r="R19" s="57">
        <f t="shared" si="1"/>
        <v>0.40905176060756787</v>
      </c>
      <c r="S19" s="57">
        <f t="shared" si="2"/>
        <v>0.18279432926709965</v>
      </c>
      <c r="T19" s="57"/>
      <c r="U19" s="57"/>
      <c r="V19" s="47"/>
    </row>
    <row r="20" spans="4:22" s="1" customFormat="1">
      <c r="D20" s="5"/>
      <c r="E20" s="5"/>
      <c r="F20" s="5"/>
      <c r="G20" s="5"/>
      <c r="H20" s="5"/>
      <c r="O20" s="3"/>
      <c r="P20" s="57">
        <v>4.5</v>
      </c>
      <c r="Q20" s="57">
        <f t="shared" si="0"/>
        <v>0.10299692682130827</v>
      </c>
      <c r="R20" s="57">
        <f t="shared" si="1"/>
        <v>0.46183919521723837</v>
      </c>
      <c r="S20" s="57">
        <f t="shared" si="2"/>
        <v>0.19138689757029936</v>
      </c>
      <c r="T20" s="57"/>
      <c r="U20" s="57"/>
      <c r="V20" s="47"/>
    </row>
    <row r="21" spans="4:22" s="1" customFormat="1">
      <c r="D21" s="5"/>
      <c r="E21" s="5"/>
      <c r="F21" s="5"/>
      <c r="G21" s="5"/>
      <c r="H21" s="5"/>
      <c r="O21" s="3"/>
      <c r="P21" s="58">
        <v>5</v>
      </c>
      <c r="Q21" s="57">
        <f t="shared" si="0"/>
        <v>9.7326159481561425E-2</v>
      </c>
      <c r="R21" s="57">
        <f t="shared" si="1"/>
        <v>0.5119414081692526</v>
      </c>
      <c r="S21" s="57">
        <f t="shared" si="2"/>
        <v>0.19941490860038566</v>
      </c>
      <c r="T21" s="57"/>
      <c r="U21" s="57"/>
      <c r="V21" s="47"/>
    </row>
    <row r="22" spans="4:22" s="1" customFormat="1">
      <c r="D22" s="5"/>
      <c r="E22" s="5"/>
      <c r="F22" s="5"/>
      <c r="G22" s="5"/>
      <c r="H22" s="5"/>
      <c r="O22" s="3"/>
      <c r="P22" s="57">
        <v>5.5</v>
      </c>
      <c r="Q22" s="57">
        <f t="shared" si="0"/>
        <v>9.1252012638054658E-2</v>
      </c>
      <c r="R22" s="57">
        <f t="shared" si="1"/>
        <v>0.55909839380510751</v>
      </c>
      <c r="S22" s="57">
        <f t="shared" si="2"/>
        <v>0.20696684102737964</v>
      </c>
      <c r="T22" s="57"/>
      <c r="U22" s="57"/>
      <c r="V22" s="47"/>
    </row>
    <row r="23" spans="4:22" s="1" customFormat="1">
      <c r="D23" s="5"/>
      <c r="E23" s="5"/>
      <c r="F23" s="5"/>
      <c r="G23" s="5"/>
      <c r="H23" s="5"/>
      <c r="O23" s="3"/>
      <c r="P23" s="58">
        <v>6</v>
      </c>
      <c r="Q23" s="57">
        <f t="shared" si="0"/>
        <v>8.4967965699008621E-2</v>
      </c>
      <c r="R23" s="57">
        <f t="shared" si="1"/>
        <v>0.6031586569561409</v>
      </c>
      <c r="S23" s="57">
        <f t="shared" si="2"/>
        <v>0.21411066963760858</v>
      </c>
      <c r="T23" s="57"/>
      <c r="U23" s="57"/>
      <c r="V23" s="47"/>
    </row>
    <row r="24" spans="4:22" s="1" customFormat="1">
      <c r="D24" s="5"/>
      <c r="E24" s="5"/>
      <c r="F24" s="5"/>
      <c r="G24" s="5"/>
      <c r="H24" s="5"/>
      <c r="O24" s="3"/>
      <c r="P24" s="57">
        <v>6.5</v>
      </c>
      <c r="Q24" s="57">
        <f t="shared" si="0"/>
        <v>7.8627736034191098E-2</v>
      </c>
      <c r="R24" s="57">
        <f t="shared" si="1"/>
        <v>0.64405717758978931</v>
      </c>
      <c r="S24" s="57">
        <f t="shared" si="2"/>
        <v>0.22089990606293389</v>
      </c>
      <c r="T24" s="57"/>
      <c r="U24" s="57"/>
      <c r="V24" s="47"/>
    </row>
    <row r="25" spans="4:22" s="1" customFormat="1">
      <c r="D25" s="5"/>
      <c r="E25" s="5"/>
      <c r="F25" s="5"/>
      <c r="G25" s="5"/>
      <c r="H25" s="5"/>
      <c r="O25" s="3"/>
      <c r="P25" s="58">
        <v>7</v>
      </c>
      <c r="Q25" s="57">
        <f t="shared" si="0"/>
        <v>7.2352142200775529E-2</v>
      </c>
      <c r="R25" s="57">
        <f t="shared" si="1"/>
        <v>0.68179731748145578</v>
      </c>
      <c r="S25" s="57">
        <f t="shared" si="2"/>
        <v>0.22737753694631094</v>
      </c>
      <c r="T25" s="57"/>
      <c r="U25" s="57"/>
      <c r="V25" s="47"/>
    </row>
    <row r="26" spans="4:22" s="1" customFormat="1">
      <c r="D26" s="5"/>
      <c r="E26" s="5"/>
      <c r="F26" s="5"/>
      <c r="G26" s="5"/>
      <c r="H26" s="5"/>
      <c r="O26" s="3"/>
      <c r="P26" s="57">
        <v>7.5</v>
      </c>
      <c r="Q26" s="57">
        <f t="shared" si="0"/>
        <v>6.6234558070617261E-2</v>
      </c>
      <c r="R26" s="57">
        <f t="shared" si="1"/>
        <v>0.71643578179596656</v>
      </c>
      <c r="S26" s="57">
        <f t="shared" si="2"/>
        <v>0.23357868806620521</v>
      </c>
      <c r="T26" s="57"/>
      <c r="U26" s="57"/>
      <c r="V26" s="47"/>
    </row>
    <row r="27" spans="4:22" s="1" customFormat="1">
      <c r="D27" s="5"/>
      <c r="E27" s="5"/>
      <c r="F27" s="5"/>
      <c r="G27" s="5"/>
      <c r="H27" s="5"/>
      <c r="O27" s="3"/>
      <c r="P27" s="58">
        <v>8</v>
      </c>
      <c r="Q27" s="57">
        <f t="shared" si="0"/>
        <v>6.0345405685316031E-2</v>
      </c>
      <c r="R27" s="57">
        <f t="shared" si="1"/>
        <v>0.7480700536090108</v>
      </c>
      <c r="S27" s="57">
        <f t="shared" si="2"/>
        <v>0.23953248333432117</v>
      </c>
      <c r="T27" s="57"/>
      <c r="U27" s="57"/>
      <c r="V27" s="47"/>
    </row>
    <row r="28" spans="4:22" s="1" customFormat="1">
      <c r="D28" s="5"/>
      <c r="E28" s="5"/>
      <c r="F28" s="5"/>
      <c r="G28" s="5"/>
      <c r="H28" s="5"/>
      <c r="O28" s="3"/>
      <c r="P28" s="57">
        <v>8.5</v>
      </c>
      <c r="Q28" s="57">
        <f t="shared" si="0"/>
        <v>5.4735945051317514E-2</v>
      </c>
      <c r="R28" s="57">
        <f t="shared" si="1"/>
        <v>0.77682789091993421</v>
      </c>
      <c r="S28" s="57">
        <f t="shared" si="2"/>
        <v>0.24526337666899178</v>
      </c>
      <c r="T28" s="57"/>
      <c r="U28" s="57"/>
      <c r="V28" s="47"/>
    </row>
    <row r="29" spans="4:22" s="1" customFormat="1">
      <c r="D29" s="5"/>
      <c r="E29" s="5"/>
      <c r="F29" s="5"/>
      <c r="G29" s="5"/>
      <c r="H29" s="5"/>
      <c r="O29" s="3"/>
      <c r="P29" s="58">
        <v>9</v>
      </c>
      <c r="Q29" s="57">
        <f t="shared" si="0"/>
        <v>4.9441517082466885E-2</v>
      </c>
      <c r="R29" s="57">
        <f t="shared" si="1"/>
        <v>0.80285857676234584</v>
      </c>
      <c r="S29" s="57">
        <f t="shared" si="2"/>
        <v>0.25079212816103646</v>
      </c>
      <c r="T29" s="57"/>
      <c r="U29" s="57"/>
      <c r="V29" s="47"/>
    </row>
    <row r="30" spans="4:22" s="1" customFormat="1">
      <c r="D30" s="5"/>
      <c r="E30" s="5"/>
      <c r="F30" s="5"/>
      <c r="G30" s="5"/>
      <c r="H30" s="5"/>
      <c r="O30" s="3"/>
      <c r="P30" s="57">
        <v>9.5</v>
      </c>
      <c r="Q30" s="57">
        <f t="shared" si="0"/>
        <v>4.4484339455358048E-2</v>
      </c>
      <c r="R30" s="57">
        <f t="shared" si="1"/>
        <v>0.82632567565681914</v>
      </c>
      <c r="S30" s="57">
        <f t="shared" si="2"/>
        <v>0.25613653384628637</v>
      </c>
      <c r="T30" s="57"/>
      <c r="U30" s="57"/>
      <c r="V30" s="47"/>
    </row>
    <row r="31" spans="4:22" s="1" customFormat="1">
      <c r="D31" s="5"/>
      <c r="E31" s="5"/>
      <c r="F31" s="5"/>
      <c r="G31" s="5"/>
      <c r="H31" s="5"/>
      <c r="O31" s="3"/>
      <c r="P31" s="58">
        <v>10</v>
      </c>
      <c r="Q31" s="57">
        <f t="shared" si="0"/>
        <v>3.9875923236473293E-2</v>
      </c>
      <c r="R31" s="57">
        <f t="shared" si="1"/>
        <v>0.84740109081454607</v>
      </c>
      <c r="S31" s="57">
        <f t="shared" si="2"/>
        <v>0.2613119808609638</v>
      </c>
      <c r="T31" s="57"/>
      <c r="U31" s="57"/>
      <c r="V31" s="47"/>
    </row>
    <row r="32" spans="4:22" s="1" customFormat="1">
      <c r="D32" s="5"/>
      <c r="E32" s="5"/>
      <c r="F32" s="5"/>
      <c r="G32" s="5"/>
      <c r="H32" s="5"/>
      <c r="O32" s="3"/>
      <c r="P32" s="57">
        <v>10.5</v>
      </c>
      <c r="Q32" s="57">
        <f t="shared" si="0"/>
        <v>3.5619159775623924E-2</v>
      </c>
      <c r="R32" s="57">
        <f t="shared" si="1"/>
        <v>0.86626024542575619</v>
      </c>
      <c r="S32" s="57">
        <f t="shared" si="2"/>
        <v>0.26633187632964017</v>
      </c>
      <c r="T32" s="57"/>
      <c r="U32" s="57"/>
      <c r="V32" s="47"/>
    </row>
    <row r="33" spans="4:22" s="1" customFormat="1">
      <c r="D33" s="5"/>
      <c r="E33" s="5"/>
      <c r="F33" s="5"/>
      <c r="G33" s="5"/>
      <c r="H33" s="5"/>
      <c r="O33" s="3"/>
      <c r="P33" s="58">
        <v>11</v>
      </c>
      <c r="Q33" s="57">
        <f t="shared" si="0"/>
        <v>3.1710116581300643E-2</v>
      </c>
      <c r="R33" s="57">
        <f t="shared" si="1"/>
        <v>0.88307823318658929</v>
      </c>
      <c r="S33" s="57">
        <f t="shared" si="2"/>
        <v>0.27120798329968071</v>
      </c>
      <c r="T33" s="57"/>
      <c r="U33" s="57"/>
      <c r="V33" s="47"/>
    </row>
    <row r="34" spans="4:22" s="1" customFormat="1">
      <c r="D34" s="5"/>
      <c r="E34" s="5"/>
      <c r="F34" s="5"/>
      <c r="G34" s="5"/>
      <c r="H34" s="5"/>
      <c r="O34" s="3"/>
      <c r="P34" s="57">
        <v>11.5</v>
      </c>
      <c r="Q34" s="57">
        <f t="shared" si="0"/>
        <v>2.8139574384463576E-2</v>
      </c>
      <c r="R34" s="57">
        <f t="shared" si="1"/>
        <v>0.89802680081785036</v>
      </c>
      <c r="S34" s="57">
        <f t="shared" si="2"/>
        <v>0.27595068714279769</v>
      </c>
      <c r="T34" s="57"/>
      <c r="U34" s="57"/>
      <c r="V34" s="47"/>
    </row>
    <row r="35" spans="4:22" s="1" customFormat="1">
      <c r="D35" s="5"/>
      <c r="E35" s="5"/>
      <c r="F35" s="5"/>
      <c r="G35" s="5"/>
      <c r="H35" s="5"/>
      <c r="O35" s="3"/>
      <c r="P35" s="58">
        <v>12</v>
      </c>
      <c r="Q35" s="57">
        <f t="shared" si="0"/>
        <v>2.4894333477603607E-2</v>
      </c>
      <c r="R35" s="57">
        <f t="shared" si="1"/>
        <v>0.91127204032980669</v>
      </c>
      <c r="S35" s="57">
        <f t="shared" si="2"/>
        <v>0.28056920918881939</v>
      </c>
      <c r="T35" s="57"/>
      <c r="U35" s="57"/>
      <c r="V35" s="47"/>
    </row>
    <row r="36" spans="4:22" s="1" customFormat="1">
      <c r="D36" s="5"/>
      <c r="E36" s="5"/>
      <c r="F36" s="5"/>
      <c r="G36" s="5"/>
      <c r="H36" s="5"/>
      <c r="O36" s="3"/>
      <c r="P36" s="57">
        <v>12.5</v>
      </c>
      <c r="Q36" s="57">
        <f t="shared" si="0"/>
        <v>2.1958314609107698E-2</v>
      </c>
      <c r="R36" s="57">
        <f t="shared" si="1"/>
        <v>0.92297268208963879</v>
      </c>
      <c r="S36" s="57">
        <f t="shared" si="2"/>
        <v>0.28507177978936227</v>
      </c>
      <c r="T36" s="57"/>
      <c r="U36" s="57"/>
      <c r="V36" s="47"/>
    </row>
    <row r="37" spans="4:22" s="1" customFormat="1">
      <c r="D37" s="5"/>
      <c r="E37" s="5"/>
      <c r="F37" s="5"/>
      <c r="G37" s="5"/>
      <c r="H37" s="5"/>
      <c r="O37" s="3"/>
      <c r="P37" s="58">
        <v>13</v>
      </c>
      <c r="Q37" s="57">
        <f t="shared" si="0"/>
        <v>1.931347760368432E-2</v>
      </c>
      <c r="R37" s="57">
        <f t="shared" si="1"/>
        <v>0.93327889184054547</v>
      </c>
      <c r="S37" s="57">
        <f t="shared" si="2"/>
        <v>0.28946577981780058</v>
      </c>
      <c r="T37" s="57"/>
      <c r="U37" s="57"/>
      <c r="V37" s="47"/>
    </row>
    <row r="38" spans="4:22" s="1" customFormat="1">
      <c r="D38" s="5"/>
      <c r="E38" s="5"/>
      <c r="F38" s="5"/>
      <c r="G38" s="5"/>
      <c r="H38" s="5"/>
      <c r="O38" s="3"/>
      <c r="P38" s="57">
        <v>13.5</v>
      </c>
      <c r="Q38" s="57">
        <f t="shared" si="0"/>
        <v>1.6940579121410421E-2</v>
      </c>
      <c r="R38" s="57">
        <f t="shared" si="1"/>
        <v>0.9423314859575338</v>
      </c>
      <c r="S38" s="57">
        <f t="shared" si="2"/>
        <v>0.29375785734544224</v>
      </c>
      <c r="T38" s="57"/>
      <c r="U38" s="57"/>
      <c r="V38" s="47"/>
    </row>
    <row r="39" spans="4:22" s="1" customFormat="1">
      <c r="D39" s="5"/>
      <c r="E39" s="5"/>
      <c r="F39" s="5"/>
      <c r="G39" s="5"/>
      <c r="H39" s="5"/>
      <c r="O39" s="3"/>
      <c r="P39" s="58">
        <v>14</v>
      </c>
      <c r="Q39" s="57">
        <f t="shared" si="0"/>
        <v>1.481978937270844E-2</v>
      </c>
      <c r="R39" s="57">
        <f t="shared" si="1"/>
        <v>0.95026148952811262</v>
      </c>
      <c r="S39" s="57">
        <f t="shared" si="2"/>
        <v>0.29795402460000714</v>
      </c>
      <c r="T39" s="57"/>
      <c r="U39" s="57"/>
      <c r="V39" s="47"/>
    </row>
    <row r="40" spans="4:22" s="1" customFormat="1">
      <c r="D40" s="5"/>
      <c r="E40" s="5"/>
      <c r="F40" s="5"/>
      <c r="G40" s="5"/>
      <c r="H40" s="5"/>
      <c r="O40" s="3"/>
      <c r="P40" s="57">
        <v>14.5</v>
      </c>
      <c r="Q40" s="57">
        <f t="shared" si="0"/>
        <v>1.293118607925579E-2</v>
      </c>
      <c r="R40" s="57">
        <f t="shared" si="1"/>
        <v>0.95718997137126283</v>
      </c>
      <c r="S40" s="57">
        <f t="shared" si="2"/>
        <v>0.3020597391185913</v>
      </c>
      <c r="T40" s="57"/>
      <c r="U40" s="57"/>
      <c r="V40" s="47"/>
    </row>
    <row r="41" spans="4:22" s="1" customFormat="1">
      <c r="D41" s="5"/>
      <c r="E41" s="5"/>
      <c r="F41" s="5"/>
      <c r="G41" s="5"/>
      <c r="H41" s="5"/>
      <c r="O41" s="3"/>
      <c r="P41" s="58">
        <v>15</v>
      </c>
      <c r="Q41" s="57">
        <f t="shared" si="0"/>
        <v>1.1255142470591655E-2</v>
      </c>
      <c r="R41" s="57">
        <f t="shared" si="1"/>
        <v>0.96322809887725158</v>
      </c>
      <c r="S41" s="57">
        <f t="shared" si="2"/>
        <v>0.30607997212384552</v>
      </c>
      <c r="T41" s="57"/>
      <c r="U41" s="57"/>
      <c r="V41" s="47"/>
    </row>
    <row r="42" spans="4:22" s="1" customFormat="1">
      <c r="D42" s="5"/>
      <c r="E42" s="5"/>
      <c r="F42" s="5"/>
      <c r="G42" s="5"/>
      <c r="H42" s="5"/>
      <c r="O42" s="3"/>
      <c r="P42" s="57">
        <v>15.5</v>
      </c>
      <c r="Q42" s="57">
        <f t="shared" si="0"/>
        <v>9.772624622606231E-3</v>
      </c>
      <c r="R42" s="57">
        <f t="shared" si="1"/>
        <v>0.96847736357412051</v>
      </c>
      <c r="S42" s="57">
        <f t="shared" si="2"/>
        <v>0.31001926649076472</v>
      </c>
      <c r="T42" s="57"/>
      <c r="U42" s="57"/>
      <c r="V42" s="47"/>
    </row>
    <row r="43" spans="4:22" s="1" customFormat="1">
      <c r="D43" s="5"/>
      <c r="E43" s="5"/>
      <c r="F43" s="5"/>
      <c r="G43" s="5"/>
      <c r="H43" s="5"/>
      <c r="O43" s="3"/>
      <c r="P43" s="58">
        <v>16</v>
      </c>
      <c r="Q43" s="57">
        <f t="shared" si="0"/>
        <v>8.4654119828520748E-3</v>
      </c>
      <c r="R43" s="57">
        <f t="shared" si="1"/>
        <v>0.97302993561328444</v>
      </c>
      <c r="S43" s="57">
        <f t="shared" si="2"/>
        <v>0.31388178617110774</v>
      </c>
      <c r="T43" s="57"/>
      <c r="U43" s="57"/>
      <c r="V43" s="47"/>
    </row>
    <row r="44" spans="4:22" s="1" customFormat="1">
      <c r="D44" s="5"/>
      <c r="E44" s="5"/>
      <c r="F44" s="5"/>
      <c r="G44" s="5"/>
      <c r="H44" s="5"/>
      <c r="O44" s="3"/>
      <c r="P44" s="57">
        <v>16.5</v>
      </c>
      <c r="Q44" s="57">
        <f t="shared" si="0"/>
        <v>7.3162535017579624E-3</v>
      </c>
      <c r="R44" s="57">
        <f t="shared" si="1"/>
        <v>0.97696911193089497</v>
      </c>
      <c r="S44" s="57">
        <f t="shared" si="2"/>
        <v>0.31767135856009021</v>
      </c>
      <c r="T44" s="57"/>
      <c r="U44" s="57"/>
      <c r="V44" s="47"/>
    </row>
    <row r="45" spans="4:22" s="1" customFormat="1">
      <c r="D45" s="5"/>
      <c r="E45" s="5"/>
      <c r="F45" s="5"/>
      <c r="G45" s="5"/>
      <c r="H45" s="5"/>
      <c r="O45" s="3"/>
      <c r="P45" s="58">
        <v>17</v>
      </c>
      <c r="Q45" s="57">
        <f t="shared" si="0"/>
        <v>6.3089704136132466E-3</v>
      </c>
      <c r="R45" s="57">
        <f t="shared" si="1"/>
        <v>0.98036982870493461</v>
      </c>
      <c r="S45" s="57">
        <f t="shared" si="2"/>
        <v>0.32139151099507607</v>
      </c>
      <c r="T45" s="57"/>
      <c r="U45" s="57"/>
      <c r="V45" s="47"/>
    </row>
    <row r="46" spans="4:22" s="1" customFormat="1">
      <c r="D46" s="5"/>
      <c r="E46" s="5"/>
      <c r="F46" s="5"/>
      <c r="G46" s="5"/>
      <c r="H46" s="5"/>
      <c r="O46" s="3"/>
      <c r="P46" s="57">
        <v>17.5</v>
      </c>
      <c r="Q46" s="57">
        <f t="shared" si="0"/>
        <v>5.4285154011396719E-3</v>
      </c>
      <c r="R46" s="57">
        <f t="shared" si="1"/>
        <v>0.9832992139194352</v>
      </c>
      <c r="S46" s="57">
        <f t="shared" si="2"/>
        <v>0.32504550234656315</v>
      </c>
      <c r="T46" s="57"/>
      <c r="U46" s="57"/>
      <c r="V46" s="47"/>
    </row>
    <row r="47" spans="4:22" s="1" customFormat="1">
      <c r="D47" s="5"/>
      <c r="E47" s="5"/>
      <c r="F47" s="5"/>
      <c r="G47" s="5"/>
      <c r="H47" s="5"/>
      <c r="O47" s="3"/>
      <c r="P47" s="58">
        <v>18</v>
      </c>
      <c r="Q47" s="57">
        <f t="shared" si="0"/>
        <v>4.6609966447859049E-3</v>
      </c>
      <c r="R47" s="57">
        <f t="shared" si="1"/>
        <v>0.98581716040251699</v>
      </c>
      <c r="S47" s="57">
        <f t="shared" si="2"/>
        <v>0.32863635048182344</v>
      </c>
      <c r="T47" s="57"/>
      <c r="U47" s="57"/>
      <c r="V47" s="47"/>
    </row>
    <row r="48" spans="4:22" s="1" customFormat="1">
      <c r="D48" s="5"/>
      <c r="E48" s="5"/>
      <c r="F48" s="5"/>
      <c r="G48" s="5"/>
      <c r="H48" s="5"/>
      <c r="O48" s="3"/>
      <c r="P48" s="57">
        <v>18.5</v>
      </c>
      <c r="Q48" s="57">
        <f t="shared" si="0"/>
        <v>3.9936741117854021E-3</v>
      </c>
      <c r="R48" s="57">
        <f t="shared" si="1"/>
        <v>0.98797690366522495</v>
      </c>
      <c r="S48" s="57">
        <f t="shared" si="2"/>
        <v>0.3321668562393767</v>
      </c>
      <c r="T48" s="57"/>
      <c r="U48" s="57"/>
      <c r="V48" s="47"/>
    </row>
    <row r="49" spans="4:22" s="1" customFormat="1">
      <c r="D49" s="5"/>
      <c r="E49" s="5"/>
      <c r="F49" s="5"/>
      <c r="G49" s="5"/>
      <c r="H49" s="5"/>
      <c r="O49" s="3"/>
      <c r="P49" s="58">
        <v>19</v>
      </c>
      <c r="Q49" s="57">
        <f t="shared" si="0"/>
        <v>3.4149343865840062E-3</v>
      </c>
      <c r="R49" s="57">
        <f t="shared" si="1"/>
        <v>0.9898255922783592</v>
      </c>
      <c r="S49" s="57">
        <f t="shared" si="2"/>
        <v>0.33563962443931805</v>
      </c>
      <c r="T49" s="57"/>
      <c r="U49" s="57"/>
      <c r="V49" s="47"/>
    </row>
    <row r="50" spans="4:22" s="1" customFormat="1">
      <c r="D50" s="5"/>
      <c r="E50" s="5"/>
      <c r="F50" s="5"/>
      <c r="G50" s="5"/>
      <c r="H50" s="5"/>
      <c r="O50" s="3"/>
      <c r="P50" s="57">
        <v>19.5</v>
      </c>
      <c r="Q50" s="57">
        <f t="shared" si="0"/>
        <v>2.9142493865686589E-3</v>
      </c>
      <c r="R50" s="57">
        <f t="shared" si="1"/>
        <v>0.99140484143185892</v>
      </c>
      <c r="S50" s="57">
        <f t="shared" si="2"/>
        <v>0.33905708236386156</v>
      </c>
      <c r="T50" s="57"/>
      <c r="U50" s="57"/>
      <c r="V50" s="47"/>
    </row>
    <row r="51" spans="4:22" s="1" customFormat="1">
      <c r="D51" s="5"/>
      <c r="E51" s="5"/>
      <c r="F51" s="5"/>
      <c r="G51" s="5"/>
      <c r="H51" s="5"/>
      <c r="O51" s="3"/>
      <c r="P51" s="58">
        <v>20</v>
      </c>
      <c r="Q51" s="57">
        <f t="shared" si="0"/>
        <v>2.4821234455702354E-3</v>
      </c>
      <c r="R51" s="57">
        <f t="shared" si="1"/>
        <v>0.99275126277391357</v>
      </c>
      <c r="S51" s="57">
        <f t="shared" si="2"/>
        <v>0.34242149606936967</v>
      </c>
      <c r="T51" s="57"/>
      <c r="U51" s="57"/>
      <c r="V51" s="47"/>
    </row>
    <row r="52" spans="4:22" s="1" customFormat="1">
      <c r="D52" s="5"/>
      <c r="E52" s="5"/>
      <c r="F52" s="5"/>
      <c r="G52" s="5"/>
      <c r="H52" s="5"/>
      <c r="O52" s="3"/>
      <c r="P52" s="57">
        <v>20.5</v>
      </c>
      <c r="Q52" s="57">
        <f t="shared" si="0"/>
        <v>2.1100324806153938E-3</v>
      </c>
      <c r="R52" s="57">
        <f t="shared" si="1"/>
        <v>0.99389696567259</v>
      </c>
      <c r="S52" s="57">
        <f t="shared" si="2"/>
        <v>0.3457349848318545</v>
      </c>
      <c r="T52" s="57"/>
      <c r="U52" s="57"/>
      <c r="V52" s="47"/>
    </row>
    <row r="53" spans="4:22" s="1" customFormat="1">
      <c r="D53" s="5"/>
      <c r="E53" s="5"/>
      <c r="F53" s="5"/>
      <c r="G53" s="5"/>
      <c r="H53" s="5"/>
      <c r="O53" s="3"/>
      <c r="P53" s="58">
        <v>21</v>
      </c>
      <c r="Q53" s="57">
        <f t="shared" si="0"/>
        <v>1.7903582813311406E-3</v>
      </c>
      <c r="R53" s="57">
        <f t="shared" si="1"/>
        <v>0.99487002672778391</v>
      </c>
      <c r="S53" s="57">
        <f t="shared" si="2"/>
        <v>0.34899953397958183</v>
      </c>
      <c r="T53" s="57"/>
      <c r="U53" s="57"/>
      <c r="V53" s="47"/>
    </row>
    <row r="54" spans="4:22" s="1" customFormat="1">
      <c r="D54" s="5"/>
      <c r="E54" s="5"/>
      <c r="F54" s="5"/>
      <c r="G54" s="5"/>
      <c r="H54" s="5"/>
      <c r="O54" s="3"/>
      <c r="P54" s="57">
        <v>21.5</v>
      </c>
      <c r="Q54" s="57">
        <f t="shared" si="0"/>
        <v>1.5163203713813925E-3</v>
      </c>
      <c r="R54" s="57">
        <f t="shared" si="1"/>
        <v>0.99569492573003515</v>
      </c>
      <c r="S54" s="57">
        <f t="shared" si="2"/>
        <v>0.35221700632676234</v>
      </c>
      <c r="T54" s="57"/>
      <c r="U54" s="57"/>
      <c r="V54" s="47"/>
    </row>
    <row r="55" spans="4:22" s="1" customFormat="1">
      <c r="D55" s="5"/>
      <c r="E55" s="5"/>
      <c r="F55" s="5"/>
      <c r="G55" s="5"/>
      <c r="H55" s="5"/>
      <c r="O55" s="3"/>
      <c r="P55" s="58">
        <v>22</v>
      </c>
      <c r="Q55" s="57">
        <f t="shared" si="0"/>
        <v>1.281907381503115E-3</v>
      </c>
      <c r="R55" s="57">
        <f t="shared" si="1"/>
        <v>0.99639294735676764</v>
      </c>
      <c r="S55" s="57">
        <f t="shared" si="2"/>
        <v>0.35538915238963076</v>
      </c>
      <c r="T55" s="57"/>
      <c r="U55" s="57"/>
      <c r="V55" s="47"/>
    </row>
    <row r="56" spans="4:22" s="1" customFormat="1">
      <c r="D56" s="5"/>
      <c r="E56" s="5"/>
      <c r="F56" s="5"/>
      <c r="G56" s="5"/>
      <c r="H56" s="5"/>
      <c r="O56" s="3"/>
      <c r="P56" s="57">
        <v>22.5</v>
      </c>
      <c r="Q56" s="57">
        <f t="shared" si="0"/>
        <v>1.0818094376640877E-3</v>
      </c>
      <c r="R56" s="57">
        <f t="shared" si="1"/>
        <v>0.99698254875435499</v>
      </c>
      <c r="S56" s="57">
        <f t="shared" si="2"/>
        <v>0.35851761953915529</v>
      </c>
      <c r="T56" s="57"/>
      <c r="U56" s="57"/>
      <c r="V56" s="47"/>
    </row>
    <row r="57" spans="4:22" s="1" customFormat="1">
      <c r="D57" s="5"/>
      <c r="E57" s="5"/>
      <c r="F57" s="5"/>
      <c r="G57" s="5"/>
      <c r="H57" s="5"/>
      <c r="O57" s="3"/>
      <c r="P57" s="58">
        <v>23</v>
      </c>
      <c r="Q57" s="57">
        <f t="shared" si="0"/>
        <v>9.113526988193323E-4</v>
      </c>
      <c r="R57" s="57">
        <f t="shared" si="1"/>
        <v>0.99747969381126367</v>
      </c>
      <c r="S57" s="57">
        <f t="shared" si="2"/>
        <v>0.361603960222105</v>
      </c>
      <c r="T57" s="57"/>
      <c r="U57" s="57"/>
      <c r="V57" s="47"/>
    </row>
    <row r="58" spans="4:22" s="1" customFormat="1">
      <c r="D58" s="5"/>
      <c r="E58" s="5"/>
      <c r="F58" s="5"/>
      <c r="G58" s="5"/>
      <c r="H58" s="5"/>
      <c r="O58" s="3"/>
      <c r="P58" s="57">
        <v>23.5</v>
      </c>
      <c r="Q58" s="57">
        <f t="shared" si="0"/>
        <v>7.6643686985384304E-4</v>
      </c>
      <c r="R58" s="57">
        <f t="shared" si="1"/>
        <v>0.99789815541517635</v>
      </c>
      <c r="S58" s="57">
        <f t="shared" si="2"/>
        <v>0.36464963936338679</v>
      </c>
      <c r="T58" s="57"/>
      <c r="U58" s="57"/>
      <c r="V58" s="47"/>
    </row>
    <row r="59" spans="4:22" s="1" customFormat="1">
      <c r="D59" s="5"/>
      <c r="E59" s="5"/>
      <c r="F59" s="5"/>
      <c r="G59" s="5"/>
      <c r="H59" s="5"/>
      <c r="O59" s="3"/>
      <c r="P59" s="58">
        <v>24</v>
      </c>
      <c r="Q59" s="57">
        <f t="shared" si="0"/>
        <v>6.4347625983133031E-4</v>
      </c>
      <c r="R59" s="57">
        <f t="shared" si="1"/>
        <v>0.99824978733383729</v>
      </c>
      <c r="S59" s="57">
        <f t="shared" si="2"/>
        <v>0.36765604104678618</v>
      </c>
      <c r="T59" s="57"/>
      <c r="U59" s="57"/>
      <c r="V59" s="47"/>
    </row>
    <row r="60" spans="4:22" s="1" customFormat="1">
      <c r="D60" s="5"/>
      <c r="E60" s="5"/>
      <c r="F60" s="5"/>
      <c r="G60" s="5"/>
      <c r="H60" s="5"/>
      <c r="O60" s="3"/>
      <c r="P60" s="57">
        <v>24.5</v>
      </c>
      <c r="Q60" s="57">
        <f t="shared" si="0"/>
        <v>5.393447471439939E-4</v>
      </c>
      <c r="R60" s="57">
        <f t="shared" si="1"/>
        <v>0.99854476759046396</v>
      </c>
      <c r="S60" s="57">
        <f t="shared" si="2"/>
        <v>0.37062447455794156</v>
      </c>
      <c r="T60" s="57"/>
      <c r="U60" s="57"/>
      <c r="V60" s="47"/>
    </row>
    <row r="61" spans="4:22" s="1" customFormat="1">
      <c r="D61" s="5"/>
      <c r="E61" s="5"/>
      <c r="F61" s="5"/>
      <c r="G61" s="5"/>
      <c r="H61" s="5"/>
      <c r="O61" s="3"/>
      <c r="P61" s="58">
        <v>25</v>
      </c>
      <c r="Q61" s="57">
        <f t="shared" si="0"/>
        <v>4.5132484546162006E-4</v>
      </c>
      <c r="R61" s="57">
        <f t="shared" si="1"/>
        <v>0.99879181534186323</v>
      </c>
      <c r="S61" s="57">
        <f t="shared" si="2"/>
        <v>0.37355617986214412</v>
      </c>
      <c r="T61" s="57"/>
      <c r="U61" s="57"/>
      <c r="V61" s="47"/>
    </row>
    <row r="62" spans="4:22" s="1" customFormat="1">
      <c r="D62" s="5"/>
      <c r="E62" s="5"/>
      <c r="F62" s="5"/>
      <c r="G62" s="5"/>
      <c r="H62" s="5"/>
      <c r="O62" s="3"/>
      <c r="P62" s="57">
        <v>25.5</v>
      </c>
      <c r="Q62" s="57">
        <f t="shared" si="0"/>
        <v>3.7706093182858871E-4</v>
      </c>
      <c r="R62" s="57">
        <f t="shared" si="1"/>
        <v>0.99899838332985103</v>
      </c>
      <c r="S62" s="57">
        <f t="shared" si="2"/>
        <v>0.37645233258001276</v>
      </c>
      <c r="T62" s="57"/>
      <c r="U62" s="57"/>
      <c r="V62" s="47"/>
    </row>
    <row r="63" spans="4:22" s="1" customFormat="1">
      <c r="D63" s="5"/>
      <c r="E63" s="5"/>
      <c r="F63" s="5"/>
      <c r="G63" s="5"/>
      <c r="H63" s="5"/>
      <c r="O63" s="3"/>
      <c r="P63" s="58">
        <v>26</v>
      </c>
      <c r="Q63" s="57">
        <f t="shared" si="0"/>
        <v>3.1451659565181101E-4</v>
      </c>
      <c r="R63" s="57">
        <f t="shared" si="1"/>
        <v>0.99917082798044965</v>
      </c>
      <c r="S63" s="57">
        <f t="shared" si="2"/>
        <v>0.37931404851596318</v>
      </c>
      <c r="T63" s="57"/>
      <c r="U63" s="57"/>
      <c r="V63" s="47"/>
    </row>
    <row r="64" spans="4:22" s="1" customFormat="1">
      <c r="D64" s="5"/>
      <c r="E64" s="5"/>
      <c r="F64" s="5"/>
      <c r="G64" s="5"/>
      <c r="H64" s="5"/>
      <c r="O64" s="3"/>
      <c r="P64" s="57">
        <v>26.5</v>
      </c>
      <c r="Q64" s="57">
        <f t="shared" si="0"/>
        <v>2.6193598995738379E-4</v>
      </c>
      <c r="R64" s="57">
        <f t="shared" si="1"/>
        <v>0.99931455918440781</v>
      </c>
      <c r="S64" s="57">
        <f t="shared" si="2"/>
        <v>0.38214238778745357</v>
      </c>
      <c r="T64" s="57"/>
      <c r="U64" s="57"/>
      <c r="V64" s="47"/>
    </row>
    <row r="65" spans="4:22" s="1" customFormat="1">
      <c r="D65" s="5"/>
      <c r="E65" s="5"/>
      <c r="F65" s="5"/>
      <c r="G65" s="5"/>
      <c r="H65" s="5"/>
      <c r="O65" s="3"/>
      <c r="P65" s="58">
        <v>27</v>
      </c>
      <c r="Q65" s="57">
        <f t="shared" si="0"/>
        <v>2.1780900996646609E-4</v>
      </c>
      <c r="R65" s="57">
        <f t="shared" si="1"/>
        <v>0.9994341717184011</v>
      </c>
      <c r="S65" s="57">
        <f t="shared" si="2"/>
        <v>0.38493835859703357</v>
      </c>
      <c r="T65" s="57"/>
      <c r="U65" s="57"/>
      <c r="V65" s="47"/>
    </row>
    <row r="66" spans="4:22" s="1" customFormat="1">
      <c r="D66" s="5"/>
      <c r="E66" s="5"/>
      <c r="F66" s="5"/>
      <c r="G66" s="5"/>
      <c r="H66" s="5"/>
      <c r="O66" s="3"/>
      <c r="P66" s="57">
        <v>27.5</v>
      </c>
      <c r="Q66" s="57">
        <f t="shared" si="0"/>
        <v>1.8084008503813437E-4</v>
      </c>
      <c r="R66" s="57">
        <f t="shared" si="1"/>
        <v>0.99953356016839123</v>
      </c>
      <c r="S66" s="57">
        <f t="shared" si="2"/>
        <v>0.38770292068410633</v>
      </c>
      <c r="T66" s="57"/>
      <c r="U66" s="57"/>
      <c r="V66" s="47"/>
    </row>
    <row r="67" spans="4:22" s="1" customFormat="1">
      <c r="D67" s="5"/>
      <c r="E67" s="5"/>
      <c r="F67" s="5"/>
      <c r="G67" s="5"/>
      <c r="H67" s="5"/>
      <c r="O67" s="3"/>
      <c r="P67" s="58">
        <v>28</v>
      </c>
      <c r="Q67" s="57">
        <f t="shared" si="0"/>
        <v>1.4992034510340741E-4</v>
      </c>
      <c r="R67" s="57">
        <f t="shared" si="1"/>
        <v>0.99961601910289377</v>
      </c>
      <c r="S67" s="57">
        <f t="shared" si="2"/>
        <v>0.39043698848890179</v>
      </c>
      <c r="T67" s="57"/>
      <c r="U67" s="57"/>
      <c r="V67" s="47"/>
    </row>
    <row r="68" spans="4:22" s="1" customFormat="1">
      <c r="D68" s="5"/>
      <c r="E68" s="5"/>
      <c r="F68" s="5"/>
      <c r="G68" s="5"/>
      <c r="H68" s="5"/>
      <c r="O68" s="3"/>
      <c r="P68" s="57">
        <v>28.5</v>
      </c>
      <c r="Q68" s="57">
        <f t="shared" si="0"/>
        <v>1.2410290906221023E-4</v>
      </c>
      <c r="R68" s="57">
        <f t="shared" si="1"/>
        <v>0.99968433012063518</v>
      </c>
      <c r="S68" s="57">
        <f t="shared" si="2"/>
        <v>0.39314143405734375</v>
      </c>
      <c r="T68" s="57"/>
      <c r="U68" s="57"/>
      <c r="V68" s="47"/>
    </row>
    <row r="69" spans="4:22" s="1" customFormat="1">
      <c r="D69" s="5"/>
      <c r="E69" s="5"/>
      <c r="F69" s="5"/>
      <c r="G69" s="5"/>
      <c r="H69" s="5"/>
      <c r="O69" s="3"/>
      <c r="P69" s="58">
        <v>29</v>
      </c>
      <c r="Q69" s="57">
        <f t="shared" si="0"/>
        <v>1.025810378301399E-4</v>
      </c>
      <c r="R69" s="57">
        <f t="shared" si="1"/>
        <v>0.99974083726929341</v>
      </c>
      <c r="S69" s="57">
        <f t="shared" si="2"/>
        <v>0.39581708971217994</v>
      </c>
      <c r="T69" s="57"/>
      <c r="U69" s="57"/>
      <c r="V69" s="47"/>
    </row>
    <row r="70" spans="4:22" s="1" customFormat="1">
      <c r="D70" s="5"/>
      <c r="E70" s="5"/>
      <c r="F70" s="5"/>
      <c r="G70" s="5"/>
      <c r="H70" s="5"/>
      <c r="O70" s="3"/>
      <c r="P70" s="57">
        <v>29.5</v>
      </c>
      <c r="Q70" s="57">
        <f t="shared" si="0"/>
        <v>8.4668896767822784E-5</v>
      </c>
      <c r="R70" s="57">
        <f t="shared" si="1"/>
        <v>0.99978751220362949</v>
      </c>
      <c r="S70" s="57">
        <f t="shared" si="2"/>
        <v>0.39846475051287328</v>
      </c>
      <c r="T70" s="57"/>
      <c r="U70" s="57"/>
      <c r="V70" s="47"/>
    </row>
    <row r="71" spans="4:22" s="1" customFormat="1">
      <c r="D71" s="5"/>
      <c r="E71" s="5"/>
      <c r="F71" s="5"/>
      <c r="G71" s="5"/>
      <c r="H71" s="5"/>
      <c r="O71" s="3"/>
      <c r="P71" s="58">
        <v>30</v>
      </c>
      <c r="Q71" s="57">
        <f t="shared" si="0"/>
        <v>6.978467939550472E-5</v>
      </c>
      <c r="R71" s="57">
        <f t="shared" si="1"/>
        <v>0.9998260103252874</v>
      </c>
      <c r="S71" s="57">
        <f t="shared" si="2"/>
        <v>0.40108517652423886</v>
      </c>
      <c r="T71" s="57"/>
      <c r="U71" s="57"/>
      <c r="V71" s="47"/>
    </row>
    <row r="72" spans="4:22" s="1" customFormat="1">
      <c r="D72" s="5"/>
      <c r="E72" s="5"/>
      <c r="F72" s="5"/>
      <c r="G72" s="5"/>
      <c r="H72" s="5"/>
      <c r="O72" s="3"/>
      <c r="P72" s="57">
        <v>30.5</v>
      </c>
      <c r="Q72" s="57">
        <f t="shared" si="0"/>
        <v>5.743585517498584E-5</v>
      </c>
      <c r="R72" s="57">
        <f t="shared" si="1"/>
        <v>0.99985771902508958</v>
      </c>
      <c r="S72" s="57">
        <f t="shared" si="2"/>
        <v>0.40367909491162385</v>
      </c>
      <c r="T72" s="57"/>
      <c r="U72" s="57"/>
      <c r="V72" s="47"/>
    </row>
    <row r="73" spans="4:22" s="1" customFormat="1">
      <c r="D73" s="5"/>
      <c r="E73" s="5"/>
      <c r="F73" s="5"/>
      <c r="G73" s="5"/>
      <c r="H73" s="5"/>
      <c r="O73" s="3"/>
      <c r="P73" s="58">
        <v>31</v>
      </c>
      <c r="Q73" s="57">
        <f t="shared" si="0"/>
        <v>4.7206317572318027E-5</v>
      </c>
      <c r="R73" s="57">
        <f t="shared" si="1"/>
        <v>0.99988379903331259</v>
      </c>
      <c r="S73" s="57">
        <f t="shared" si="2"/>
        <v>0.40624720187850616</v>
      </c>
      <c r="T73" s="57"/>
      <c r="U73" s="57"/>
      <c r="V73" s="47"/>
    </row>
    <row r="74" spans="4:22" s="1" customFormat="1">
      <c r="D74" s="5"/>
      <c r="E74" s="5"/>
      <c r="F74" s="5"/>
      <c r="G74" s="5"/>
      <c r="H74" s="5"/>
      <c r="O74" s="3"/>
      <c r="P74" s="57">
        <v>31.5</v>
      </c>
      <c r="Q74" s="57">
        <f t="shared" si="0"/>
        <v>3.874522366294855E-5</v>
      </c>
      <c r="R74" s="57">
        <f t="shared" si="1"/>
        <v>0.9999052197752506</v>
      </c>
      <c r="S74" s="57">
        <f t="shared" si="2"/>
        <v>0.40879016446070315</v>
      </c>
      <c r="T74" s="57"/>
      <c r="U74" s="57"/>
      <c r="V74" s="47"/>
    </row>
    <row r="75" spans="4:22" s="1" customFormat="1">
      <c r="D75" s="5"/>
      <c r="E75" s="5"/>
      <c r="F75" s="5"/>
      <c r="G75" s="5"/>
      <c r="H75" s="5"/>
      <c r="O75" s="3"/>
      <c r="P75" s="58">
        <v>32</v>
      </c>
      <c r="Q75" s="57">
        <f t="shared" si="0"/>
        <v>3.175733246281333E-5</v>
      </c>
      <c r="R75" s="57">
        <f t="shared" si="1"/>
        <v>0.9999227895289583</v>
      </c>
      <c r="S75" s="57">
        <f t="shared" si="2"/>
        <v>0.41130862218990083</v>
      </c>
      <c r="T75" s="57"/>
      <c r="U75" s="57"/>
      <c r="V75" s="47"/>
    </row>
    <row r="76" spans="4:22" s="1" customFormat="1">
      <c r="D76" s="5"/>
      <c r="E76" s="5"/>
      <c r="F76" s="5"/>
      <c r="G76" s="5"/>
      <c r="H76" s="5"/>
      <c r="O76" s="3"/>
      <c r="P76" s="57">
        <v>32.5</v>
      </c>
      <c r="Q76" s="57">
        <f t="shared" ref="Q76:Q139" si="3">$B$4*((1/$B$5)^$B$4)*(P76^($B$4-1))*EXP(-((P76/$B$5)^$B$4))</f>
        <v>2.5994665383497201E-5</v>
      </c>
      <c r="R76" s="57">
        <f t="shared" ref="R76:R139" si="4">1-EXP(-((P76/$B$5)^$B$4))</f>
        <v>0.99993718108971308</v>
      </c>
      <c r="S76" s="57">
        <f t="shared" ref="S76:S139" si="5">$B$4*((1/$B$5)^$B$4)*(P76^($B$4-1))</f>
        <v>0.41380318863790549</v>
      </c>
      <c r="T76" s="57"/>
      <c r="U76" s="57"/>
      <c r="V76" s="47"/>
    </row>
    <row r="77" spans="4:22" s="1" customFormat="1">
      <c r="D77" s="5"/>
      <c r="E77" s="5"/>
      <c r="F77" s="5"/>
      <c r="G77" s="5"/>
      <c r="H77" s="5"/>
      <c r="O77" s="3"/>
      <c r="P77" s="58">
        <v>33</v>
      </c>
      <c r="Q77" s="57">
        <f t="shared" si="3"/>
        <v>2.1249328273351613E-5</v>
      </c>
      <c r="R77" s="57">
        <f t="shared" si="4"/>
        <v>0.99994895356145985</v>
      </c>
      <c r="S77" s="57">
        <f t="shared" si="5"/>
        <v>0.41627445285186715</v>
      </c>
      <c r="T77" s="57"/>
      <c r="U77" s="57"/>
      <c r="V77" s="47"/>
    </row>
    <row r="78" spans="4:22" s="1" customFormat="1">
      <c r="D78" s="5"/>
      <c r="E78" s="5"/>
      <c r="F78" s="5"/>
      <c r="G78" s="5"/>
      <c r="H78" s="5"/>
      <c r="O78" s="3"/>
      <c r="P78" s="57">
        <v>33.5</v>
      </c>
      <c r="Q78" s="57">
        <f t="shared" si="3"/>
        <v>1.7347350089551328E-5</v>
      </c>
      <c r="R78" s="57">
        <f t="shared" si="4"/>
        <v>0.99995857081915829</v>
      </c>
      <c r="S78" s="57">
        <f t="shared" si="5"/>
        <v>0.41872298068969982</v>
      </c>
      <c r="T78" s="57"/>
      <c r="U78" s="57"/>
      <c r="V78" s="47"/>
    </row>
    <row r="79" spans="4:22" s="1" customFormat="1">
      <c r="D79" s="5"/>
      <c r="E79" s="5"/>
      <c r="F79" s="5"/>
      <c r="G79" s="5"/>
      <c r="H79" s="5"/>
      <c r="O79" s="3"/>
      <c r="P79" s="58">
        <v>34</v>
      </c>
      <c r="Q79" s="57">
        <f t="shared" si="3"/>
        <v>1.4143408112531335E-5</v>
      </c>
      <c r="R79" s="57">
        <f t="shared" si="4"/>
        <v>0.99996641711722412</v>
      </c>
      <c r="S79" s="57">
        <f t="shared" si="5"/>
        <v>0.42114931606402034</v>
      </c>
      <c r="T79" s="57"/>
      <c r="U79" s="57"/>
      <c r="V79" s="47"/>
    </row>
    <row r="80" spans="4:22" s="1" customFormat="1">
      <c r="D80" s="5"/>
      <c r="E80" s="5"/>
      <c r="F80" s="5"/>
      <c r="G80" s="5"/>
      <c r="H80" s="5"/>
      <c r="O80" s="3"/>
      <c r="P80" s="57">
        <v>34.5</v>
      </c>
      <c r="Q80" s="57">
        <f t="shared" si="3"/>
        <v>1.1516323604152265E-5</v>
      </c>
      <c r="R80" s="57">
        <f t="shared" si="4"/>
        <v>0.99997281025774565</v>
      </c>
      <c r="S80" s="57">
        <f t="shared" si="5"/>
        <v>0.42355398210211953</v>
      </c>
      <c r="T80" s="57"/>
      <c r="U80" s="57"/>
      <c r="V80" s="47"/>
    </row>
    <row r="81" spans="4:22" s="1" customFormat="1">
      <c r="D81" s="5"/>
      <c r="E81" s="5"/>
      <c r="F81" s="5"/>
      <c r="G81" s="5"/>
      <c r="H81" s="5"/>
      <c r="O81" s="3"/>
      <c r="P81" s="58">
        <v>35</v>
      </c>
      <c r="Q81" s="57">
        <f t="shared" si="3"/>
        <v>9.3652248254692252E-6</v>
      </c>
      <c r="R81" s="57">
        <f t="shared" si="4"/>
        <v>0.99997801267740871</v>
      </c>
      <c r="S81" s="57">
        <f t="shared" si="5"/>
        <v>0.42593748222876437</v>
      </c>
      <c r="T81" s="57"/>
      <c r="U81" s="57"/>
      <c r="V81" s="47"/>
    </row>
    <row r="82" spans="4:22" s="1" customFormat="1">
      <c r="D82" s="5"/>
      <c r="E82" s="5"/>
      <c r="F82" s="5"/>
      <c r="G82" s="5"/>
      <c r="H82" s="5"/>
      <c r="O82" s="3"/>
      <c r="P82" s="57">
        <v>35.5</v>
      </c>
      <c r="Q82" s="57">
        <f t="shared" si="3"/>
        <v>7.6062863182989027E-6</v>
      </c>
      <c r="R82" s="57">
        <f t="shared" si="4"/>
        <v>0.99998224076355446</v>
      </c>
      <c r="S82" s="57">
        <f t="shared" si="5"/>
        <v>0.42830030117798973</v>
      </c>
      <c r="T82" s="57"/>
      <c r="U82" s="57"/>
      <c r="V82" s="47"/>
    </row>
    <row r="83" spans="4:22" s="1" customFormat="1">
      <c r="D83" s="5"/>
      <c r="E83" s="5"/>
      <c r="F83" s="5"/>
      <c r="G83" s="5"/>
      <c r="H83" s="5"/>
      <c r="O83" s="3"/>
      <c r="P83" s="58">
        <v>36</v>
      </c>
      <c r="Q83" s="57">
        <f t="shared" si="3"/>
        <v>6.1699643033098709E-6</v>
      </c>
      <c r="R83" s="57">
        <f t="shared" si="4"/>
        <v>0.99998567266703287</v>
      </c>
      <c r="S83" s="57">
        <f t="shared" si="5"/>
        <v>0.43064290593946664</v>
      </c>
      <c r="T83" s="57"/>
      <c r="U83" s="57"/>
      <c r="V83" s="47"/>
    </row>
    <row r="84" spans="4:22" s="1" customFormat="1">
      <c r="D84" s="5"/>
      <c r="E84" s="5"/>
      <c r="F84" s="5"/>
      <c r="G84" s="5"/>
      <c r="H84" s="5"/>
      <c r="O84" s="3"/>
      <c r="P84" s="57">
        <v>36.5</v>
      </c>
      <c r="Q84" s="57">
        <f t="shared" si="3"/>
        <v>4.9986579705754478E-6</v>
      </c>
      <c r="R84" s="57">
        <f t="shared" si="4"/>
        <v>0.99998845484196075</v>
      </c>
      <c r="S84" s="57">
        <f t="shared" si="5"/>
        <v>0.43296574664452475</v>
      </c>
      <c r="T84" s="57"/>
      <c r="U84" s="57"/>
      <c r="V84" s="47"/>
    </row>
    <row r="85" spans="4:22" s="1" customFormat="1">
      <c r="D85" s="5"/>
      <c r="E85" s="5"/>
      <c r="F85" s="5"/>
      <c r="G85" s="5"/>
      <c r="H85" s="5"/>
      <c r="O85" s="3"/>
      <c r="P85" s="58">
        <v>37</v>
      </c>
      <c r="Q85" s="57">
        <f t="shared" si="3"/>
        <v>4.0447353715211871E-6</v>
      </c>
      <c r="R85" s="57">
        <f t="shared" si="4"/>
        <v>0.99999070750965569</v>
      </c>
      <c r="S85" s="57">
        <f t="shared" si="5"/>
        <v>0.43526925739644845</v>
      </c>
      <c r="T85" s="57"/>
      <c r="U85" s="57"/>
      <c r="V85" s="47"/>
    </row>
    <row r="86" spans="4:22" s="1" customFormat="1">
      <c r="D86" s="5"/>
      <c r="E86" s="5"/>
      <c r="F86" s="5"/>
      <c r="G86" s="5"/>
      <c r="H86" s="5"/>
      <c r="O86" s="3"/>
      <c r="P86" s="57">
        <v>37.5</v>
      </c>
      <c r="Q86" s="57">
        <f t="shared" si="3"/>
        <v>3.2688706135265044E-6</v>
      </c>
      <c r="R86" s="57">
        <f t="shared" si="4"/>
        <v>0.99999252921540771</v>
      </c>
      <c r="S86" s="57">
        <f t="shared" si="5"/>
        <v>0.43755385704925309</v>
      </c>
      <c r="T86" s="57"/>
      <c r="U86" s="57"/>
      <c r="V86" s="47"/>
    </row>
    <row r="87" spans="4:22" s="1" customFormat="1">
      <c r="D87" s="5"/>
      <c r="E87" s="5"/>
      <c r="F87" s="5"/>
      <c r="G87" s="5"/>
      <c r="H87" s="5"/>
      <c r="O87" s="3"/>
      <c r="P87" s="58">
        <v>38</v>
      </c>
      <c r="Q87" s="57">
        <f t="shared" si="3"/>
        <v>2.6386461692214395E-6</v>
      </c>
      <c r="R87" s="57">
        <f t="shared" si="4"/>
        <v>0.99999400062191457</v>
      </c>
      <c r="S87" s="57">
        <f t="shared" si="5"/>
        <v>0.43981994993878076</v>
      </c>
      <c r="T87" s="57"/>
      <c r="U87" s="57"/>
      <c r="V87" s="47"/>
    </row>
    <row r="88" spans="4:22" s="1" customFormat="1">
      <c r="D88" s="5"/>
      <c r="E88" s="5"/>
      <c r="F88" s="5"/>
      <c r="G88" s="5"/>
      <c r="H88" s="5"/>
      <c r="O88" s="3"/>
      <c r="P88" s="57">
        <v>38.5</v>
      </c>
      <c r="Q88" s="57">
        <f t="shared" si="3"/>
        <v>2.1273804065207991E-6</v>
      </c>
      <c r="R88" s="57">
        <f t="shared" si="4"/>
        <v>0.99999518766171747</v>
      </c>
      <c r="S88" s="57">
        <f t="shared" si="5"/>
        <v>0.44206792656962129</v>
      </c>
      <c r="T88" s="57"/>
      <c r="U88" s="57"/>
      <c r="V88" s="47"/>
    </row>
    <row r="89" spans="4:22" s="1" customFormat="1">
      <c r="D89" s="5"/>
      <c r="E89" s="5"/>
      <c r="F89" s="5"/>
      <c r="G89" s="5"/>
      <c r="H89" s="5"/>
      <c r="O89" s="3"/>
      <c r="P89" s="58">
        <v>39</v>
      </c>
      <c r="Q89" s="57">
        <f t="shared" si="3"/>
        <v>1.7131459900345955E-6</v>
      </c>
      <c r="R89" s="57">
        <f t="shared" si="4"/>
        <v>0.99999614415244575</v>
      </c>
      <c r="S89" s="57">
        <f t="shared" si="5"/>
        <v>0.444298164261066</v>
      </c>
      <c r="T89" s="57"/>
      <c r="U89" s="57"/>
      <c r="V89" s="47"/>
    </row>
    <row r="90" spans="4:22" s="1" customFormat="1">
      <c r="D90" s="5"/>
      <c r="E90" s="5"/>
      <c r="F90" s="5"/>
      <c r="G90" s="5"/>
      <c r="H90" s="5"/>
      <c r="O90" s="3"/>
      <c r="P90" s="57">
        <v>39.5</v>
      </c>
      <c r="Q90" s="57">
        <f t="shared" si="3"/>
        <v>1.3779496673385028E-6</v>
      </c>
      <c r="R90" s="57">
        <f t="shared" si="4"/>
        <v>0.99999691396274293</v>
      </c>
      <c r="S90" s="57">
        <f t="shared" si="5"/>
        <v>0.44651102775502677</v>
      </c>
      <c r="T90" s="57"/>
      <c r="U90" s="57"/>
      <c r="V90" s="47"/>
    </row>
    <row r="91" spans="4:22" s="1" customFormat="1">
      <c r="D91" s="5"/>
      <c r="E91" s="5"/>
      <c r="F91" s="5"/>
      <c r="G91" s="5"/>
      <c r="H91" s="5"/>
      <c r="O91" s="3"/>
      <c r="P91" s="58">
        <v>40</v>
      </c>
      <c r="Q91" s="57">
        <f t="shared" si="3"/>
        <v>1.1070482008936002E-6</v>
      </c>
      <c r="R91" s="57">
        <f t="shared" si="4"/>
        <v>0.99999753280309389</v>
      </c>
      <c r="S91" s="57">
        <f t="shared" si="5"/>
        <v>0.44870686978861452</v>
      </c>
      <c r="T91" s="57"/>
      <c r="U91" s="57"/>
      <c r="V91" s="47"/>
    </row>
    <row r="92" spans="4:22" s="1" customFormat="1">
      <c r="D92" s="5"/>
      <c r="E92" s="5"/>
      <c r="F92" s="5"/>
      <c r="G92" s="5"/>
      <c r="H92" s="5"/>
      <c r="O92" s="3"/>
      <c r="P92" s="57">
        <v>40.5</v>
      </c>
      <c r="Q92" s="57">
        <f t="shared" si="3"/>
        <v>8.8837890168257256E-7</v>
      </c>
      <c r="R92" s="57">
        <f t="shared" si="4"/>
        <v>0.99999802970409513</v>
      </c>
      <c r="S92" s="57">
        <f t="shared" si="5"/>
        <v>0.45088603163384378</v>
      </c>
      <c r="T92" s="57"/>
      <c r="U92" s="57"/>
      <c r="V92" s="47"/>
    </row>
    <row r="93" spans="4:22" s="1" customFormat="1">
      <c r="D93" s="5"/>
      <c r="E93" s="5"/>
      <c r="F93" s="5"/>
      <c r="G93" s="5"/>
      <c r="H93" s="5"/>
      <c r="O93" s="3"/>
      <c r="P93" s="58">
        <v>41</v>
      </c>
      <c r="Q93" s="57">
        <f t="shared" si="3"/>
        <v>7.1208642385666965E-7</v>
      </c>
      <c r="R93" s="57">
        <f t="shared" si="4"/>
        <v>0.99999842823476126</v>
      </c>
      <c r="S93" s="57">
        <f t="shared" si="5"/>
        <v>0.45304884360673342</v>
      </c>
      <c r="T93" s="57"/>
      <c r="U93" s="57"/>
      <c r="V93" s="47"/>
    </row>
    <row r="94" spans="4:22" s="1" customFormat="1">
      <c r="D94" s="5"/>
      <c r="E94" s="5"/>
      <c r="F94" s="5"/>
      <c r="G94" s="5"/>
      <c r="H94" s="5"/>
      <c r="O94" s="3"/>
      <c r="P94" s="57">
        <v>41.5</v>
      </c>
      <c r="Q94" s="57">
        <f t="shared" si="3"/>
        <v>5.7013024675083073E-7</v>
      </c>
      <c r="R94" s="57">
        <f t="shared" si="4"/>
        <v>0.99999874750499618</v>
      </c>
      <c r="S94" s="57">
        <f t="shared" si="5"/>
        <v>0.45519562554788867</v>
      </c>
      <c r="T94" s="57"/>
      <c r="U94" s="57"/>
      <c r="V94" s="47"/>
    </row>
    <row r="95" spans="4:22" s="1" customFormat="1">
      <c r="D95" s="5"/>
      <c r="E95" s="5"/>
      <c r="F95" s="5"/>
      <c r="G95" s="5"/>
      <c r="H95" s="5"/>
      <c r="O95" s="3"/>
      <c r="P95" s="58">
        <v>42</v>
      </c>
      <c r="Q95" s="57">
        <f t="shared" si="3"/>
        <v>4.5595965303667941E-7</v>
      </c>
      <c r="R95" s="57">
        <f t="shared" si="4"/>
        <v>0.99999900298918531</v>
      </c>
      <c r="S95" s="57">
        <f t="shared" si="5"/>
        <v>0.45732668727648673</v>
      </c>
      <c r="T95" s="57"/>
      <c r="U95" s="57"/>
      <c r="V95" s="47"/>
    </row>
    <row r="96" spans="4:22" s="1" customFormat="1">
      <c r="D96" s="5"/>
      <c r="E96" s="5"/>
      <c r="F96" s="5"/>
      <c r="G96" s="5"/>
      <c r="H96" s="5"/>
      <c r="O96" s="3"/>
      <c r="P96" s="57">
        <v>42.5</v>
      </c>
      <c r="Q96" s="57">
        <f t="shared" si="3"/>
        <v>3.6424505657194942E-7</v>
      </c>
      <c r="R96" s="57">
        <f t="shared" si="4"/>
        <v>0.99999920720178881</v>
      </c>
      <c r="S96" s="57">
        <f t="shared" si="5"/>
        <v>0.45944232901943388</v>
      </c>
      <c r="T96" s="57"/>
      <c r="U96" s="57"/>
      <c r="V96" s="47"/>
    </row>
    <row r="97" spans="4:22" s="1" customFormat="1">
      <c r="D97" s="5"/>
      <c r="E97" s="5"/>
      <c r="F97" s="5"/>
      <c r="G97" s="5"/>
      <c r="H97" s="5"/>
      <c r="O97" s="3"/>
      <c r="P97" s="58">
        <v>43</v>
      </c>
      <c r="Q97" s="57">
        <f t="shared" si="3"/>
        <v>2.9065628324724606E-7</v>
      </c>
      <c r="R97" s="57">
        <f t="shared" si="4"/>
        <v>0.9999993702506963</v>
      </c>
      <c r="S97" s="57">
        <f t="shared" si="5"/>
        <v>0.46154284181732874</v>
      </c>
      <c r="T97" s="57"/>
      <c r="U97" s="57"/>
      <c r="V97" s="47"/>
    </row>
    <row r="98" spans="4:22" s="1" customFormat="1">
      <c r="D98" s="5"/>
      <c r="E98" s="5"/>
      <c r="F98" s="5"/>
      <c r="G98" s="5"/>
      <c r="H98" s="5"/>
      <c r="O98" s="3"/>
      <c r="P98" s="57">
        <v>43.5</v>
      </c>
      <c r="Q98" s="57">
        <f t="shared" si="3"/>
        <v>2.3167990109388948E-7</v>
      </c>
      <c r="R98" s="57">
        <f t="shared" si="4"/>
        <v>0.99999950028978557</v>
      </c>
      <c r="S98" s="57">
        <f t="shared" si="5"/>
        <v>0.46362850790873944</v>
      </c>
      <c r="T98" s="57"/>
      <c r="U98" s="57"/>
      <c r="V98" s="47"/>
    </row>
    <row r="99" spans="4:22" s="1" customFormat="1">
      <c r="D99" s="5"/>
      <c r="E99" s="5"/>
      <c r="F99" s="5"/>
      <c r="G99" s="5"/>
      <c r="H99" s="5"/>
      <c r="O99" s="3"/>
      <c r="P99" s="58">
        <v>44</v>
      </c>
      <c r="Q99" s="57">
        <f t="shared" si="3"/>
        <v>1.844689662639483E-7</v>
      </c>
      <c r="R99" s="57">
        <f t="shared" si="4"/>
        <v>0.99999960388850273</v>
      </c>
      <c r="S99" s="57">
        <f t="shared" si="5"/>
        <v>0.46569960109418673</v>
      </c>
      <c r="T99" s="57"/>
      <c r="U99" s="57"/>
      <c r="V99" s="47"/>
    </row>
    <row r="100" spans="4:22" s="1" customFormat="1">
      <c r="D100" s="5"/>
      <c r="E100" s="5"/>
      <c r="F100" s="5"/>
      <c r="G100" s="5"/>
      <c r="H100" s="5"/>
      <c r="O100" s="3"/>
      <c r="P100" s="57">
        <v>44.5</v>
      </c>
      <c r="Q100" s="57">
        <f t="shared" si="3"/>
        <v>1.4671962954667552E-7</v>
      </c>
      <c r="R100" s="57">
        <f t="shared" si="4"/>
        <v>0.99999968633324188</v>
      </c>
      <c r="S100" s="57">
        <f t="shared" si="5"/>
        <v>0.46775638708112482</v>
      </c>
      <c r="T100" s="57"/>
      <c r="U100" s="57"/>
      <c r="V100" s="47"/>
    </row>
    <row r="101" spans="4:22" s="1" customFormat="1">
      <c r="D101" s="5"/>
      <c r="E101" s="5"/>
      <c r="F101" s="5"/>
      <c r="G101" s="5"/>
      <c r="H101" s="5"/>
      <c r="O101" s="3"/>
      <c r="P101" s="58">
        <v>45</v>
      </c>
      <c r="Q101" s="57">
        <f t="shared" si="3"/>
        <v>1.1656996060774194E-7</v>
      </c>
      <c r="R101" s="57">
        <f t="shared" si="4"/>
        <v>0.99999975187275858</v>
      </c>
      <c r="S101" s="57">
        <f t="shared" si="5"/>
        <v>0.46979912381111127</v>
      </c>
      <c r="T101" s="57"/>
      <c r="U101" s="57"/>
      <c r="V101" s="47"/>
    </row>
    <row r="102" spans="4:22" s="1" customFormat="1">
      <c r="D102" s="5"/>
      <c r="E102" s="5"/>
      <c r="F102" s="5"/>
      <c r="G102" s="5"/>
      <c r="H102" s="5"/>
      <c r="O102" s="3"/>
      <c r="P102" s="57">
        <v>45.5</v>
      </c>
      <c r="Q102" s="57">
        <f t="shared" si="3"/>
        <v>9.2517117633524113E-8</v>
      </c>
      <c r="R102" s="57">
        <f t="shared" si="4"/>
        <v>0.99999980391772947</v>
      </c>
      <c r="S102" s="57">
        <f t="shared" si="5"/>
        <v>0.47182806177027559</v>
      </c>
      <c r="T102" s="57"/>
      <c r="U102" s="57"/>
      <c r="V102" s="47"/>
    </row>
    <row r="103" spans="4:22" s="1" customFormat="1">
      <c r="D103" s="5"/>
      <c r="E103" s="5"/>
      <c r="F103" s="5"/>
      <c r="G103" s="5"/>
      <c r="H103" s="5"/>
      <c r="O103" s="3"/>
      <c r="P103" s="58">
        <v>46</v>
      </c>
      <c r="Q103" s="57">
        <f t="shared" si="3"/>
        <v>7.3349639079828057E-8</v>
      </c>
      <c r="R103" s="57">
        <f t="shared" si="4"/>
        <v>0.99999984520279861</v>
      </c>
      <c r="S103" s="57">
        <f t="shared" si="5"/>
        <v>0.47384344428410824</v>
      </c>
      <c r="T103" s="57"/>
      <c r="U103" s="57"/>
      <c r="V103" s="47"/>
    </row>
    <row r="104" spans="4:22" s="1" customFormat="1">
      <c r="D104" s="5"/>
      <c r="E104" s="5"/>
      <c r="F104" s="5"/>
      <c r="G104" s="5"/>
      <c r="H104" s="5"/>
      <c r="O104" s="3"/>
      <c r="P104" s="57">
        <v>46.5</v>
      </c>
      <c r="Q104" s="57">
        <f t="shared" si="3"/>
        <v>5.8092179646911046E-8</v>
      </c>
      <c r="R104" s="57">
        <f t="shared" si="4"/>
        <v>0.99999987791798239</v>
      </c>
      <c r="S104" s="57">
        <f t="shared" si="5"/>
        <v>0.47584550779752877</v>
      </c>
      <c r="T104" s="57"/>
      <c r="U104" s="57"/>
      <c r="V104" s="47"/>
    </row>
    <row r="105" spans="4:22" s="1" customFormat="1">
      <c r="D105" s="5"/>
      <c r="E105" s="5"/>
      <c r="F105" s="5"/>
      <c r="G105" s="5"/>
      <c r="H105" s="5"/>
      <c r="O105" s="3"/>
      <c r="P105" s="58">
        <v>47</v>
      </c>
      <c r="Q105" s="57">
        <f t="shared" si="3"/>
        <v>4.5960469934556852E-8</v>
      </c>
      <c r="R105" s="57">
        <f t="shared" si="4"/>
        <v>0.99999990381508319</v>
      </c>
      <c r="S105" s="57">
        <f t="shared" si="5"/>
        <v>0.47783448214111296</v>
      </c>
      <c r="T105" s="57"/>
      <c r="U105" s="57"/>
      <c r="V105" s="47"/>
    </row>
    <row r="106" spans="4:22" s="1" customFormat="1">
      <c r="D106" s="5"/>
      <c r="E106" s="5"/>
      <c r="F106" s="5"/>
      <c r="G106" s="5"/>
      <c r="H106" s="5"/>
      <c r="O106" s="3"/>
      <c r="P106" s="57">
        <v>47.5</v>
      </c>
      <c r="Q106" s="57">
        <f t="shared" si="3"/>
        <v>3.6324661860954586E-8</v>
      </c>
      <c r="R106" s="57">
        <f t="shared" si="4"/>
        <v>0.99999992429374729</v>
      </c>
      <c r="S106" s="57">
        <f t="shared" si="5"/>
        <v>0.47981059078430649</v>
      </c>
      <c r="T106" s="57"/>
      <c r="U106" s="57"/>
      <c r="V106" s="47"/>
    </row>
    <row r="107" spans="4:22" s="1" customFormat="1">
      <c r="D107" s="5"/>
      <c r="E107" s="5"/>
      <c r="F107" s="5"/>
      <c r="G107" s="5"/>
      <c r="H107" s="5"/>
      <c r="O107" s="3"/>
      <c r="P107" s="58">
        <v>48</v>
      </c>
      <c r="Q107" s="57">
        <f t="shared" si="3"/>
        <v>2.8679541378498001E-8</v>
      </c>
      <c r="R107" s="57">
        <f t="shared" si="4"/>
        <v>0.99999994047097118</v>
      </c>
      <c r="S107" s="57">
        <f t="shared" si="5"/>
        <v>0.48177405107638832</v>
      </c>
      <c r="T107" s="57"/>
      <c r="U107" s="57"/>
      <c r="V107" s="47"/>
    </row>
    <row r="108" spans="4:22" s="1" customFormat="1">
      <c r="D108" s="5"/>
      <c r="E108" s="5"/>
      <c r="F108" s="5"/>
      <c r="G108" s="5"/>
      <c r="H108" s="5"/>
      <c r="O108" s="3"/>
      <c r="P108" s="57">
        <v>48.5</v>
      </c>
      <c r="Q108" s="57">
        <f t="shared" si="3"/>
        <v>2.2620356168512101E-8</v>
      </c>
      <c r="R108" s="57">
        <f t="shared" si="4"/>
        <v>0.99999995323716429</v>
      </c>
      <c r="S108" s="57">
        <f t="shared" si="5"/>
        <v>0.48372507447589863</v>
      </c>
      <c r="T108" s="57"/>
      <c r="U108" s="57"/>
      <c r="V108" s="47"/>
    </row>
    <row r="109" spans="4:22" s="1" customFormat="1">
      <c r="D109" s="5"/>
      <c r="E109" s="5"/>
      <c r="F109" s="5"/>
      <c r="G109" s="5"/>
      <c r="H109" s="5"/>
      <c r="O109" s="3"/>
      <c r="P109" s="58">
        <v>49</v>
      </c>
      <c r="Q109" s="57">
        <f t="shared" si="3"/>
        <v>1.7823227290959791E-8</v>
      </c>
      <c r="R109" s="57">
        <f t="shared" si="4"/>
        <v>0.9999999633013108</v>
      </c>
      <c r="S109" s="57">
        <f t="shared" si="5"/>
        <v>0.4856638667691982</v>
      </c>
      <c r="T109" s="57"/>
      <c r="U109" s="57"/>
      <c r="V109" s="47"/>
    </row>
    <row r="110" spans="4:22" s="1" customFormat="1">
      <c r="D110" s="5"/>
      <c r="E110" s="5"/>
      <c r="F110" s="5"/>
      <c r="G110" s="5"/>
      <c r="H110" s="5"/>
      <c r="O110" s="3"/>
      <c r="P110" s="57">
        <v>49.5</v>
      </c>
      <c r="Q110" s="57">
        <f t="shared" si="3"/>
        <v>1.4029297401540032E-8</v>
      </c>
      <c r="R110" s="57">
        <f t="shared" si="4"/>
        <v>0.999999971227303</v>
      </c>
      <c r="S110" s="57">
        <f t="shared" si="5"/>
        <v>0.48759062827877497</v>
      </c>
      <c r="T110" s="57"/>
      <c r="U110" s="57"/>
      <c r="V110" s="47"/>
    </row>
    <row r="111" spans="4:22" s="1" customFormat="1">
      <c r="D111" s="5"/>
      <c r="E111" s="5"/>
      <c r="F111" s="5"/>
      <c r="G111" s="5"/>
      <c r="H111" s="5"/>
      <c r="O111" s="3"/>
      <c r="P111" s="58">
        <v>50</v>
      </c>
      <c r="Q111" s="57">
        <f t="shared" si="3"/>
        <v>1.103192024239473E-8</v>
      </c>
      <c r="R111" s="57">
        <f t="shared" si="4"/>
        <v>0.99999997746313574</v>
      </c>
      <c r="S111" s="57">
        <f t="shared" si="5"/>
        <v>0.48950555406188206</v>
      </c>
      <c r="T111" s="57"/>
      <c r="U111" s="57"/>
      <c r="V111" s="47"/>
    </row>
    <row r="112" spans="4:22" s="1" customFormat="1">
      <c r="D112" s="5"/>
      <c r="E112" s="5"/>
      <c r="F112" s="5"/>
      <c r="G112" s="5"/>
      <c r="H112" s="5"/>
      <c r="O112" s="3"/>
      <c r="P112" s="57">
        <v>50.5</v>
      </c>
      <c r="Q112" s="57">
        <f t="shared" si="3"/>
        <v>8.6663218450374313E-9</v>
      </c>
      <c r="R112" s="57">
        <f t="shared" si="4"/>
        <v>0.99999998236433441</v>
      </c>
      <c r="S112" s="57">
        <f t="shared" si="5"/>
        <v>0.49140883410004471</v>
      </c>
      <c r="T112" s="57"/>
      <c r="U112" s="57"/>
      <c r="V112" s="47"/>
    </row>
    <row r="113" spans="4:22" s="1" customFormat="1">
      <c r="D113" s="5"/>
      <c r="E113" s="5"/>
      <c r="F113" s="5"/>
      <c r="G113" s="5"/>
      <c r="H113" s="5"/>
      <c r="O113" s="3"/>
      <c r="P113" s="58">
        <v>51</v>
      </c>
      <c r="Q113" s="57">
        <f t="shared" si="3"/>
        <v>6.8012676330535492E-9</v>
      </c>
      <c r="R113" s="57">
        <f t="shared" si="4"/>
        <v>0.99999998621273334</v>
      </c>
      <c r="S113" s="57">
        <f t="shared" si="5"/>
        <v>0.49330065347994351</v>
      </c>
      <c r="T113" s="57"/>
      <c r="U113" s="57"/>
      <c r="V113" s="47"/>
    </row>
    <row r="114" spans="4:22" s="1" customFormat="1">
      <c r="D114" s="5"/>
      <c r="E114" s="5"/>
      <c r="F114" s="5"/>
      <c r="G114" s="5"/>
      <c r="H114" s="5"/>
      <c r="O114" s="3"/>
      <c r="P114" s="57">
        <v>51.5</v>
      </c>
      <c r="Q114" s="57">
        <f t="shared" si="3"/>
        <v>5.3323550671396323E-9</v>
      </c>
      <c r="R114" s="57">
        <f t="shared" si="4"/>
        <v>0.99999998923150724</v>
      </c>
      <c r="S114" s="57">
        <f t="shared" si="5"/>
        <v>0.49518119256614607</v>
      </c>
      <c r="T114" s="57"/>
      <c r="U114" s="57"/>
      <c r="V114" s="47"/>
    </row>
    <row r="115" spans="4:22" s="1" customFormat="1">
      <c r="D115" s="5"/>
      <c r="E115" s="5"/>
      <c r="F115" s="5"/>
      <c r="G115" s="5"/>
      <c r="H115" s="5"/>
      <c r="O115" s="3"/>
      <c r="P115" s="58">
        <v>52</v>
      </c>
      <c r="Q115" s="57">
        <f t="shared" si="3"/>
        <v>4.1766217378186812E-9</v>
      </c>
      <c r="R115" s="57">
        <f t="shared" si="4"/>
        <v>0.99999999159719044</v>
      </c>
      <c r="S115" s="57">
        <f t="shared" si="5"/>
        <v>0.49705062716612941</v>
      </c>
      <c r="T115" s="57"/>
      <c r="U115" s="57"/>
      <c r="V115" s="47"/>
    </row>
    <row r="116" spans="4:22" s="1" customFormat="1">
      <c r="D116" s="5"/>
      <c r="E116" s="5"/>
      <c r="F116" s="5"/>
      <c r="G116" s="5"/>
      <c r="H116" s="5"/>
      <c r="O116" s="3"/>
      <c r="P116" s="57">
        <v>52.5</v>
      </c>
      <c r="Q116" s="57">
        <f t="shared" si="3"/>
        <v>3.2682164826926397E-9</v>
      </c>
      <c r="R116" s="57">
        <f t="shared" si="4"/>
        <v>0.99999999344927504</v>
      </c>
      <c r="S116" s="57">
        <f t="shared" si="5"/>
        <v>0.49890912868800924</v>
      </c>
      <c r="T116" s="57"/>
      <c r="U116" s="57"/>
      <c r="V116" s="47"/>
    </row>
    <row r="117" spans="4:22" s="1" customFormat="1">
      <c r="D117" s="5"/>
      <c r="E117" s="5"/>
      <c r="F117" s="5"/>
      <c r="G117" s="5"/>
      <c r="H117" s="5"/>
      <c r="O117" s="3"/>
      <c r="P117" s="58">
        <v>53</v>
      </c>
      <c r="Q117" s="57">
        <f t="shared" si="3"/>
        <v>2.5549283615315312E-9</v>
      </c>
      <c r="R117" s="57">
        <f t="shared" si="4"/>
        <v>0.99999999489786651</v>
      </c>
      <c r="S117" s="57">
        <f t="shared" si="5"/>
        <v>0.5007568642913639</v>
      </c>
      <c r="T117" s="57"/>
      <c r="U117" s="57"/>
      <c r="V117" s="47"/>
    </row>
    <row r="118" spans="4:22" s="1" customFormat="1">
      <c r="D118" s="5"/>
      <c r="E118" s="5"/>
      <c r="F118" s="5"/>
      <c r="G118" s="5"/>
      <c r="H118" s="5"/>
      <c r="O118" s="3"/>
      <c r="P118" s="57">
        <v>53.5</v>
      </c>
      <c r="Q118" s="57">
        <f t="shared" si="3"/>
        <v>1.9954069802998931E-9</v>
      </c>
      <c r="R118" s="57">
        <f t="shared" si="4"/>
        <v>0.99999999602978351</v>
      </c>
      <c r="S118" s="57">
        <f t="shared" si="5"/>
        <v>0.50259399703151642</v>
      </c>
      <c r="T118" s="57"/>
      <c r="U118" s="57"/>
      <c r="V118" s="47"/>
    </row>
    <row r="119" spans="4:22" s="1" customFormat="1">
      <c r="D119" s="5"/>
      <c r="E119" s="5"/>
      <c r="F119" s="5"/>
      <c r="G119" s="5"/>
      <c r="H119" s="5"/>
      <c r="O119" s="3"/>
      <c r="P119" s="58">
        <v>54</v>
      </c>
      <c r="Q119" s="57">
        <f t="shared" si="3"/>
        <v>1.5569392273066425E-9</v>
      </c>
      <c r="R119" s="57">
        <f t="shared" si="4"/>
        <v>0.99999999691341124</v>
      </c>
      <c r="S119" s="57">
        <f t="shared" si="5"/>
        <v>0.50442068599761813</v>
      </c>
      <c r="T119" s="57"/>
      <c r="U119" s="57"/>
      <c r="V119" s="47"/>
    </row>
    <row r="120" spans="4:22" s="1" customFormat="1">
      <c r="D120" s="5"/>
      <c r="E120" s="5"/>
      <c r="F120" s="5"/>
      <c r="G120" s="5"/>
      <c r="H120" s="5"/>
      <c r="O120" s="3"/>
      <c r="P120" s="57">
        <v>54.5</v>
      </c>
      <c r="Q120" s="57">
        <f t="shared" si="3"/>
        <v>1.2136732284047046E-9</v>
      </c>
      <c r="R120" s="57">
        <f t="shared" si="4"/>
        <v>0.99999999760255964</v>
      </c>
      <c r="S120" s="57">
        <f t="shared" si="5"/>
        <v>0.50623708644485454</v>
      </c>
      <c r="T120" s="57"/>
      <c r="U120" s="57"/>
      <c r="V120" s="47"/>
    </row>
    <row r="121" spans="4:22" s="1" customFormat="1">
      <c r="D121" s="5"/>
      <c r="E121" s="5"/>
      <c r="F121" s="5"/>
      <c r="G121" s="5"/>
      <c r="H121" s="5"/>
      <c r="O121" s="3"/>
      <c r="P121" s="58">
        <v>55</v>
      </c>
      <c r="Q121" s="57">
        <f t="shared" si="3"/>
        <v>9.4520128637494813E-10</v>
      </c>
      <c r="R121" s="57">
        <f t="shared" si="4"/>
        <v>0.99999999813952634</v>
      </c>
      <c r="S121" s="57">
        <f t="shared" si="5"/>
        <v>0.50804334992107503</v>
      </c>
      <c r="T121" s="57"/>
      <c r="U121" s="57"/>
      <c r="V121" s="47"/>
    </row>
    <row r="122" spans="4:22" s="1" customFormat="1">
      <c r="D122" s="5"/>
      <c r="E122" s="5"/>
      <c r="F122" s="5"/>
      <c r="G122" s="5"/>
      <c r="H122" s="5"/>
      <c r="O122" s="3"/>
      <c r="P122" s="57">
        <v>55.5</v>
      </c>
      <c r="Q122" s="57">
        <f t="shared" si="3"/>
        <v>7.3543060541317167E-10</v>
      </c>
      <c r="R122" s="57">
        <f t="shared" si="4"/>
        <v>0.99999999855752564</v>
      </c>
      <c r="S122" s="57">
        <f t="shared" si="5"/>
        <v>0.50983962438812958</v>
      </c>
      <c r="T122" s="57"/>
      <c r="U122" s="57"/>
      <c r="V122" s="47"/>
    </row>
    <row r="123" spans="4:22" s="1" customFormat="1">
      <c r="D123" s="5"/>
      <c r="E123" s="5"/>
      <c r="F123" s="5"/>
      <c r="G123" s="5"/>
      <c r="H123" s="5"/>
      <c r="O123" s="3"/>
      <c r="P123" s="58">
        <v>56</v>
      </c>
      <c r="Q123" s="57">
        <f t="shared" si="3"/>
        <v>5.7168442795551891E-10</v>
      </c>
      <c r="R123" s="57">
        <f t="shared" si="4"/>
        <v>0.99999999888261271</v>
      </c>
      <c r="S123" s="57">
        <f t="shared" si="5"/>
        <v>0.51162605433818065</v>
      </c>
      <c r="T123" s="57"/>
      <c r="U123" s="57"/>
      <c r="V123" s="47"/>
    </row>
    <row r="124" spans="4:22" s="1" customFormat="1">
      <c r="D124" s="5"/>
      <c r="E124" s="5"/>
      <c r="F124" s="5"/>
      <c r="G124" s="5"/>
      <c r="H124" s="5"/>
      <c r="O124" s="3"/>
      <c r="P124" s="57">
        <v>56.5</v>
      </c>
      <c r="Q124" s="57">
        <f t="shared" si="3"/>
        <v>4.4398741570796041E-10</v>
      </c>
      <c r="R124" s="57">
        <f t="shared" si="4"/>
        <v>0.99999999913520643</v>
      </c>
      <c r="S124" s="57">
        <f t="shared" si="5"/>
        <v>0.51340278090523861</v>
      </c>
      <c r="T124" s="57"/>
      <c r="U124" s="57"/>
      <c r="V124" s="47"/>
    </row>
    <row r="125" spans="4:22" s="1" customFormat="1">
      <c r="D125" s="5"/>
      <c r="E125" s="5"/>
      <c r="F125" s="5"/>
      <c r="G125" s="5"/>
      <c r="H125" s="5"/>
      <c r="O125" s="3"/>
      <c r="P125" s="58">
        <v>57</v>
      </c>
      <c r="Q125" s="57">
        <f t="shared" si="3"/>
        <v>3.4449817336303421E-10</v>
      </c>
      <c r="R125" s="57">
        <f t="shared" si="4"/>
        <v>0.99999999933129213</v>
      </c>
      <c r="S125" s="57">
        <f t="shared" si="5"/>
        <v>0.51516994197216093</v>
      </c>
      <c r="T125" s="57"/>
      <c r="U125" s="57"/>
      <c r="V125" s="47"/>
    </row>
    <row r="126" spans="4:22" s="1" customFormat="1">
      <c r="D126" s="5"/>
      <c r="E126" s="5"/>
      <c r="F126" s="5"/>
      <c r="G126" s="5"/>
      <c r="H126" s="5"/>
      <c r="O126" s="3"/>
      <c r="P126" s="57">
        <v>57.5</v>
      </c>
      <c r="Q126" s="57">
        <f t="shared" si="3"/>
        <v>2.6705913935879384E-10</v>
      </c>
      <c r="R126" s="57">
        <f t="shared" si="4"/>
        <v>0.99999999948337237</v>
      </c>
      <c r="S126" s="57">
        <f t="shared" si="5"/>
        <v>0.51692767227333503</v>
      </c>
      <c r="T126" s="57"/>
      <c r="U126" s="57"/>
      <c r="V126" s="47"/>
    </row>
    <row r="127" spans="4:22" s="1" customFormat="1">
      <c r="D127" s="5"/>
      <c r="E127" s="5"/>
      <c r="F127" s="5"/>
      <c r="G127" s="5"/>
      <c r="H127" s="5"/>
      <c r="O127" s="3"/>
      <c r="P127" s="58">
        <v>58</v>
      </c>
      <c r="Q127" s="57">
        <f t="shared" si="3"/>
        <v>2.0683997886964414E-10</v>
      </c>
      <c r="R127" s="57">
        <f t="shared" si="4"/>
        <v>0.99999999960121555</v>
      </c>
      <c r="S127" s="57">
        <f t="shared" si="5"/>
        <v>0.51867610349325466</v>
      </c>
      <c r="T127" s="57"/>
      <c r="U127" s="57"/>
      <c r="V127" s="47"/>
    </row>
    <row r="128" spans="4:22" s="1" customFormat="1">
      <c r="D128" s="5"/>
      <c r="E128" s="5"/>
      <c r="F128" s="5"/>
      <c r="G128" s="5"/>
      <c r="H128" s="5"/>
      <c r="O128" s="3"/>
      <c r="P128" s="57">
        <v>58.5</v>
      </c>
      <c r="Q128" s="57">
        <f t="shared" si="3"/>
        <v>1.6005537658208328E-10</v>
      </c>
      <c r="R128" s="57">
        <f t="shared" si="4"/>
        <v>0.99999999969244691</v>
      </c>
      <c r="S128" s="57">
        <f t="shared" si="5"/>
        <v>0.52041536436119029</v>
      </c>
      <c r="T128" s="57"/>
      <c r="U128" s="57"/>
      <c r="V128" s="47"/>
    </row>
    <row r="129" spans="4:22" s="1" customFormat="1">
      <c r="D129" s="5"/>
      <c r="E129" s="5"/>
      <c r="F129" s="5"/>
      <c r="G129" s="5"/>
      <c r="H129" s="5"/>
      <c r="O129" s="3"/>
      <c r="P129" s="58">
        <v>59</v>
      </c>
      <c r="Q129" s="57">
        <f t="shared" si="3"/>
        <v>1.2374195848748262E-10</v>
      </c>
      <c r="R129" s="57">
        <f t="shared" si="4"/>
        <v>0.99999999976301257</v>
      </c>
      <c r="S129" s="57">
        <f t="shared" si="5"/>
        <v>0.52214558074213746</v>
      </c>
      <c r="T129" s="57"/>
      <c r="U129" s="57"/>
      <c r="V129" s="47"/>
    </row>
    <row r="130" spans="4:22" s="1" customFormat="1">
      <c r="D130" s="5"/>
      <c r="E130" s="5"/>
      <c r="F130" s="5"/>
      <c r="G130" s="5"/>
      <c r="H130" s="5"/>
      <c r="O130" s="3"/>
      <c r="P130" s="57">
        <v>59.5</v>
      </c>
      <c r="Q130" s="57">
        <f t="shared" si="3"/>
        <v>9.5582150548088499E-11</v>
      </c>
      <c r="R130" s="57">
        <f t="shared" si="4"/>
        <v>0.99999999981754495</v>
      </c>
      <c r="S130" s="57">
        <f t="shared" si="5"/>
        <v>0.52386687572422275</v>
      </c>
      <c r="T130" s="57"/>
      <c r="U130" s="57"/>
      <c r="V130" s="47"/>
    </row>
    <row r="131" spans="4:22" s="1" customFormat="1">
      <c r="D131" s="5"/>
      <c r="E131" s="5"/>
      <c r="F131" s="5"/>
      <c r="G131" s="5"/>
      <c r="H131" s="5"/>
      <c r="O131" s="3"/>
      <c r="P131" s="58">
        <v>60</v>
      </c>
      <c r="Q131" s="57">
        <f t="shared" si="3"/>
        <v>7.3765252297910319E-11</v>
      </c>
      <c r="R131" s="57">
        <f t="shared" si="4"/>
        <v>0.9999999998596496</v>
      </c>
      <c r="S131" s="57">
        <f t="shared" si="5"/>
        <v>0.52557936970272978</v>
      </c>
      <c r="T131" s="57"/>
      <c r="U131" s="57"/>
      <c r="V131" s="47"/>
    </row>
    <row r="132" spans="4:22" s="1" customFormat="1">
      <c r="D132" s="5"/>
      <c r="E132" s="5"/>
      <c r="F132" s="5"/>
      <c r="G132" s="5"/>
      <c r="H132" s="5"/>
      <c r="O132" s="3"/>
      <c r="P132" s="57">
        <v>60.5</v>
      </c>
      <c r="Q132" s="57">
        <f t="shared" si="3"/>
        <v>5.687798280577922E-11</v>
      </c>
      <c r="R132" s="57">
        <f t="shared" si="4"/>
        <v>0.99999999989213006</v>
      </c>
      <c r="S132" s="57">
        <f t="shared" si="5"/>
        <v>0.5272831804609075</v>
      </c>
      <c r="T132" s="57"/>
      <c r="U132" s="57"/>
      <c r="V132" s="47"/>
    </row>
    <row r="133" spans="4:22" s="1" customFormat="1">
      <c r="D133" s="5"/>
      <c r="E133" s="5"/>
      <c r="F133" s="5"/>
      <c r="G133" s="5"/>
      <c r="H133" s="5"/>
      <c r="O133" s="3"/>
      <c r="P133" s="58">
        <v>61</v>
      </c>
      <c r="Q133" s="57">
        <f t="shared" si="3"/>
        <v>4.3818340382711481E-11</v>
      </c>
      <c r="R133" s="57">
        <f t="shared" si="4"/>
        <v>0.99999999991716426</v>
      </c>
      <c r="S133" s="57">
        <f t="shared" si="5"/>
        <v>0.52897842324770605</v>
      </c>
      <c r="T133" s="57"/>
      <c r="U133" s="57"/>
      <c r="V133" s="47"/>
    </row>
    <row r="134" spans="4:22" s="1" customFormat="1">
      <c r="D134" s="5"/>
      <c r="E134" s="5"/>
      <c r="F134" s="5"/>
      <c r="G134" s="5"/>
      <c r="H134" s="5"/>
      <c r="O134" s="3"/>
      <c r="P134" s="57">
        <v>61.5</v>
      </c>
      <c r="Q134" s="57">
        <f t="shared" si="3"/>
        <v>3.3727883289933624E-11</v>
      </c>
      <c r="R134" s="57">
        <f t="shared" si="4"/>
        <v>0.99999999993644229</v>
      </c>
      <c r="S134" s="57">
        <f t="shared" si="5"/>
        <v>0.53066521085258278</v>
      </c>
      <c r="T134" s="57"/>
      <c r="U134" s="57"/>
      <c r="V134" s="47"/>
    </row>
    <row r="135" spans="4:22" s="1" customFormat="1">
      <c r="D135" s="5"/>
      <c r="E135" s="5"/>
      <c r="F135" s="5"/>
      <c r="G135" s="5"/>
      <c r="H135" s="5"/>
      <c r="O135" s="3"/>
      <c r="P135" s="58">
        <v>62</v>
      </c>
      <c r="Q135" s="57">
        <f t="shared" si="3"/>
        <v>2.5938549063883103E-11</v>
      </c>
      <c r="R135" s="57">
        <f t="shared" si="4"/>
        <v>0.99999999995127475</v>
      </c>
      <c r="S135" s="57">
        <f t="shared" si="5"/>
        <v>0.53234365367751135</v>
      </c>
      <c r="T135" s="57"/>
      <c r="U135" s="57"/>
      <c r="V135" s="47"/>
    </row>
    <row r="136" spans="4:22" s="1" customFormat="1">
      <c r="D136" s="5"/>
      <c r="E136" s="5"/>
      <c r="F136" s="5"/>
      <c r="G136" s="5"/>
      <c r="H136" s="5"/>
      <c r="O136" s="3"/>
      <c r="P136" s="57">
        <v>62.5</v>
      </c>
      <c r="Q136" s="57">
        <f t="shared" si="3"/>
        <v>1.9930935464442371E-11</v>
      </c>
      <c r="R136" s="57">
        <f t="shared" si="4"/>
        <v>0.99999999996267708</v>
      </c>
      <c r="S136" s="57">
        <f t="shared" si="5"/>
        <v>0.53401385980632055</v>
      </c>
      <c r="T136" s="57"/>
      <c r="U136" s="57"/>
      <c r="V136" s="47"/>
    </row>
    <row r="137" spans="4:22" s="1" customFormat="1">
      <c r="D137" s="5"/>
      <c r="E137" s="5"/>
      <c r="F137" s="5"/>
      <c r="G137" s="5"/>
      <c r="H137" s="5"/>
      <c r="O137" s="3"/>
      <c r="P137" s="58">
        <v>63</v>
      </c>
      <c r="Q137" s="57">
        <f t="shared" si="3"/>
        <v>1.5301607243256914E-11</v>
      </c>
      <c r="R137" s="57">
        <f t="shared" si="4"/>
        <v>0.99999999997143496</v>
      </c>
      <c r="S137" s="57">
        <f t="shared" si="5"/>
        <v>0.53567593507148092</v>
      </c>
      <c r="T137" s="57"/>
      <c r="U137" s="57"/>
      <c r="V137" s="47"/>
    </row>
    <row r="138" spans="4:22" s="1" customFormat="1">
      <c r="D138" s="5"/>
      <c r="E138" s="5"/>
      <c r="F138" s="5"/>
      <c r="G138" s="5"/>
      <c r="H138" s="5"/>
      <c r="O138" s="3"/>
      <c r="P138" s="57">
        <v>63.5</v>
      </c>
      <c r="Q138" s="57">
        <f t="shared" si="3"/>
        <v>1.1737502758894294E-11</v>
      </c>
      <c r="R138" s="57">
        <f t="shared" si="4"/>
        <v>0.99999999997815592</v>
      </c>
      <c r="S138" s="57">
        <f t="shared" si="5"/>
        <v>0.53732998311845526</v>
      </c>
      <c r="T138" s="57"/>
      <c r="U138" s="57"/>
      <c r="V138" s="47"/>
    </row>
    <row r="139" spans="4:22" s="1" customFormat="1">
      <c r="D139" s="5"/>
      <c r="E139" s="5"/>
      <c r="F139" s="5"/>
      <c r="G139" s="5"/>
      <c r="H139" s="5"/>
      <c r="O139" s="3"/>
      <c r="P139" s="58">
        <v>64</v>
      </c>
      <c r="Q139" s="57">
        <f t="shared" si="3"/>
        <v>8.9959193458261835E-12</v>
      </c>
      <c r="R139" s="57">
        <f t="shared" si="4"/>
        <v>0.99999999998330924</v>
      </c>
      <c r="S139" s="57">
        <f t="shared" si="5"/>
        <v>0.53897610546771746</v>
      </c>
      <c r="T139" s="57"/>
      <c r="U139" s="57"/>
      <c r="V139" s="47"/>
    </row>
    <row r="140" spans="4:22" s="1" customFormat="1">
      <c r="D140" s="5"/>
      <c r="E140" s="5"/>
      <c r="F140" s="5"/>
      <c r="G140" s="5"/>
      <c r="H140" s="5"/>
      <c r="O140" s="3"/>
      <c r="P140" s="57">
        <v>64.5</v>
      </c>
      <c r="Q140" s="57">
        <f t="shared" ref="Q140:Q203" si="6">$B$4*((1/$B$5)^$B$4)*(P140^($B$4-1))*EXP(-((P140/$B$5)^$B$4))</f>
        <v>6.888877486079597E-12</v>
      </c>
      <c r="R140" s="57">
        <f t="shared" ref="R140:R203" si="7">1-EXP(-((P140/$B$5)^$B$4))</f>
        <v>0.9999999999872573</v>
      </c>
      <c r="S140" s="57">
        <f t="shared" ref="S140:S203" si="8">$B$4*((1/$B$5)^$B$4)*(P140^($B$4-1))</f>
        <v>0.54061440157454332</v>
      </c>
      <c r="T140" s="57"/>
      <c r="U140" s="57"/>
      <c r="V140" s="47"/>
    </row>
    <row r="141" spans="4:22" s="1" customFormat="1">
      <c r="D141" s="5"/>
      <c r="E141" s="5"/>
      <c r="F141" s="5"/>
      <c r="G141" s="5"/>
      <c r="H141" s="5"/>
      <c r="O141" s="3"/>
      <c r="P141" s="58">
        <v>65</v>
      </c>
      <c r="Q141" s="57">
        <f t="shared" si="6"/>
        <v>5.2709182470040691E-12</v>
      </c>
      <c r="R141" s="57">
        <f t="shared" si="7"/>
        <v>0.99999999999027944</v>
      </c>
      <c r="S141" s="57">
        <f t="shared" si="8"/>
        <v>0.54224496888666929</v>
      </c>
      <c r="T141" s="57"/>
      <c r="U141" s="57"/>
      <c r="V141" s="47"/>
    </row>
    <row r="142" spans="4:22" s="1" customFormat="1">
      <c r="D142" s="5"/>
      <c r="E142" s="5"/>
      <c r="F142" s="5"/>
      <c r="G142" s="5"/>
      <c r="H142" s="5"/>
      <c r="O142" s="3"/>
      <c r="P142" s="57">
        <v>65.5</v>
      </c>
      <c r="Q142" s="57">
        <f t="shared" si="6"/>
        <v>4.0295897595033216E-12</v>
      </c>
      <c r="R142" s="57">
        <f t="shared" si="7"/>
        <v>0.99999999999259082</v>
      </c>
      <c r="S142" s="57">
        <f t="shared" si="8"/>
        <v>0.54386790289991249</v>
      </c>
      <c r="T142" s="57"/>
      <c r="U142" s="57"/>
      <c r="V142" s="47"/>
    </row>
    <row r="143" spans="4:22" s="1" customFormat="1">
      <c r="D143" s="5"/>
      <c r="E143" s="5"/>
      <c r="F143" s="5"/>
      <c r="G143" s="5"/>
      <c r="H143" s="5"/>
      <c r="O143" s="3"/>
      <c r="P143" s="58">
        <v>66</v>
      </c>
      <c r="Q143" s="57">
        <f t="shared" si="6"/>
        <v>3.0780376140498831E-12</v>
      </c>
      <c r="R143" s="57">
        <f t="shared" si="7"/>
        <v>0.99999999999435718</v>
      </c>
      <c r="S143" s="57">
        <f t="shared" si="8"/>
        <v>0.54548329721183586</v>
      </c>
      <c r="T143" s="57"/>
      <c r="U143" s="57"/>
      <c r="V143" s="47"/>
    </row>
    <row r="144" spans="4:22" s="1" customFormat="1">
      <c r="D144" s="5"/>
      <c r="E144" s="5"/>
      <c r="F144" s="5"/>
      <c r="G144" s="5"/>
      <c r="H144" s="5"/>
      <c r="O144" s="3"/>
      <c r="P144" s="57">
        <v>66.5</v>
      </c>
      <c r="Q144" s="57">
        <f t="shared" si="6"/>
        <v>2.3492396490108697E-12</v>
      </c>
      <c r="R144" s="57">
        <f t="shared" si="7"/>
        <v>0.99999999999570599</v>
      </c>
      <c r="S144" s="57">
        <f t="shared" si="8"/>
        <v>0.54709124357354566</v>
      </c>
      <c r="T144" s="57"/>
      <c r="U144" s="57"/>
      <c r="V144" s="47"/>
    </row>
    <row r="145" spans="4:22" s="1" customFormat="1">
      <c r="D145" s="5"/>
      <c r="E145" s="5"/>
      <c r="F145" s="5"/>
      <c r="G145" s="5"/>
      <c r="H145" s="5"/>
      <c r="O145" s="3"/>
      <c r="P145" s="58">
        <v>67</v>
      </c>
      <c r="Q145" s="57">
        <f t="shared" si="6"/>
        <v>1.7915246382922763E-12</v>
      </c>
      <c r="R145" s="57">
        <f t="shared" si="7"/>
        <v>0.99999999999673495</v>
      </c>
      <c r="S145" s="57">
        <f t="shared" si="8"/>
        <v>0.54869183193969528</v>
      </c>
      <c r="T145" s="57"/>
      <c r="U145" s="57"/>
      <c r="V145" s="47"/>
    </row>
    <row r="146" spans="4:22" s="1" customFormat="1">
      <c r="D146" s="5"/>
      <c r="E146" s="5"/>
      <c r="F146" s="5"/>
      <c r="G146" s="5"/>
      <c r="H146" s="5"/>
      <c r="O146" s="3"/>
      <c r="P146" s="57">
        <v>67.5</v>
      </c>
      <c r="Q146" s="57">
        <f t="shared" si="6"/>
        <v>1.3650923819837679E-12</v>
      </c>
      <c r="R146" s="57">
        <f t="shared" si="7"/>
        <v>0.99999999999751932</v>
      </c>
      <c r="S146" s="57">
        <f t="shared" si="8"/>
        <v>0.55028515051677485</v>
      </c>
      <c r="T146" s="57"/>
      <c r="U146" s="57"/>
      <c r="V146" s="47"/>
    </row>
    <row r="147" spans="4:22" s="1" customFormat="1">
      <c r="D147" s="5"/>
      <c r="E147" s="5"/>
      <c r="F147" s="5"/>
      <c r="G147" s="5"/>
      <c r="H147" s="5"/>
      <c r="O147" s="3"/>
      <c r="P147" s="58">
        <v>68</v>
      </c>
      <c r="Q147" s="57">
        <f t="shared" si="6"/>
        <v>1.0393140629514054E-12</v>
      </c>
      <c r="R147" s="57">
        <f t="shared" si="7"/>
        <v>0.99999999999811673</v>
      </c>
      <c r="S147" s="57">
        <f t="shared" si="8"/>
        <v>0.5518712858097532</v>
      </c>
      <c r="T147" s="57"/>
      <c r="U147" s="57"/>
      <c r="V147" s="47"/>
    </row>
    <row r="148" spans="4:22" s="1" customFormat="1">
      <c r="D148" s="5"/>
      <c r="E148" s="5"/>
      <c r="F148" s="5"/>
      <c r="G148" s="5"/>
      <c r="H148" s="5"/>
      <c r="O148" s="3"/>
      <c r="P148" s="57">
        <v>68.5</v>
      </c>
      <c r="Q148" s="57">
        <f t="shared" si="6"/>
        <v>7.9063994869210005E-13</v>
      </c>
      <c r="R148" s="57">
        <f t="shared" si="7"/>
        <v>0.99999999999857148</v>
      </c>
      <c r="S148" s="57">
        <f t="shared" si="8"/>
        <v>0.55345032266714456</v>
      </c>
      <c r="T148" s="57"/>
      <c r="U148" s="57"/>
      <c r="V148" s="47"/>
    </row>
    <row r="149" spans="4:22" s="1" customFormat="1">
      <c r="D149" s="5"/>
      <c r="E149" s="5"/>
      <c r="F149" s="5"/>
      <c r="G149" s="5"/>
      <c r="H149" s="5"/>
      <c r="O149" s="3"/>
      <c r="P149" s="58">
        <v>69</v>
      </c>
      <c r="Q149" s="57">
        <f t="shared" si="6"/>
        <v>6.0097936408303514E-13</v>
      </c>
      <c r="R149" s="57">
        <f t="shared" si="7"/>
        <v>0.9999999999989172</v>
      </c>
      <c r="S149" s="57">
        <f t="shared" si="8"/>
        <v>0.55502234432456066</v>
      </c>
      <c r="T149" s="57"/>
      <c r="U149" s="57"/>
      <c r="V149" s="47"/>
    </row>
    <row r="150" spans="4:22" s="1" customFormat="1">
      <c r="D150" s="5"/>
      <c r="E150" s="5"/>
      <c r="F150" s="5"/>
      <c r="G150" s="5"/>
      <c r="H150" s="5"/>
      <c r="O150" s="3"/>
      <c r="P150" s="57">
        <v>69.5</v>
      </c>
      <c r="Q150" s="57">
        <f t="shared" si="6"/>
        <v>4.5644753438555496E-13</v>
      </c>
      <c r="R150" s="57">
        <f t="shared" si="7"/>
        <v>0.99999999999917988</v>
      </c>
      <c r="S150" s="57">
        <f t="shared" si="8"/>
        <v>0.55658743244681097</v>
      </c>
      <c r="T150" s="57"/>
      <c r="U150" s="57"/>
      <c r="V150" s="47"/>
    </row>
    <row r="151" spans="4:22" s="1" customFormat="1">
      <c r="D151" s="5"/>
      <c r="E151" s="5"/>
      <c r="F151" s="5"/>
      <c r="G151" s="5"/>
      <c r="H151" s="5"/>
      <c r="O151" s="3"/>
      <c r="P151" s="58">
        <v>70</v>
      </c>
      <c r="Q151" s="57">
        <f t="shared" si="6"/>
        <v>3.4639713828841105E-13</v>
      </c>
      <c r="R151" s="57">
        <f t="shared" si="7"/>
        <v>0.99999999999937939</v>
      </c>
      <c r="S151" s="57">
        <f t="shared" si="8"/>
        <v>0.5581456671686118</v>
      </c>
      <c r="T151" s="57"/>
      <c r="U151" s="57"/>
      <c r="V151" s="47"/>
    </row>
    <row r="152" spans="4:22" s="1" customFormat="1">
      <c r="D152" s="5"/>
      <c r="E152" s="5"/>
      <c r="F152" s="5"/>
      <c r="G152" s="5"/>
      <c r="H152" s="5"/>
      <c r="O152" s="3"/>
      <c r="P152" s="57">
        <v>70.5</v>
      </c>
      <c r="Q152" s="57">
        <f t="shared" si="6"/>
        <v>2.6267059287030571E-13</v>
      </c>
      <c r="R152" s="57">
        <f t="shared" si="7"/>
        <v>0.99999999999953071</v>
      </c>
      <c r="S152" s="57">
        <f t="shared" si="8"/>
        <v>0.55969712713395348</v>
      </c>
      <c r="T152" s="57"/>
      <c r="U152" s="57"/>
      <c r="V152" s="47"/>
    </row>
    <row r="153" spans="4:22" s="1" customFormat="1">
      <c r="D153" s="5"/>
      <c r="E153" s="5"/>
      <c r="F153" s="5"/>
      <c r="G153" s="5"/>
      <c r="H153" s="5"/>
      <c r="O153" s="3"/>
      <c r="P153" s="58">
        <v>71</v>
      </c>
      <c r="Q153" s="57">
        <f t="shared" si="6"/>
        <v>1.9902330175742771E-13</v>
      </c>
      <c r="R153" s="57">
        <f t="shared" si="7"/>
        <v>0.99999999999964539</v>
      </c>
      <c r="S153" s="57">
        <f t="shared" si="8"/>
        <v>0.56124188953418819</v>
      </c>
      <c r="T153" s="57"/>
      <c r="U153" s="57"/>
      <c r="V153" s="47"/>
    </row>
    <row r="154" spans="4:22" s="1" customFormat="1">
      <c r="D154" s="5"/>
      <c r="E154" s="5"/>
      <c r="F154" s="5"/>
      <c r="G154" s="5"/>
      <c r="H154" s="5"/>
      <c r="O154" s="3"/>
      <c r="P154" s="57">
        <v>71.5</v>
      </c>
      <c r="Q154" s="57">
        <f t="shared" si="6"/>
        <v>1.5067919060550992E-13</v>
      </c>
      <c r="R154" s="57">
        <f t="shared" si="7"/>
        <v>0.99999999999973221</v>
      </c>
      <c r="S154" s="57">
        <f t="shared" si="8"/>
        <v>0.56278003014488076</v>
      </c>
      <c r="T154" s="57"/>
      <c r="U154" s="57"/>
      <c r="V154" s="47"/>
    </row>
    <row r="155" spans="4:22" s="1" customFormat="1">
      <c r="D155" s="5"/>
      <c r="E155" s="5"/>
      <c r="F155" s="5"/>
      <c r="G155" s="5"/>
      <c r="H155" s="5"/>
      <c r="O155" s="3"/>
      <c r="P155" s="58">
        <v>72</v>
      </c>
      <c r="Q155" s="57">
        <f t="shared" si="6"/>
        <v>1.139885047265348E-13</v>
      </c>
      <c r="R155" s="57">
        <f t="shared" si="7"/>
        <v>0.99999999999979805</v>
      </c>
      <c r="S155" s="57">
        <f t="shared" si="8"/>
        <v>0.56431162336147467</v>
      </c>
      <c r="T155" s="57"/>
      <c r="U155" s="57"/>
      <c r="V155" s="47"/>
    </row>
    <row r="156" spans="4:22" s="1" customFormat="1">
      <c r="D156" s="5"/>
      <c r="E156" s="5"/>
      <c r="F156" s="5"/>
      <c r="G156" s="5"/>
      <c r="H156" s="5"/>
      <c r="O156" s="3"/>
      <c r="P156" s="57">
        <v>72.5</v>
      </c>
      <c r="Q156" s="57">
        <f t="shared" si="6"/>
        <v>8.6164582781048624E-14</v>
      </c>
      <c r="R156" s="57">
        <f t="shared" si="7"/>
        <v>0.99999999999984768</v>
      </c>
      <c r="S156" s="57">
        <f t="shared" si="8"/>
        <v>0.56583674223381808</v>
      </c>
      <c r="T156" s="57"/>
      <c r="U156" s="57"/>
      <c r="V156" s="47"/>
    </row>
    <row r="157" spans="4:22" s="1" customFormat="1">
      <c r="D157" s="5"/>
      <c r="E157" s="5"/>
      <c r="F157" s="5"/>
      <c r="G157" s="5"/>
      <c r="H157" s="5"/>
      <c r="O157" s="3"/>
      <c r="P157" s="58">
        <v>73</v>
      </c>
      <c r="Q157" s="57">
        <f t="shared" si="6"/>
        <v>6.5081564914207818E-14</v>
      </c>
      <c r="R157" s="57">
        <f t="shared" si="7"/>
        <v>0.99999999999988531</v>
      </c>
      <c r="S157" s="57">
        <f t="shared" si="8"/>
        <v>0.56735545849959634</v>
      </c>
      <c r="T157" s="57"/>
      <c r="U157" s="57"/>
      <c r="V157" s="47"/>
    </row>
    <row r="158" spans="4:22" s="1" customFormat="1">
      <c r="D158" s="5"/>
      <c r="E158" s="5"/>
      <c r="F158" s="5"/>
      <c r="G158" s="5"/>
      <c r="H158" s="5"/>
      <c r="O158" s="3"/>
      <c r="P158" s="57">
        <v>73.5</v>
      </c>
      <c r="Q158" s="57">
        <f t="shared" si="6"/>
        <v>4.9119070802855645E-14</v>
      </c>
      <c r="R158" s="57">
        <f t="shared" si="7"/>
        <v>0.99999999999991362</v>
      </c>
      <c r="S158" s="57">
        <f t="shared" si="8"/>
        <v>0.56886784261670897</v>
      </c>
      <c r="T158" s="57"/>
      <c r="U158" s="57"/>
      <c r="V158" s="47"/>
    </row>
    <row r="159" spans="4:22" s="1" customFormat="1">
      <c r="D159" s="5"/>
      <c r="E159" s="5"/>
      <c r="F159" s="5"/>
      <c r="G159" s="5"/>
      <c r="H159" s="5"/>
      <c r="O159" s="3"/>
      <c r="P159" s="58">
        <v>74</v>
      </c>
      <c r="Q159" s="57">
        <f t="shared" si="6"/>
        <v>3.7043049398823012E-14</v>
      </c>
      <c r="R159" s="57">
        <f t="shared" si="7"/>
        <v>0.99999999999993505</v>
      </c>
      <c r="S159" s="57">
        <f t="shared" si="8"/>
        <v>0.57037396379463434</v>
      </c>
      <c r="T159" s="57"/>
      <c r="U159" s="57"/>
      <c r="V159" s="47"/>
    </row>
    <row r="160" spans="4:22" s="1" customFormat="1">
      <c r="D160" s="5"/>
      <c r="E160" s="5"/>
      <c r="F160" s="5"/>
      <c r="G160" s="5"/>
      <c r="H160" s="5"/>
      <c r="O160" s="3"/>
      <c r="P160" s="57">
        <v>74.5</v>
      </c>
      <c r="Q160" s="57">
        <f t="shared" si="6"/>
        <v>2.7914458654755429E-14</v>
      </c>
      <c r="R160" s="57">
        <f t="shared" si="7"/>
        <v>0.99999999999995115</v>
      </c>
      <c r="S160" s="57">
        <f t="shared" si="8"/>
        <v>0.57187389002481814</v>
      </c>
      <c r="T160" s="57"/>
      <c r="U160" s="57"/>
      <c r="V160" s="47"/>
    </row>
    <row r="161" spans="4:22" s="1" customFormat="1">
      <c r="D161" s="5"/>
      <c r="E161" s="5"/>
      <c r="F161" s="5"/>
      <c r="G161" s="5"/>
      <c r="H161" s="5"/>
      <c r="O161" s="3"/>
      <c r="P161" s="58">
        <v>75</v>
      </c>
      <c r="Q161" s="57">
        <f t="shared" si="6"/>
        <v>2.1019337404934701E-14</v>
      </c>
      <c r="R161" s="57">
        <f t="shared" si="7"/>
        <v>0.99999999999996336</v>
      </c>
      <c r="S161" s="57">
        <f t="shared" si="8"/>
        <v>0.57336768811012639</v>
      </c>
      <c r="T161" s="57"/>
      <c r="U161" s="57"/>
      <c r="V161" s="47"/>
    </row>
    <row r="162" spans="4:22" s="1" customFormat="1">
      <c r="D162" s="5"/>
      <c r="E162" s="5"/>
      <c r="F162" s="5"/>
      <c r="G162" s="5"/>
      <c r="H162" s="5"/>
      <c r="O162" s="3"/>
      <c r="P162" s="57">
        <v>75.5</v>
      </c>
      <c r="Q162" s="57">
        <f t="shared" si="6"/>
        <v>1.5815305683610962E-14</v>
      </c>
      <c r="R162" s="57">
        <f t="shared" si="7"/>
        <v>0.99999999999997247</v>
      </c>
      <c r="S162" s="57">
        <f t="shared" si="8"/>
        <v>0.57485542369339226</v>
      </c>
      <c r="T162" s="57"/>
      <c r="U162" s="57"/>
      <c r="V162" s="47"/>
    </row>
    <row r="163" spans="4:22" s="1" customFormat="1">
      <c r="D163" s="5"/>
      <c r="E163" s="5"/>
      <c r="F163" s="5"/>
      <c r="G163" s="5"/>
      <c r="H163" s="5"/>
      <c r="O163" s="3"/>
      <c r="P163" s="58">
        <v>76</v>
      </c>
      <c r="Q163" s="57">
        <f t="shared" si="6"/>
        <v>1.1890669979029316E-14</v>
      </c>
      <c r="R163" s="57">
        <f t="shared" si="7"/>
        <v>0.99999999999997935</v>
      </c>
      <c r="S163" s="57">
        <f t="shared" si="8"/>
        <v>0.57633716128509382</v>
      </c>
      <c r="T163" s="57"/>
      <c r="U163" s="57"/>
      <c r="V163" s="47"/>
    </row>
    <row r="164" spans="4:22" s="1" customFormat="1">
      <c r="D164" s="5"/>
      <c r="E164" s="5"/>
      <c r="F164" s="5"/>
      <c r="G164" s="5"/>
      <c r="H164" s="5"/>
      <c r="O164" s="3"/>
      <c r="P164" s="57">
        <v>76.5</v>
      </c>
      <c r="Q164" s="57">
        <f t="shared" si="6"/>
        <v>8.9331910017035287E-15</v>
      </c>
      <c r="R164" s="57">
        <f t="shared" si="7"/>
        <v>0.99999999999998457</v>
      </c>
      <c r="S164" s="57">
        <f t="shared" si="8"/>
        <v>0.57781296429019402</v>
      </c>
      <c r="T164" s="57"/>
      <c r="U164" s="57"/>
      <c r="V164" s="47"/>
    </row>
    <row r="165" spans="4:22" s="1" customFormat="1">
      <c r="D165" s="5"/>
      <c r="E165" s="5"/>
      <c r="F165" s="5"/>
      <c r="G165" s="5"/>
      <c r="H165" s="5"/>
      <c r="O165" s="3"/>
      <c r="P165" s="58">
        <v>77</v>
      </c>
      <c r="Q165" s="57">
        <f t="shared" si="6"/>
        <v>6.706251717161255E-15</v>
      </c>
      <c r="R165" s="57">
        <f t="shared" si="7"/>
        <v>0.99999999999998845</v>
      </c>
      <c r="S165" s="57">
        <f t="shared" si="8"/>
        <v>0.57928289503417507</v>
      </c>
      <c r="T165" s="57"/>
      <c r="U165" s="57"/>
      <c r="V165" s="47"/>
    </row>
    <row r="166" spans="4:22" s="1" customFormat="1">
      <c r="D166" s="5"/>
      <c r="E166" s="5"/>
      <c r="F166" s="5"/>
      <c r="G166" s="5"/>
      <c r="H166" s="5"/>
      <c r="O166" s="3"/>
      <c r="P166" s="57">
        <v>77.5</v>
      </c>
      <c r="Q166" s="57">
        <f t="shared" si="6"/>
        <v>5.0306879582868632E-15</v>
      </c>
      <c r="R166" s="57">
        <f t="shared" si="7"/>
        <v>0.99999999999999134</v>
      </c>
      <c r="S166" s="57">
        <f t="shared" si="8"/>
        <v>0.58074701478829227</v>
      </c>
      <c r="T166" s="57"/>
      <c r="U166" s="57"/>
      <c r="V166" s="47"/>
    </row>
    <row r="167" spans="4:22" s="1" customFormat="1">
      <c r="D167" s="5"/>
      <c r="E167" s="5"/>
      <c r="F167" s="5"/>
      <c r="G167" s="5"/>
      <c r="H167" s="5"/>
      <c r="O167" s="3"/>
      <c r="P167" s="58">
        <v>78</v>
      </c>
      <c r="Q167" s="57">
        <f t="shared" si="6"/>
        <v>3.7709480990459294E-15</v>
      </c>
      <c r="R167" s="57">
        <f t="shared" si="7"/>
        <v>0.99999999999999356</v>
      </c>
      <c r="S167" s="57">
        <f t="shared" si="8"/>
        <v>0.58220538379408049</v>
      </c>
      <c r="T167" s="57"/>
      <c r="U167" s="57"/>
      <c r="V167" s="47"/>
    </row>
    <row r="168" spans="4:22" s="1" customFormat="1">
      <c r="D168" s="5"/>
      <c r="E168" s="5"/>
      <c r="F168" s="5"/>
      <c r="G168" s="5"/>
      <c r="H168" s="5"/>
      <c r="O168" s="3"/>
      <c r="P168" s="57">
        <v>78.5</v>
      </c>
      <c r="Q168" s="57">
        <f t="shared" si="6"/>
        <v>2.8245593752311106E-15</v>
      </c>
      <c r="R168" s="57">
        <f t="shared" si="7"/>
        <v>0.99999999999999512</v>
      </c>
      <c r="S168" s="57">
        <f t="shared" si="8"/>
        <v>0.58365806128713671</v>
      </c>
      <c r="T168" s="57"/>
      <c r="U168" s="57"/>
      <c r="V168" s="47"/>
    </row>
    <row r="169" spans="4:22" s="1" customFormat="1">
      <c r="D169" s="5"/>
      <c r="E169" s="5"/>
      <c r="F169" s="5"/>
      <c r="G169" s="5"/>
      <c r="H169" s="5"/>
      <c r="O169" s="3"/>
      <c r="P169" s="58">
        <v>79</v>
      </c>
      <c r="Q169" s="57">
        <f t="shared" si="6"/>
        <v>2.1141176794874536E-15</v>
      </c>
      <c r="R169" s="57">
        <f t="shared" si="7"/>
        <v>0.99999999999999634</v>
      </c>
      <c r="S169" s="57">
        <f t="shared" si="8"/>
        <v>0.58510510552020556</v>
      </c>
      <c r="T169" s="57"/>
      <c r="U169" s="57"/>
      <c r="V169" s="47"/>
    </row>
    <row r="170" spans="4:22" s="1" customFormat="1">
      <c r="D170" s="5"/>
      <c r="E170" s="5"/>
      <c r="F170" s="5"/>
      <c r="G170" s="5"/>
      <c r="H170" s="5"/>
      <c r="O170" s="3"/>
      <c r="P170" s="57">
        <v>79.5</v>
      </c>
      <c r="Q170" s="57">
        <f t="shared" si="6"/>
        <v>1.5812014629363453E-15</v>
      </c>
      <c r="R170" s="57">
        <f t="shared" si="7"/>
        <v>0.99999999999999734</v>
      </c>
      <c r="S170" s="57">
        <f t="shared" si="8"/>
        <v>0.58654657378559383</v>
      </c>
      <c r="T170" s="57"/>
      <c r="U170" s="57"/>
      <c r="V170" s="47"/>
    </row>
    <row r="171" spans="4:22" s="1" customFormat="1">
      <c r="D171" s="5"/>
      <c r="E171" s="5"/>
      <c r="F171" s="5"/>
      <c r="G171" s="5"/>
      <c r="H171" s="5"/>
      <c r="O171" s="3"/>
      <c r="P171" s="58">
        <v>80</v>
      </c>
      <c r="Q171" s="57">
        <f t="shared" si="6"/>
        <v>1.1817514572791364E-15</v>
      </c>
      <c r="R171" s="57">
        <f t="shared" si="7"/>
        <v>0.999999999999998</v>
      </c>
      <c r="S171" s="57">
        <f t="shared" si="8"/>
        <v>0.58798252243693383</v>
      </c>
      <c r="T171" s="57"/>
      <c r="U171" s="57"/>
      <c r="V171" s="47"/>
    </row>
    <row r="172" spans="4:22" s="1" customFormat="1">
      <c r="D172" s="5"/>
      <c r="E172" s="5"/>
      <c r="F172" s="5"/>
      <c r="G172" s="5"/>
      <c r="H172" s="5"/>
      <c r="O172" s="3"/>
      <c r="P172" s="57">
        <v>80.5</v>
      </c>
      <c r="Q172" s="57">
        <f t="shared" si="6"/>
        <v>8.82566118982724E-16</v>
      </c>
      <c r="R172" s="57">
        <f t="shared" si="7"/>
        <v>0.99999999999999856</v>
      </c>
      <c r="S172" s="57">
        <f t="shared" si="8"/>
        <v>0.58941300691032394</v>
      </c>
      <c r="T172" s="57"/>
      <c r="U172" s="57"/>
      <c r="V172" s="47"/>
    </row>
    <row r="173" spans="4:22" s="1" customFormat="1">
      <c r="D173" s="5"/>
      <c r="E173" s="5"/>
      <c r="F173" s="5"/>
      <c r="G173" s="5"/>
      <c r="H173" s="5"/>
      <c r="O173" s="3"/>
      <c r="P173" s="58">
        <v>81</v>
      </c>
      <c r="Q173" s="57">
        <f t="shared" si="6"/>
        <v>6.5864558353007926E-16</v>
      </c>
      <c r="R173" s="57">
        <f t="shared" si="7"/>
        <v>0.99999999999999889</v>
      </c>
      <c r="S173" s="57">
        <f t="shared" si="8"/>
        <v>0.5908380817448623</v>
      </c>
      <c r="T173" s="57"/>
      <c r="U173" s="57"/>
      <c r="V173" s="47"/>
    </row>
    <row r="174" spans="4:22" s="1" customFormat="1">
      <c r="D174" s="5"/>
      <c r="E174" s="5"/>
      <c r="F174" s="5"/>
      <c r="G174" s="5"/>
      <c r="H174" s="5"/>
      <c r="O174" s="3"/>
      <c r="P174" s="57">
        <v>81.5</v>
      </c>
      <c r="Q174" s="57">
        <f t="shared" si="6"/>
        <v>4.911803614365138E-16</v>
      </c>
      <c r="R174" s="57">
        <f t="shared" si="7"/>
        <v>0.99999999999999922</v>
      </c>
      <c r="S174" s="57">
        <f t="shared" si="8"/>
        <v>0.59225780060259836</v>
      </c>
      <c r="T174" s="57"/>
      <c r="U174" s="57"/>
      <c r="V174" s="47"/>
    </row>
    <row r="175" spans="4:22" s="1" customFormat="1">
      <c r="D175" s="5"/>
      <c r="E175" s="5"/>
      <c r="F175" s="5"/>
      <c r="G175" s="5"/>
      <c r="H175" s="5"/>
      <c r="O175" s="3"/>
      <c r="P175" s="58">
        <v>82</v>
      </c>
      <c r="Q175" s="57">
        <f t="shared" si="6"/>
        <v>3.6602952504968398E-16</v>
      </c>
      <c r="R175" s="57">
        <f t="shared" si="7"/>
        <v>0.99999999999999933</v>
      </c>
      <c r="S175" s="57">
        <f t="shared" si="8"/>
        <v>0.59367221628792266</v>
      </c>
      <c r="T175" s="57"/>
      <c r="U175" s="57"/>
      <c r="V175" s="47"/>
    </row>
    <row r="176" spans="4:22" s="1" customFormat="1">
      <c r="D176" s="5"/>
      <c r="E176" s="5"/>
      <c r="F176" s="5"/>
      <c r="G176" s="5"/>
      <c r="H176" s="5"/>
      <c r="O176" s="3"/>
      <c r="P176" s="57">
        <v>82.5</v>
      </c>
      <c r="Q176" s="57">
        <f t="shared" si="6"/>
        <v>2.7257020410349525E-16</v>
      </c>
      <c r="R176" s="57">
        <f t="shared" si="7"/>
        <v>0.99999999999999956</v>
      </c>
      <c r="S176" s="57">
        <f t="shared" si="8"/>
        <v>0.59508138076640871</v>
      </c>
      <c r="T176" s="57"/>
      <c r="U176" s="57"/>
      <c r="V176" s="47"/>
    </row>
    <row r="177" spans="4:22" s="1" customFormat="1">
      <c r="D177" s="5"/>
      <c r="E177" s="5"/>
      <c r="F177" s="5"/>
      <c r="G177" s="5"/>
      <c r="H177" s="5"/>
      <c r="O177" s="3"/>
      <c r="P177" s="58">
        <v>83</v>
      </c>
      <c r="Q177" s="57">
        <f t="shared" si="6"/>
        <v>2.0282850442338329E-16</v>
      </c>
      <c r="R177" s="57">
        <f t="shared" si="7"/>
        <v>0.99999999999999967</v>
      </c>
      <c r="S177" s="57">
        <f t="shared" si="8"/>
        <v>0.59648534518313479</v>
      </c>
      <c r="T177" s="57"/>
      <c r="U177" s="57"/>
      <c r="V177" s="47"/>
    </row>
    <row r="178" spans="4:22" s="1" customFormat="1">
      <c r="D178" s="5"/>
      <c r="E178" s="5"/>
      <c r="F178" s="5"/>
      <c r="G178" s="5"/>
      <c r="H178" s="5"/>
      <c r="O178" s="3"/>
      <c r="P178" s="57">
        <v>83.5</v>
      </c>
      <c r="Q178" s="57">
        <f t="shared" si="6"/>
        <v>1.5082354476500904E-16</v>
      </c>
      <c r="R178" s="57">
        <f t="shared" si="7"/>
        <v>0.99999999999999978</v>
      </c>
      <c r="S178" s="57">
        <f t="shared" si="8"/>
        <v>0.59788415988049148</v>
      </c>
      <c r="T178" s="57"/>
      <c r="U178" s="57"/>
      <c r="V178" s="47"/>
    </row>
    <row r="179" spans="4:22" s="1" customFormat="1">
      <c r="D179" s="5"/>
      <c r="E179" s="5"/>
      <c r="F179" s="5"/>
      <c r="G179" s="5"/>
      <c r="H179" s="5"/>
      <c r="O179" s="3"/>
      <c r="P179" s="58">
        <v>84</v>
      </c>
      <c r="Q179" s="57">
        <f t="shared" si="6"/>
        <v>1.120727507675546E-16</v>
      </c>
      <c r="R179" s="57">
        <f t="shared" si="7"/>
        <v>0.99999999999999978</v>
      </c>
      <c r="S179" s="57">
        <f t="shared" si="8"/>
        <v>0.59927787441550451</v>
      </c>
      <c r="T179" s="57"/>
      <c r="U179" s="57"/>
      <c r="V179" s="47"/>
    </row>
    <row r="180" spans="4:22" s="1" customFormat="1">
      <c r="D180" s="5"/>
      <c r="E180" s="5"/>
      <c r="F180" s="5"/>
      <c r="G180" s="5"/>
      <c r="H180" s="5"/>
      <c r="O180" s="3"/>
      <c r="P180" s="57">
        <v>84.5</v>
      </c>
      <c r="Q180" s="57">
        <f t="shared" si="6"/>
        <v>8.3219063919994393E-17</v>
      </c>
      <c r="R180" s="57">
        <f t="shared" si="7"/>
        <v>0.99999999999999989</v>
      </c>
      <c r="S180" s="57">
        <f t="shared" si="8"/>
        <v>0.60066653757667987</v>
      </c>
      <c r="T180" s="57"/>
      <c r="U180" s="57"/>
      <c r="V180" s="47"/>
    </row>
    <row r="181" spans="4:22" s="1" customFormat="1">
      <c r="D181" s="5"/>
      <c r="E181" s="5"/>
      <c r="F181" s="5"/>
      <c r="G181" s="5"/>
      <c r="H181" s="5"/>
      <c r="O181" s="3"/>
      <c r="P181" s="58">
        <v>85</v>
      </c>
      <c r="Q181" s="57">
        <f t="shared" si="6"/>
        <v>6.1750245773496481E-17</v>
      </c>
      <c r="R181" s="57">
        <f t="shared" si="7"/>
        <v>0.99999999999999989</v>
      </c>
      <c r="S181" s="57">
        <f t="shared" si="8"/>
        <v>0.60205019740039001</v>
      </c>
      <c r="T181" s="57"/>
      <c r="U181" s="57"/>
      <c r="V181" s="47"/>
    </row>
    <row r="182" spans="4:22" s="1" customFormat="1">
      <c r="D182" s="5"/>
      <c r="E182" s="5"/>
      <c r="F182" s="5"/>
      <c r="G182" s="5"/>
      <c r="H182" s="5"/>
      <c r="O182" s="3"/>
      <c r="P182" s="57">
        <v>85.5</v>
      </c>
      <c r="Q182" s="57">
        <f t="shared" si="6"/>
        <v>4.5787694320124644E-17</v>
      </c>
      <c r="R182" s="57">
        <f t="shared" si="7"/>
        <v>0.99999999999999989</v>
      </c>
      <c r="S182" s="57">
        <f t="shared" si="8"/>
        <v>0.6034289011868178</v>
      </c>
      <c r="T182" s="57"/>
      <c r="U182" s="57"/>
      <c r="V182" s="47"/>
    </row>
    <row r="183" spans="4:22" s="1" customFormat="1">
      <c r="D183" s="5"/>
      <c r="E183" s="5"/>
      <c r="F183" s="5"/>
      <c r="G183" s="5"/>
      <c r="H183" s="5"/>
      <c r="O183" s="3"/>
      <c r="P183" s="58">
        <v>86</v>
      </c>
      <c r="Q183" s="57">
        <f t="shared" si="6"/>
        <v>3.3927684336216789E-17</v>
      </c>
      <c r="R183" s="57">
        <f t="shared" si="7"/>
        <v>0.99999999999999989</v>
      </c>
      <c r="S183" s="57">
        <f t="shared" si="8"/>
        <v>0.60480269551547139</v>
      </c>
      <c r="T183" s="57"/>
      <c r="U183" s="57"/>
      <c r="V183" s="47"/>
    </row>
    <row r="184" spans="4:22" s="1" customFormat="1">
      <c r="D184" s="5"/>
      <c r="E184" s="5"/>
      <c r="F184" s="5"/>
      <c r="G184" s="5"/>
      <c r="H184" s="5"/>
      <c r="O184" s="3"/>
      <c r="P184" s="57">
        <v>86.5</v>
      </c>
      <c r="Q184" s="57">
        <f t="shared" si="6"/>
        <v>2.5122112187132256E-17</v>
      </c>
      <c r="R184" s="57">
        <f t="shared" si="7"/>
        <v>1</v>
      </c>
      <c r="S184" s="57">
        <f t="shared" si="8"/>
        <v>0.60617162626028342</v>
      </c>
      <c r="T184" s="57"/>
      <c r="U184" s="57"/>
      <c r="V184" s="47"/>
    </row>
    <row r="185" spans="4:22" s="1" customFormat="1">
      <c r="D185" s="5"/>
      <c r="E185" s="5"/>
      <c r="F185" s="5"/>
      <c r="G185" s="5"/>
      <c r="H185" s="5"/>
      <c r="O185" s="3"/>
      <c r="P185" s="58">
        <v>87</v>
      </c>
      <c r="Q185" s="57">
        <f t="shared" si="6"/>
        <v>1.8588985459909493E-17</v>
      </c>
      <c r="R185" s="57">
        <f t="shared" si="7"/>
        <v>1</v>
      </c>
      <c r="S185" s="57">
        <f t="shared" si="8"/>
        <v>0.60753573860430721</v>
      </c>
      <c r="T185" s="57"/>
      <c r="U185" s="57"/>
      <c r="V185" s="47"/>
    </row>
    <row r="186" spans="4:22" s="1" customFormat="1">
      <c r="D186" s="5"/>
      <c r="E186" s="5"/>
      <c r="F186" s="5"/>
      <c r="G186" s="5"/>
      <c r="H186" s="5"/>
      <c r="O186" s="3"/>
      <c r="P186" s="57">
        <v>87.5</v>
      </c>
      <c r="Q186" s="57">
        <f t="shared" si="6"/>
        <v>1.3745290920782933E-17</v>
      </c>
      <c r="R186" s="57">
        <f t="shared" si="7"/>
        <v>1</v>
      </c>
      <c r="S186" s="57">
        <f t="shared" si="8"/>
        <v>0.60889507705402779</v>
      </c>
      <c r="T186" s="57"/>
      <c r="U186" s="57"/>
      <c r="V186" s="47"/>
    </row>
    <row r="187" spans="4:22" s="1" customFormat="1">
      <c r="D187" s="5"/>
      <c r="E187" s="5"/>
      <c r="F187" s="5"/>
      <c r="G187" s="5"/>
      <c r="H187" s="5"/>
      <c r="O187" s="3"/>
      <c r="P187" s="58">
        <v>88</v>
      </c>
      <c r="Q187" s="57">
        <f t="shared" si="6"/>
        <v>1.0156685193079827E-17</v>
      </c>
      <c r="R187" s="57">
        <f t="shared" si="7"/>
        <v>1</v>
      </c>
      <c r="S187" s="57">
        <f t="shared" si="8"/>
        <v>0.61024968545329339</v>
      </c>
      <c r="T187" s="57"/>
      <c r="U187" s="57"/>
      <c r="V187" s="47"/>
    </row>
    <row r="188" spans="4:22" s="1" customFormat="1">
      <c r="D188" s="5"/>
      <c r="E188" s="5"/>
      <c r="F188" s="5"/>
      <c r="G188" s="5"/>
      <c r="H188" s="5"/>
      <c r="O188" s="3"/>
      <c r="P188" s="57">
        <v>88.5</v>
      </c>
      <c r="Q188" s="57">
        <f t="shared" si="6"/>
        <v>7.4998217119845531E-18</v>
      </c>
      <c r="R188" s="57">
        <f t="shared" si="7"/>
        <v>1</v>
      </c>
      <c r="S188" s="57">
        <f t="shared" si="8"/>
        <v>0.61159960699688343</v>
      </c>
      <c r="T188" s="57"/>
      <c r="U188" s="57"/>
      <c r="V188" s="47"/>
    </row>
    <row r="189" spans="4:22" s="1" customFormat="1">
      <c r="D189" s="5"/>
      <c r="E189" s="5"/>
      <c r="F189" s="5"/>
      <c r="G189" s="5"/>
      <c r="H189" s="5"/>
      <c r="O189" s="3"/>
      <c r="P189" s="58">
        <v>89</v>
      </c>
      <c r="Q189" s="57">
        <f t="shared" si="6"/>
        <v>5.5341618199876748E-18</v>
      </c>
      <c r="R189" s="57">
        <f t="shared" si="7"/>
        <v>1</v>
      </c>
      <c r="S189" s="57">
        <f t="shared" si="8"/>
        <v>0.61294488424372517</v>
      </c>
      <c r="T189" s="57"/>
      <c r="U189" s="57"/>
      <c r="V189" s="47"/>
    </row>
    <row r="190" spans="4:22" s="1" customFormat="1">
      <c r="D190" s="5"/>
      <c r="E190" s="5"/>
      <c r="F190" s="5"/>
      <c r="G190" s="5"/>
      <c r="H190" s="5"/>
      <c r="O190" s="3"/>
      <c r="P190" s="57">
        <v>89.5</v>
      </c>
      <c r="Q190" s="57">
        <f t="shared" si="6"/>
        <v>4.0808985618342276E-18</v>
      </c>
      <c r="R190" s="57">
        <f t="shared" si="7"/>
        <v>1</v>
      </c>
      <c r="S190" s="57">
        <f t="shared" si="8"/>
        <v>0.61428555912976635</v>
      </c>
      <c r="T190" s="57"/>
      <c r="U190" s="57"/>
      <c r="V190" s="47"/>
    </row>
    <row r="191" spans="4:22" s="1" customFormat="1">
      <c r="D191" s="5"/>
      <c r="E191" s="5"/>
      <c r="F191" s="5"/>
      <c r="G191" s="5"/>
      <c r="H191" s="5"/>
      <c r="O191" s="3"/>
      <c r="P191" s="58">
        <v>90</v>
      </c>
      <c r="Q191" s="57">
        <f t="shared" si="6"/>
        <v>3.0072105161823382E-18</v>
      </c>
      <c r="R191" s="57">
        <f t="shared" si="7"/>
        <v>1</v>
      </c>
      <c r="S191" s="57">
        <f t="shared" si="8"/>
        <v>0.61562167298051884</v>
      </c>
      <c r="T191" s="57"/>
      <c r="U191" s="57"/>
      <c r="V191" s="47"/>
    </row>
    <row r="192" spans="4:22" s="1" customFormat="1">
      <c r="D192" s="5"/>
      <c r="E192" s="5"/>
      <c r="F192" s="5"/>
      <c r="G192" s="5"/>
      <c r="H192" s="5"/>
      <c r="O192" s="3"/>
      <c r="P192" s="57">
        <v>90.5</v>
      </c>
      <c r="Q192" s="57">
        <f t="shared" si="6"/>
        <v>2.2145066741741669E-18</v>
      </c>
      <c r="R192" s="57">
        <f t="shared" si="7"/>
        <v>1</v>
      </c>
      <c r="S192" s="57">
        <f t="shared" si="8"/>
        <v>0.6169532665232802</v>
      </c>
      <c r="T192" s="57"/>
      <c r="U192" s="57"/>
      <c r="V192" s="47"/>
    </row>
    <row r="193" spans="4:22" s="1" customFormat="1">
      <c r="D193" s="5"/>
      <c r="E193" s="5"/>
      <c r="F193" s="5"/>
      <c r="G193" s="5"/>
      <c r="H193" s="5"/>
      <c r="O193" s="3"/>
      <c r="P193" s="58">
        <v>91</v>
      </c>
      <c r="Q193" s="57">
        <f t="shared" si="6"/>
        <v>1.6296574291154312E-18</v>
      </c>
      <c r="R193" s="57">
        <f t="shared" si="7"/>
        <v>1</v>
      </c>
      <c r="S193" s="57">
        <f t="shared" si="8"/>
        <v>0.61828037989904538</v>
      </c>
      <c r="T193" s="57"/>
      <c r="U193" s="57"/>
      <c r="V193" s="47"/>
    </row>
    <row r="194" spans="4:22" s="1" customFormat="1">
      <c r="D194" s="5"/>
      <c r="E194" s="5"/>
      <c r="F194" s="5"/>
      <c r="G194" s="5"/>
      <c r="H194" s="5"/>
      <c r="O194" s="3"/>
      <c r="P194" s="57">
        <v>91.5</v>
      </c>
      <c r="Q194" s="57">
        <f t="shared" si="6"/>
        <v>1.1984580543704534E-18</v>
      </c>
      <c r="R194" s="57">
        <f t="shared" si="7"/>
        <v>1</v>
      </c>
      <c r="S194" s="57">
        <f t="shared" si="8"/>
        <v>0.61960305267411731</v>
      </c>
      <c r="T194" s="57"/>
      <c r="U194" s="57"/>
      <c r="V194" s="47"/>
    </row>
    <row r="195" spans="4:22" s="1" customFormat="1">
      <c r="D195" s="5"/>
      <c r="E195" s="5"/>
      <c r="F195" s="5"/>
      <c r="G195" s="5"/>
      <c r="H195" s="5"/>
      <c r="O195" s="3"/>
      <c r="P195" s="58">
        <v>92</v>
      </c>
      <c r="Q195" s="57">
        <f t="shared" si="6"/>
        <v>8.8075995846280198E-19</v>
      </c>
      <c r="R195" s="57">
        <f t="shared" si="7"/>
        <v>1</v>
      </c>
      <c r="S195" s="57">
        <f t="shared" si="8"/>
        <v>0.62092132385142329</v>
      </c>
      <c r="T195" s="57"/>
      <c r="U195" s="57"/>
      <c r="V195" s="47"/>
    </row>
    <row r="196" spans="4:22" s="1" customFormat="1">
      <c r="D196" s="5"/>
      <c r="E196" s="5"/>
      <c r="F196" s="5"/>
      <c r="G196" s="5"/>
      <c r="H196" s="5"/>
      <c r="O196" s="3"/>
      <c r="P196" s="57">
        <v>92.5</v>
      </c>
      <c r="Q196" s="57">
        <f t="shared" si="6"/>
        <v>6.4684689640038468E-19</v>
      </c>
      <c r="R196" s="57">
        <f t="shared" si="7"/>
        <v>1</v>
      </c>
      <c r="S196" s="57">
        <f t="shared" si="8"/>
        <v>0.62223523188155272</v>
      </c>
      <c r="T196" s="57"/>
      <c r="U196" s="57"/>
      <c r="V196" s="47"/>
    </row>
    <row r="197" spans="4:22" s="1" customFormat="1">
      <c r="D197" s="5"/>
      <c r="E197" s="5"/>
      <c r="F197" s="5"/>
      <c r="G197" s="5"/>
      <c r="H197" s="5"/>
      <c r="O197" s="3"/>
      <c r="P197" s="58">
        <v>93</v>
      </c>
      <c r="Q197" s="57">
        <f t="shared" si="6"/>
        <v>4.7473980273243702E-19</v>
      </c>
      <c r="R197" s="57">
        <f t="shared" si="7"/>
        <v>1</v>
      </c>
      <c r="S197" s="57">
        <f t="shared" si="8"/>
        <v>0.62354481467351519</v>
      </c>
      <c r="T197" s="57"/>
      <c r="U197" s="57"/>
      <c r="V197" s="47"/>
    </row>
    <row r="198" spans="4:22" s="1" customFormat="1">
      <c r="D198" s="5"/>
      <c r="E198" s="5"/>
      <c r="F198" s="5"/>
      <c r="G198" s="5"/>
      <c r="H198" s="5"/>
      <c r="O198" s="3"/>
      <c r="P198" s="57">
        <v>93.5</v>
      </c>
      <c r="Q198" s="57">
        <f t="shared" si="6"/>
        <v>3.4819376440577232E-19</v>
      </c>
      <c r="R198" s="57">
        <f t="shared" si="7"/>
        <v>1</v>
      </c>
      <c r="S198" s="57">
        <f t="shared" si="8"/>
        <v>0.62485010960523579</v>
      </c>
      <c r="T198" s="57"/>
      <c r="U198" s="57"/>
      <c r="V198" s="47"/>
    </row>
    <row r="199" spans="4:22" s="1" customFormat="1">
      <c r="D199" s="5"/>
      <c r="E199" s="5"/>
      <c r="F199" s="5"/>
      <c r="G199" s="5"/>
      <c r="H199" s="5"/>
      <c r="O199" s="3"/>
      <c r="P199" s="58">
        <v>94</v>
      </c>
      <c r="Q199" s="57">
        <f t="shared" si="6"/>
        <v>2.5521048393405069E-19</v>
      </c>
      <c r="R199" s="57">
        <f t="shared" si="7"/>
        <v>1</v>
      </c>
      <c r="S199" s="57">
        <f t="shared" si="8"/>
        <v>0.62615115353379125</v>
      </c>
      <c r="T199" s="57"/>
      <c r="U199" s="57"/>
      <c r="V199" s="47"/>
    </row>
    <row r="200" spans="4:22" s="1" customFormat="1">
      <c r="D200" s="5"/>
      <c r="E200" s="5"/>
      <c r="F200" s="5"/>
      <c r="G200" s="5"/>
      <c r="H200" s="5"/>
      <c r="O200" s="3"/>
      <c r="P200" s="57">
        <v>94.5</v>
      </c>
      <c r="Q200" s="57">
        <f t="shared" si="6"/>
        <v>1.8693437946108075E-19</v>
      </c>
      <c r="R200" s="57">
        <f t="shared" si="7"/>
        <v>1</v>
      </c>
      <c r="S200" s="57">
        <f t="shared" si="8"/>
        <v>0.62744798280539527</v>
      </c>
      <c r="T200" s="57"/>
      <c r="U200" s="57"/>
      <c r="V200" s="47"/>
    </row>
    <row r="201" spans="4:22" s="1" customFormat="1">
      <c r="D201" s="5"/>
      <c r="E201" s="5"/>
      <c r="F201" s="5"/>
      <c r="G201" s="5"/>
      <c r="H201" s="5"/>
      <c r="O201" s="3"/>
      <c r="P201" s="58">
        <v>95</v>
      </c>
      <c r="Q201" s="57">
        <f t="shared" si="6"/>
        <v>1.3683398027576899E-19</v>
      </c>
      <c r="R201" s="57">
        <f t="shared" si="7"/>
        <v>1</v>
      </c>
      <c r="S201" s="57">
        <f t="shared" si="8"/>
        <v>0.62874063326513963</v>
      </c>
      <c r="T201" s="57"/>
      <c r="U201" s="57"/>
      <c r="V201" s="47"/>
    </row>
    <row r="202" spans="4:22" s="1" customFormat="1">
      <c r="D202" s="5"/>
      <c r="E202" s="5"/>
      <c r="F202" s="5"/>
      <c r="G202" s="5"/>
      <c r="H202" s="5"/>
      <c r="O202" s="3"/>
      <c r="P202" s="57">
        <v>95.5</v>
      </c>
      <c r="Q202" s="57">
        <f t="shared" si="6"/>
        <v>1.0009532697561976E-19</v>
      </c>
      <c r="R202" s="57">
        <f t="shared" si="7"/>
        <v>1</v>
      </c>
      <c r="S202" s="57">
        <f t="shared" si="8"/>
        <v>0.63002914026650181</v>
      </c>
      <c r="T202" s="57"/>
      <c r="U202" s="57"/>
      <c r="V202" s="47"/>
    </row>
    <row r="203" spans="4:22" s="1" customFormat="1">
      <c r="D203" s="5"/>
      <c r="E203" s="5"/>
      <c r="F203" s="5"/>
      <c r="G203" s="5"/>
      <c r="H203" s="5"/>
      <c r="O203" s="3"/>
      <c r="P203" s="58">
        <v>96</v>
      </c>
      <c r="Q203" s="57">
        <f t="shared" si="6"/>
        <v>7.3172796517198546E-20</v>
      </c>
      <c r="R203" s="57">
        <f t="shared" si="7"/>
        <v>1</v>
      </c>
      <c r="S203" s="57">
        <f t="shared" si="8"/>
        <v>0.63131353868062123</v>
      </c>
      <c r="T203" s="57"/>
      <c r="U203" s="57"/>
      <c r="V203" s="47"/>
    </row>
    <row r="204" spans="4:22" s="1" customFormat="1">
      <c r="D204" s="5"/>
      <c r="E204" s="5"/>
      <c r="F204" s="5"/>
      <c r="G204" s="5"/>
      <c r="H204" s="5"/>
      <c r="O204" s="3"/>
      <c r="P204" s="57">
        <v>96.5</v>
      </c>
      <c r="Q204" s="57">
        <f t="shared" ref="Q204:Q267" si="9">$B$4*((1/$B$5)^$B$4)*(P204^($B$4-1))*EXP(-((P204/$B$5)^$B$4))</f>
        <v>5.3456737331172895E-20</v>
      </c>
      <c r="R204" s="57">
        <f t="shared" ref="R204:R267" si="10">1-EXP(-((P204/$B$5)^$B$4))</f>
        <v>1</v>
      </c>
      <c r="S204" s="57">
        <f t="shared" ref="S204:S267" si="11">$B$4*((1/$B$5)^$B$4)*(P204^($B$4-1))</f>
        <v>0.63259386290535435</v>
      </c>
      <c r="T204" s="57"/>
      <c r="U204" s="57"/>
      <c r="V204" s="47"/>
    </row>
    <row r="205" spans="4:22" s="1" customFormat="1">
      <c r="D205" s="5"/>
      <c r="E205" s="5"/>
      <c r="F205" s="5"/>
      <c r="G205" s="5"/>
      <c r="H205" s="5"/>
      <c r="O205" s="3"/>
      <c r="P205" s="58">
        <v>97</v>
      </c>
      <c r="Q205" s="57">
        <f t="shared" si="9"/>
        <v>3.9027714307595551E-20</v>
      </c>
      <c r="R205" s="57">
        <f t="shared" si="10"/>
        <v>1</v>
      </c>
      <c r="S205" s="57">
        <f t="shared" si="11"/>
        <v>0.63387014687411314</v>
      </c>
      <c r="T205" s="57"/>
      <c r="U205" s="57"/>
      <c r="V205" s="47"/>
    </row>
    <row r="206" spans="4:22" s="1" customFormat="1">
      <c r="D206" s="5"/>
      <c r="E206" s="5"/>
      <c r="F206" s="5"/>
      <c r="G206" s="5"/>
      <c r="H206" s="5"/>
      <c r="O206" s="3"/>
      <c r="P206" s="57">
        <v>97.5</v>
      </c>
      <c r="Q206" s="57">
        <f t="shared" si="9"/>
        <v>2.8474924384960517E-20</v>
      </c>
      <c r="R206" s="57">
        <f t="shared" si="10"/>
        <v>1</v>
      </c>
      <c r="S206" s="57">
        <f t="shared" si="11"/>
        <v>0.63514242406449417</v>
      </c>
      <c r="T206" s="57"/>
      <c r="U206" s="57"/>
      <c r="V206" s="47"/>
    </row>
    <row r="207" spans="4:22" s="1" customFormat="1">
      <c r="D207" s="5"/>
      <c r="E207" s="5"/>
      <c r="F207" s="5"/>
      <c r="G207" s="5"/>
      <c r="H207" s="5"/>
      <c r="O207" s="3"/>
      <c r="P207" s="58">
        <v>98</v>
      </c>
      <c r="Q207" s="57">
        <f t="shared" si="9"/>
        <v>2.0762122445226689E-20</v>
      </c>
      <c r="R207" s="57">
        <f t="shared" si="10"/>
        <v>1</v>
      </c>
      <c r="S207" s="57">
        <f t="shared" si="11"/>
        <v>0.63641072750670424</v>
      </c>
      <c r="T207" s="57"/>
      <c r="U207" s="57"/>
      <c r="V207" s="47"/>
    </row>
    <row r="208" spans="4:22" s="1" customFormat="1">
      <c r="D208" s="5"/>
      <c r="E208" s="5"/>
      <c r="F208" s="5"/>
      <c r="G208" s="5"/>
      <c r="H208" s="5"/>
      <c r="O208" s="3"/>
      <c r="P208" s="57">
        <v>98.5</v>
      </c>
      <c r="Q208" s="57">
        <f t="shared" si="9"/>
        <v>1.5128697087119897E-20</v>
      </c>
      <c r="R208" s="57">
        <f t="shared" si="10"/>
        <v>1</v>
      </c>
      <c r="S208" s="57">
        <f t="shared" si="11"/>
        <v>0.63767508979178789</v>
      </c>
      <c r="T208" s="57"/>
      <c r="U208" s="57"/>
      <c r="V208" s="47"/>
    </row>
    <row r="209" spans="4:22" s="1" customFormat="1">
      <c r="D209" s="5"/>
      <c r="E209" s="5"/>
      <c r="F209" s="5"/>
      <c r="G209" s="5"/>
      <c r="H209" s="5"/>
      <c r="O209" s="3"/>
      <c r="P209" s="58">
        <v>99</v>
      </c>
      <c r="Q209" s="57">
        <f t="shared" si="9"/>
        <v>1.1016732758762755E-20</v>
      </c>
      <c r="R209" s="57">
        <f t="shared" si="10"/>
        <v>1</v>
      </c>
      <c r="S209" s="57">
        <f t="shared" si="11"/>
        <v>0.63893554307966183</v>
      </c>
      <c r="T209" s="57"/>
      <c r="U209" s="57"/>
      <c r="V209" s="47"/>
    </row>
    <row r="210" spans="4:22" s="1" customFormat="1">
      <c r="D210" s="5"/>
      <c r="E210" s="5"/>
      <c r="F210" s="5"/>
      <c r="G210" s="5"/>
      <c r="H210" s="5"/>
      <c r="O210" s="3"/>
      <c r="P210" s="57">
        <v>99.5</v>
      </c>
      <c r="Q210" s="57">
        <f t="shared" si="9"/>
        <v>8.0172698011338857E-21</v>
      </c>
      <c r="R210" s="57">
        <f t="shared" si="10"/>
        <v>1</v>
      </c>
      <c r="S210" s="57">
        <f t="shared" si="11"/>
        <v>0.64019211910696483</v>
      </c>
      <c r="T210" s="57"/>
      <c r="U210" s="57"/>
      <c r="V210" s="47"/>
    </row>
    <row r="211" spans="4:22" s="1" customFormat="1">
      <c r="D211" s="5"/>
      <c r="E211" s="5"/>
      <c r="F211" s="5"/>
      <c r="G211" s="5"/>
      <c r="H211" s="5"/>
      <c r="O211" s="3"/>
      <c r="P211" s="58">
        <v>100</v>
      </c>
      <c r="Q211" s="57">
        <f t="shared" si="9"/>
        <v>5.8307371299711814E-21</v>
      </c>
      <c r="R211" s="57">
        <f t="shared" si="10"/>
        <v>1</v>
      </c>
      <c r="S211" s="57">
        <f t="shared" si="11"/>
        <v>0.64144484919472367</v>
      </c>
      <c r="T211" s="57"/>
      <c r="U211" s="57"/>
      <c r="V211" s="47"/>
    </row>
    <row r="212" spans="4:22" s="1" customFormat="1">
      <c r="D212" s="5"/>
      <c r="E212" s="5"/>
      <c r="F212" s="5"/>
      <c r="G212" s="5"/>
      <c r="H212" s="5"/>
      <c r="O212" s="3"/>
      <c r="P212" s="57">
        <v>100.5</v>
      </c>
      <c r="Q212" s="57">
        <f t="shared" si="9"/>
        <v>4.2378402279433153E-21</v>
      </c>
      <c r="R212" s="57">
        <f t="shared" si="10"/>
        <v>1</v>
      </c>
      <c r="S212" s="57">
        <f t="shared" si="11"/>
        <v>0.64269376425584324</v>
      </c>
      <c r="T212" s="57"/>
      <c r="U212" s="57"/>
      <c r="V212" s="47"/>
    </row>
    <row r="213" spans="4:22" s="1" customFormat="1">
      <c r="D213" s="5"/>
      <c r="E213" s="5"/>
      <c r="F213" s="5"/>
      <c r="G213" s="5"/>
      <c r="H213" s="5"/>
      <c r="O213" s="3"/>
      <c r="P213" s="58">
        <v>101</v>
      </c>
      <c r="Q213" s="57">
        <f t="shared" si="9"/>
        <v>3.0781566429998662E-21</v>
      </c>
      <c r="R213" s="57">
        <f t="shared" si="10"/>
        <v>1</v>
      </c>
      <c r="S213" s="57">
        <f t="shared" si="11"/>
        <v>0.64393889480242739</v>
      </c>
      <c r="T213" s="57"/>
      <c r="U213" s="57"/>
      <c r="V213" s="47"/>
    </row>
    <row r="214" spans="4:22" s="1" customFormat="1">
      <c r="D214" s="5"/>
      <c r="E214" s="5"/>
      <c r="F214" s="5"/>
      <c r="G214" s="5"/>
      <c r="H214" s="5"/>
      <c r="O214" s="3"/>
      <c r="P214" s="57">
        <v>101.5</v>
      </c>
      <c r="Q214" s="57">
        <f t="shared" si="9"/>
        <v>2.2344093224415659E-21</v>
      </c>
      <c r="R214" s="57">
        <f t="shared" si="10"/>
        <v>1</v>
      </c>
      <c r="S214" s="57">
        <f t="shared" si="11"/>
        <v>0.64518027095292807</v>
      </c>
      <c r="T214" s="57"/>
      <c r="U214" s="57"/>
      <c r="V214" s="47"/>
    </row>
    <row r="215" spans="4:22" s="1" customFormat="1">
      <c r="D215" s="5"/>
      <c r="E215" s="5"/>
      <c r="F215" s="5"/>
      <c r="G215" s="5"/>
      <c r="H215" s="5"/>
      <c r="O215" s="3"/>
      <c r="P215" s="58">
        <v>102</v>
      </c>
      <c r="Q215" s="57">
        <f t="shared" si="9"/>
        <v>1.6209196457252262E-21</v>
      </c>
      <c r="R215" s="57">
        <f t="shared" si="10"/>
        <v>1</v>
      </c>
      <c r="S215" s="57">
        <f t="shared" si="11"/>
        <v>0.64641792243913809</v>
      </c>
      <c r="T215" s="57"/>
      <c r="U215" s="57"/>
      <c r="V215" s="47"/>
    </row>
    <row r="216" spans="4:22" s="1" customFormat="1">
      <c r="D216" s="5"/>
      <c r="E216" s="5"/>
      <c r="F216" s="5"/>
      <c r="G216" s="5"/>
      <c r="H216" s="5"/>
      <c r="O216" s="3"/>
      <c r="P216" s="57">
        <v>102.5</v>
      </c>
      <c r="Q216" s="57">
        <f t="shared" si="9"/>
        <v>1.1751351489406885E-21</v>
      </c>
      <c r="R216" s="57">
        <f t="shared" si="10"/>
        <v>1</v>
      </c>
      <c r="S216" s="57">
        <f t="shared" si="11"/>
        <v>0.64765187861302231</v>
      </c>
      <c r="T216" s="57"/>
      <c r="U216" s="57"/>
      <c r="V216" s="47"/>
    </row>
    <row r="217" spans="4:22" s="1" customFormat="1">
      <c r="D217" s="5"/>
      <c r="E217" s="5"/>
      <c r="F217" s="5"/>
      <c r="G217" s="5"/>
      <c r="H217" s="5"/>
      <c r="O217" s="3"/>
      <c r="P217" s="58">
        <v>103</v>
      </c>
      <c r="Q217" s="57">
        <f t="shared" si="9"/>
        <v>8.5141748536199006E-22</v>
      </c>
      <c r="R217" s="57">
        <f t="shared" si="10"/>
        <v>1</v>
      </c>
      <c r="S217" s="57">
        <f t="shared" si="11"/>
        <v>0.64888216845339575</v>
      </c>
      <c r="T217" s="57"/>
      <c r="U217" s="57"/>
      <c r="V217" s="47"/>
    </row>
    <row r="218" spans="4:22" s="1" customFormat="1">
      <c r="D218" s="5"/>
      <c r="E218" s="5"/>
      <c r="F218" s="5"/>
      <c r="G218" s="5"/>
      <c r="H218" s="5"/>
      <c r="O218" s="3"/>
      <c r="P218" s="57">
        <v>103.5</v>
      </c>
      <c r="Q218" s="57">
        <f t="shared" si="9"/>
        <v>6.1649074830052001E-22</v>
      </c>
      <c r="R218" s="57">
        <f t="shared" si="10"/>
        <v>1</v>
      </c>
      <c r="S218" s="57">
        <f t="shared" si="11"/>
        <v>0.65010882057245423</v>
      </c>
      <c r="T218" s="57"/>
      <c r="U218" s="57"/>
      <c r="V218" s="47"/>
    </row>
    <row r="219" spans="4:22" s="1" customFormat="1">
      <c r="D219" s="5"/>
      <c r="E219" s="5"/>
      <c r="F219" s="5"/>
      <c r="G219" s="5"/>
      <c r="H219" s="5"/>
      <c r="O219" s="3"/>
      <c r="P219" s="58">
        <v>104</v>
      </c>
      <c r="Q219" s="57">
        <f t="shared" si="9"/>
        <v>4.4610864304661283E-22</v>
      </c>
      <c r="R219" s="57">
        <f t="shared" si="10"/>
        <v>1</v>
      </c>
      <c r="S219" s="57">
        <f t="shared" si="11"/>
        <v>0.65133186322215841</v>
      </c>
      <c r="T219" s="57"/>
      <c r="U219" s="57"/>
      <c r="V219" s="47"/>
    </row>
    <row r="220" spans="4:22" s="1" customFormat="1">
      <c r="D220" s="5"/>
      <c r="E220" s="5"/>
      <c r="F220" s="5"/>
      <c r="G220" s="5"/>
      <c r="H220" s="5"/>
      <c r="O220" s="3"/>
      <c r="P220" s="57">
        <v>104.5</v>
      </c>
      <c r="Q220" s="57">
        <f t="shared" si="9"/>
        <v>3.2261577958620245E-22</v>
      </c>
      <c r="R220" s="57">
        <f t="shared" si="10"/>
        <v>1</v>
      </c>
      <c r="S220" s="57">
        <f t="shared" si="11"/>
        <v>0.65255132430047647</v>
      </c>
      <c r="T220" s="57"/>
      <c r="U220" s="57"/>
      <c r="V220" s="47"/>
    </row>
    <row r="221" spans="4:22" s="1" customFormat="1">
      <c r="D221" s="5"/>
      <c r="E221" s="5"/>
      <c r="F221" s="5"/>
      <c r="G221" s="5"/>
      <c r="H221" s="5"/>
      <c r="O221" s="3"/>
      <c r="P221" s="58">
        <v>105</v>
      </c>
      <c r="Q221" s="57">
        <f t="shared" si="9"/>
        <v>2.3316442014558556E-22</v>
      </c>
      <c r="R221" s="57">
        <f t="shared" si="10"/>
        <v>1</v>
      </c>
      <c r="S221" s="57">
        <f t="shared" si="11"/>
        <v>0.65376723135749049</v>
      </c>
      <c r="T221" s="57"/>
      <c r="U221" s="57"/>
      <c r="V221" s="47"/>
    </row>
    <row r="222" spans="4:22" s="1" customFormat="1">
      <c r="D222" s="5"/>
      <c r="E222" s="5"/>
      <c r="F222" s="5"/>
      <c r="G222" s="5"/>
      <c r="H222" s="5"/>
      <c r="O222" s="3"/>
      <c r="P222" s="57">
        <v>105.5</v>
      </c>
      <c r="Q222" s="57">
        <f t="shared" si="9"/>
        <v>1.6841139208980224E-22</v>
      </c>
      <c r="R222" s="57">
        <f t="shared" si="10"/>
        <v>1</v>
      </c>
      <c r="S222" s="57">
        <f t="shared" si="11"/>
        <v>0.65497961160136742</v>
      </c>
      <c r="T222" s="57"/>
      <c r="U222" s="57"/>
      <c r="V222" s="47"/>
    </row>
    <row r="223" spans="4:22" s="1" customFormat="1">
      <c r="D223" s="5"/>
      <c r="E223" s="5"/>
      <c r="F223" s="5"/>
      <c r="G223" s="5"/>
      <c r="H223" s="5"/>
      <c r="O223" s="3"/>
      <c r="P223" s="58">
        <v>106</v>
      </c>
      <c r="Q223" s="57">
        <f t="shared" si="9"/>
        <v>1.2156651389120249E-22</v>
      </c>
      <c r="R223" s="57">
        <f t="shared" si="10"/>
        <v>1</v>
      </c>
      <c r="S223" s="57">
        <f t="shared" si="11"/>
        <v>0.6561884919042007</v>
      </c>
      <c r="T223" s="57"/>
      <c r="U223" s="57"/>
      <c r="V223" s="47"/>
    </row>
    <row r="224" spans="4:22" s="1" customFormat="1">
      <c r="D224" s="5"/>
      <c r="E224" s="5"/>
      <c r="F224" s="5"/>
      <c r="G224" s="5"/>
      <c r="H224" s="5"/>
      <c r="O224" s="3"/>
      <c r="P224" s="57">
        <v>106.5</v>
      </c>
      <c r="Q224" s="57">
        <f t="shared" si="9"/>
        <v>8.7698176621613075E-23</v>
      </c>
      <c r="R224" s="57">
        <f t="shared" si="10"/>
        <v>1</v>
      </c>
      <c r="S224" s="57">
        <f t="shared" si="11"/>
        <v>0.65739389880772559</v>
      </c>
      <c r="T224" s="57"/>
      <c r="U224" s="57"/>
      <c r="V224" s="47"/>
    </row>
    <row r="225" spans="4:22" s="1" customFormat="1">
      <c r="D225" s="5"/>
      <c r="E225" s="5"/>
      <c r="F225" s="5"/>
      <c r="G225" s="5"/>
      <c r="H225" s="5"/>
      <c r="O225" s="3"/>
      <c r="P225" s="58">
        <v>107</v>
      </c>
      <c r="Q225" s="57">
        <f t="shared" si="9"/>
        <v>6.3226924239503241E-23</v>
      </c>
      <c r="R225" s="57">
        <f t="shared" si="10"/>
        <v>1</v>
      </c>
      <c r="S225" s="57">
        <f t="shared" si="11"/>
        <v>0.65859585852890878</v>
      </c>
      <c r="T225" s="57"/>
      <c r="U225" s="57"/>
      <c r="V225" s="47"/>
    </row>
    <row r="226" spans="4:22" s="1" customFormat="1">
      <c r="D226" s="5"/>
      <c r="E226" s="5"/>
      <c r="F226" s="5"/>
      <c r="G226" s="5"/>
      <c r="H226" s="5"/>
      <c r="O226" s="3"/>
      <c r="P226" s="57">
        <v>107.5</v>
      </c>
      <c r="Q226" s="57">
        <f t="shared" si="9"/>
        <v>4.5556381200027275E-23</v>
      </c>
      <c r="R226" s="57">
        <f t="shared" si="10"/>
        <v>1</v>
      </c>
      <c r="S226" s="57">
        <f t="shared" si="11"/>
        <v>0.65979439696542097</v>
      </c>
      <c r="T226" s="57"/>
      <c r="U226" s="57"/>
      <c r="V226" s="47"/>
    </row>
    <row r="227" spans="4:22" s="1" customFormat="1">
      <c r="D227" s="5"/>
      <c r="E227" s="5"/>
      <c r="F227" s="5"/>
      <c r="G227" s="5"/>
      <c r="H227" s="5"/>
      <c r="O227" s="3"/>
      <c r="P227" s="58">
        <v>108</v>
      </c>
      <c r="Q227" s="57">
        <f t="shared" si="9"/>
        <v>3.2804454989010896E-23</v>
      </c>
      <c r="R227" s="57">
        <f t="shared" si="10"/>
        <v>1</v>
      </c>
      <c r="S227" s="57">
        <f t="shared" si="11"/>
        <v>0.66098953970098939</v>
      </c>
      <c r="T227" s="57"/>
      <c r="U227" s="57"/>
      <c r="V227" s="47"/>
    </row>
    <row r="228" spans="4:22" s="1" customFormat="1">
      <c r="D228" s="5"/>
      <c r="E228" s="5"/>
      <c r="F228" s="5"/>
      <c r="G228" s="5"/>
      <c r="H228" s="5"/>
      <c r="O228" s="3"/>
      <c r="P228" s="57">
        <v>108.5</v>
      </c>
      <c r="Q228" s="57">
        <f t="shared" si="9"/>
        <v>2.3607698466532557E-23</v>
      </c>
      <c r="R228" s="57">
        <f t="shared" si="10"/>
        <v>1</v>
      </c>
      <c r="S228" s="57">
        <f t="shared" si="11"/>
        <v>0.66218131201063724</v>
      </c>
      <c r="T228" s="57"/>
      <c r="U228" s="57"/>
      <c r="V228" s="47"/>
    </row>
    <row r="229" spans="4:22" s="1" customFormat="1">
      <c r="D229" s="5"/>
      <c r="E229" s="5"/>
      <c r="F229" s="5"/>
      <c r="G229" s="5"/>
      <c r="H229" s="5"/>
      <c r="O229" s="3"/>
      <c r="P229" s="58">
        <v>109</v>
      </c>
      <c r="Q229" s="57">
        <f t="shared" si="9"/>
        <v>1.6979013306841911E-23</v>
      </c>
      <c r="R229" s="57">
        <f t="shared" si="10"/>
        <v>1</v>
      </c>
      <c r="S229" s="57">
        <f t="shared" si="11"/>
        <v>0.6633697388658133</v>
      </c>
      <c r="T229" s="57"/>
      <c r="U229" s="57"/>
      <c r="V229" s="47"/>
    </row>
    <row r="230" spans="4:22" s="1" customFormat="1">
      <c r="D230" s="5"/>
      <c r="E230" s="5"/>
      <c r="F230" s="5"/>
      <c r="G230" s="5"/>
      <c r="H230" s="5"/>
      <c r="O230" s="3"/>
      <c r="P230" s="57">
        <v>109.5</v>
      </c>
      <c r="Q230" s="57">
        <f t="shared" si="9"/>
        <v>1.220421869198038E-23</v>
      </c>
      <c r="R230" s="57">
        <f t="shared" si="10"/>
        <v>1</v>
      </c>
      <c r="S230" s="57">
        <f t="shared" si="11"/>
        <v>0.66455484493941086</v>
      </c>
      <c r="T230" s="57"/>
      <c r="U230" s="57"/>
      <c r="V230" s="47"/>
    </row>
    <row r="231" spans="4:22" s="1" customFormat="1">
      <c r="D231" s="5"/>
      <c r="E231" s="5"/>
      <c r="F231" s="5"/>
      <c r="G231" s="5"/>
      <c r="H231" s="5"/>
      <c r="O231" s="3"/>
      <c r="P231" s="58">
        <v>110</v>
      </c>
      <c r="Q231" s="57">
        <f t="shared" si="9"/>
        <v>8.7669190853441316E-24</v>
      </c>
      <c r="R231" s="57">
        <f t="shared" si="10"/>
        <v>1</v>
      </c>
      <c r="S231" s="57">
        <f t="shared" si="11"/>
        <v>0.66573665461068299</v>
      </c>
      <c r="T231" s="57"/>
      <c r="U231" s="57"/>
      <c r="V231" s="47"/>
    </row>
    <row r="232" spans="4:22" s="1" customFormat="1">
      <c r="D232" s="5"/>
      <c r="E232" s="5"/>
      <c r="F232" s="5"/>
      <c r="G232" s="5"/>
      <c r="H232" s="5"/>
      <c r="O232" s="3"/>
      <c r="P232" s="57">
        <v>110.5</v>
      </c>
      <c r="Q232" s="57">
        <f t="shared" si="9"/>
        <v>6.2939638567146463E-24</v>
      </c>
      <c r="R232" s="57">
        <f t="shared" si="10"/>
        <v>1</v>
      </c>
      <c r="S232" s="57">
        <f t="shared" si="11"/>
        <v>0.666915191970054</v>
      </c>
      <c r="T232" s="57"/>
      <c r="U232" s="57"/>
      <c r="V232" s="47"/>
    </row>
    <row r="233" spans="4:22" s="1" customFormat="1">
      <c r="D233" s="5"/>
      <c r="E233" s="5"/>
      <c r="F233" s="5"/>
      <c r="G233" s="5"/>
      <c r="H233" s="5"/>
      <c r="O233" s="3"/>
      <c r="P233" s="58">
        <v>111</v>
      </c>
      <c r="Q233" s="57">
        <f t="shared" si="9"/>
        <v>4.5158806984184225E-24</v>
      </c>
      <c r="R233" s="57">
        <f t="shared" si="10"/>
        <v>1</v>
      </c>
      <c r="S233" s="57">
        <f t="shared" si="11"/>
        <v>0.66809048082383038</v>
      </c>
      <c r="T233" s="57"/>
      <c r="U233" s="57"/>
      <c r="V233" s="47"/>
    </row>
    <row r="234" spans="4:22" s="1" customFormat="1">
      <c r="D234" s="5"/>
      <c r="E234" s="5"/>
      <c r="F234" s="5"/>
      <c r="G234" s="5"/>
      <c r="H234" s="5"/>
      <c r="O234" s="3"/>
      <c r="P234" s="57">
        <v>111.5</v>
      </c>
      <c r="Q234" s="57">
        <f t="shared" si="9"/>
        <v>3.2381903832253184E-24</v>
      </c>
      <c r="R234" s="57">
        <f t="shared" si="10"/>
        <v>1</v>
      </c>
      <c r="S234" s="57">
        <f t="shared" si="11"/>
        <v>0.66926254469881719</v>
      </c>
      <c r="T234" s="57"/>
      <c r="U234" s="57"/>
      <c r="V234" s="47"/>
    </row>
    <row r="235" spans="4:22" s="1" customFormat="1">
      <c r="D235" s="5"/>
      <c r="E235" s="5"/>
      <c r="F235" s="5"/>
      <c r="G235" s="5"/>
      <c r="H235" s="5"/>
      <c r="O235" s="3"/>
      <c r="P235" s="58">
        <v>112</v>
      </c>
      <c r="Q235" s="57">
        <f t="shared" si="9"/>
        <v>2.320623729852239E-24</v>
      </c>
      <c r="R235" s="57">
        <f t="shared" si="10"/>
        <v>1</v>
      </c>
      <c r="S235" s="57">
        <f t="shared" si="11"/>
        <v>0.67043140684683233</v>
      </c>
      <c r="T235" s="57"/>
      <c r="U235" s="57"/>
      <c r="V235" s="47"/>
    </row>
    <row r="236" spans="4:22" s="1" customFormat="1">
      <c r="D236" s="5"/>
      <c r="E236" s="5"/>
      <c r="F236" s="5"/>
      <c r="G236" s="5"/>
      <c r="H236" s="5"/>
      <c r="O236" s="3"/>
      <c r="P236" s="57">
        <v>112.5</v>
      </c>
      <c r="Q236" s="57">
        <f t="shared" si="9"/>
        <v>1.6620735327871965E-24</v>
      </c>
      <c r="R236" s="57">
        <f t="shared" si="10"/>
        <v>1</v>
      </c>
      <c r="S236" s="57">
        <f t="shared" si="11"/>
        <v>0.67159709024913639</v>
      </c>
      <c r="T236" s="57"/>
      <c r="U236" s="57"/>
      <c r="V236" s="47"/>
    </row>
    <row r="237" spans="4:22" s="1" customFormat="1">
      <c r="D237" s="5"/>
      <c r="E237" s="5"/>
      <c r="F237" s="5"/>
      <c r="G237" s="5"/>
      <c r="H237" s="5"/>
      <c r="O237" s="3"/>
      <c r="P237" s="58">
        <v>113</v>
      </c>
      <c r="Q237" s="57">
        <f t="shared" si="9"/>
        <v>1.1897058882752272E-24</v>
      </c>
      <c r="R237" s="57">
        <f t="shared" si="10"/>
        <v>1</v>
      </c>
      <c r="S237" s="57">
        <f t="shared" si="11"/>
        <v>0.67275961762076508</v>
      </c>
      <c r="T237" s="57"/>
      <c r="U237" s="57"/>
      <c r="V237" s="47"/>
    </row>
    <row r="238" spans="4:22" s="1" customFormat="1">
      <c r="D238" s="5"/>
      <c r="E238" s="5"/>
      <c r="F238" s="5"/>
      <c r="G238" s="5"/>
      <c r="H238" s="5"/>
      <c r="O238" s="3"/>
      <c r="P238" s="57">
        <v>113.5</v>
      </c>
      <c r="Q238" s="57">
        <f t="shared" si="9"/>
        <v>8.5108624812818614E-25</v>
      </c>
      <c r="R238" s="57">
        <f t="shared" si="10"/>
        <v>1</v>
      </c>
      <c r="S238" s="57">
        <f t="shared" si="11"/>
        <v>0.67391901141477706</v>
      </c>
      <c r="T238" s="57"/>
      <c r="U238" s="57"/>
      <c r="V238" s="47"/>
    </row>
    <row r="239" spans="4:22" s="1" customFormat="1">
      <c r="D239" s="5"/>
      <c r="E239" s="5"/>
      <c r="F239" s="5"/>
      <c r="G239" s="5"/>
      <c r="H239" s="5"/>
      <c r="O239" s="3"/>
      <c r="P239" s="58">
        <v>114</v>
      </c>
      <c r="Q239" s="57">
        <f t="shared" si="9"/>
        <v>6.0848913420038451E-25</v>
      </c>
      <c r="R239" s="57">
        <f t="shared" si="10"/>
        <v>1</v>
      </c>
      <c r="S239" s="57">
        <f t="shared" si="11"/>
        <v>0.6750752938264154</v>
      </c>
      <c r="T239" s="57"/>
      <c r="U239" s="57"/>
      <c r="V239" s="47"/>
    </row>
    <row r="240" spans="4:22" s="1" customFormat="1">
      <c r="D240" s="5"/>
      <c r="E240" s="5"/>
      <c r="F240" s="5"/>
      <c r="G240" s="5"/>
      <c r="H240" s="5"/>
      <c r="O240" s="3"/>
      <c r="P240" s="57">
        <v>114.5</v>
      </c>
      <c r="Q240" s="57">
        <f t="shared" si="9"/>
        <v>4.3478852707943417E-25</v>
      </c>
      <c r="R240" s="57">
        <f t="shared" si="10"/>
        <v>1</v>
      </c>
      <c r="S240" s="57">
        <f t="shared" si="11"/>
        <v>0.67622848679718239</v>
      </c>
      <c r="T240" s="57"/>
      <c r="U240" s="57"/>
      <c r="V240" s="47"/>
    </row>
    <row r="241" spans="4:22" s="1" customFormat="1">
      <c r="D241" s="5"/>
      <c r="E241" s="5"/>
      <c r="F241" s="5"/>
      <c r="G241" s="5"/>
      <c r="H241" s="5"/>
      <c r="O241" s="3"/>
      <c r="P241" s="58">
        <v>115</v>
      </c>
      <c r="Q241" s="57">
        <f t="shared" si="9"/>
        <v>3.1049171407005572E-25</v>
      </c>
      <c r="R241" s="57">
        <f t="shared" si="10"/>
        <v>1</v>
      </c>
      <c r="S241" s="57">
        <f t="shared" si="11"/>
        <v>0.67737861201883587</v>
      </c>
      <c r="T241" s="57"/>
      <c r="U241" s="57"/>
      <c r="V241" s="47"/>
    </row>
    <row r="242" spans="4:22" s="1" customFormat="1">
      <c r="D242" s="5"/>
      <c r="E242" s="5"/>
      <c r="F242" s="5"/>
      <c r="G242" s="5"/>
      <c r="H242" s="5"/>
      <c r="O242" s="3"/>
      <c r="P242" s="57">
        <v>115.5</v>
      </c>
      <c r="Q242" s="57">
        <f t="shared" si="9"/>
        <v>2.2159978610698549E-25</v>
      </c>
      <c r="R242" s="57">
        <f t="shared" si="10"/>
        <v>1</v>
      </c>
      <c r="S242" s="57">
        <f t="shared" si="11"/>
        <v>0.67852569093730319</v>
      </c>
      <c r="T242" s="57"/>
      <c r="U242" s="57"/>
      <c r="V242" s="47"/>
    </row>
    <row r="243" spans="4:22" s="1" customFormat="1">
      <c r="D243" s="5"/>
      <c r="E243" s="5"/>
      <c r="F243" s="5"/>
      <c r="G243" s="5"/>
      <c r="H243" s="5"/>
      <c r="O243" s="3"/>
      <c r="P243" s="58">
        <v>116</v>
      </c>
      <c r="Q243" s="57">
        <f t="shared" si="9"/>
        <v>1.5806536862916425E-25</v>
      </c>
      <c r="R243" s="57">
        <f t="shared" si="10"/>
        <v>1</v>
      </c>
      <c r="S243" s="57">
        <f t="shared" si="11"/>
        <v>0.67966974475651842</v>
      </c>
      <c r="T243" s="57"/>
      <c r="U243" s="57"/>
      <c r="V243" s="47"/>
    </row>
    <row r="244" spans="4:22" s="1" customFormat="1">
      <c r="D244" s="5"/>
      <c r="E244" s="5"/>
      <c r="F244" s="5"/>
      <c r="G244" s="5"/>
      <c r="H244" s="5"/>
      <c r="O244" s="3"/>
      <c r="P244" s="57">
        <v>116.5</v>
      </c>
      <c r="Q244" s="57">
        <f t="shared" si="9"/>
        <v>1.1268156540217271E-25</v>
      </c>
      <c r="R244" s="57">
        <f t="shared" si="10"/>
        <v>1</v>
      </c>
      <c r="S244" s="57">
        <f t="shared" si="11"/>
        <v>0.68081079444218295</v>
      </c>
      <c r="T244" s="57"/>
      <c r="U244" s="57"/>
      <c r="V244" s="47"/>
    </row>
    <row r="245" spans="4:22" s="1" customFormat="1">
      <c r="D245" s="5"/>
      <c r="E245" s="5"/>
      <c r="F245" s="5"/>
      <c r="G245" s="5"/>
      <c r="H245" s="5"/>
      <c r="O245" s="3"/>
      <c r="P245" s="58">
        <v>117</v>
      </c>
      <c r="Q245" s="57">
        <f t="shared" si="9"/>
        <v>8.0282048118964128E-26</v>
      </c>
      <c r="R245" s="57">
        <f t="shared" si="10"/>
        <v>1</v>
      </c>
      <c r="S245" s="57">
        <f t="shared" si="11"/>
        <v>0.68194886072545036</v>
      </c>
      <c r="T245" s="57"/>
      <c r="U245" s="57"/>
      <c r="V245" s="47"/>
    </row>
    <row r="246" spans="4:22" s="1" customFormat="1">
      <c r="D246" s="5"/>
      <c r="E246" s="5"/>
      <c r="F246" s="5"/>
      <c r="G246" s="5"/>
      <c r="H246" s="5"/>
      <c r="O246" s="3"/>
      <c r="P246" s="57">
        <v>117.5</v>
      </c>
      <c r="Q246" s="57">
        <f t="shared" si="9"/>
        <v>5.7165514435390808E-26</v>
      </c>
      <c r="R246" s="57">
        <f t="shared" si="10"/>
        <v>1</v>
      </c>
      <c r="S246" s="57">
        <f t="shared" si="11"/>
        <v>0.6830839641065426</v>
      </c>
      <c r="T246" s="57"/>
      <c r="U246" s="57"/>
      <c r="V246" s="47"/>
    </row>
    <row r="247" spans="4:22" s="1" customFormat="1">
      <c r="D247" s="5"/>
      <c r="E247" s="5"/>
      <c r="F247" s="5"/>
      <c r="G247" s="5"/>
      <c r="H247" s="5"/>
      <c r="O247" s="3"/>
      <c r="P247" s="58">
        <v>118</v>
      </c>
      <c r="Q247" s="57">
        <f t="shared" si="9"/>
        <v>4.068183714693203E-26</v>
      </c>
      <c r="R247" s="57">
        <f t="shared" si="10"/>
        <v>1</v>
      </c>
      <c r="S247" s="57">
        <f t="shared" si="11"/>
        <v>0.68421612485829131</v>
      </c>
      <c r="T247" s="57"/>
      <c r="U247" s="57"/>
      <c r="V247" s="47"/>
    </row>
    <row r="248" spans="4:22" s="1" customFormat="1">
      <c r="D248" s="5"/>
      <c r="E248" s="5"/>
      <c r="F248" s="5"/>
      <c r="G248" s="5"/>
      <c r="H248" s="5"/>
      <c r="O248" s="3"/>
      <c r="P248" s="57">
        <v>118.5</v>
      </c>
      <c r="Q248" s="57">
        <f t="shared" si="9"/>
        <v>2.8934663019845149E-26</v>
      </c>
      <c r="R248" s="57">
        <f t="shared" si="10"/>
        <v>1</v>
      </c>
      <c r="S248" s="57">
        <f t="shared" si="11"/>
        <v>0.68534536302961202</v>
      </c>
      <c r="T248" s="57"/>
      <c r="U248" s="57"/>
      <c r="V248" s="47"/>
    </row>
    <row r="249" spans="4:22" s="1" customFormat="1">
      <c r="D249" s="5"/>
      <c r="E249" s="5"/>
      <c r="F249" s="5"/>
      <c r="G249" s="5"/>
      <c r="H249" s="5"/>
      <c r="O249" s="3"/>
      <c r="P249" s="58">
        <v>119</v>
      </c>
      <c r="Q249" s="57">
        <f t="shared" si="9"/>
        <v>2.0567826009184943E-26</v>
      </c>
      <c r="R249" s="57">
        <f t="shared" si="10"/>
        <v>1</v>
      </c>
      <c r="S249" s="57">
        <f t="shared" si="11"/>
        <v>0.68647169844891032</v>
      </c>
      <c r="T249" s="57"/>
      <c r="U249" s="57"/>
      <c r="V249" s="47"/>
    </row>
    <row r="250" spans="4:22" s="1" customFormat="1">
      <c r="D250" s="5"/>
      <c r="E250" s="5"/>
      <c r="F250" s="5"/>
      <c r="G250" s="5"/>
      <c r="H250" s="5"/>
      <c r="O250" s="3"/>
      <c r="P250" s="57">
        <v>119.5</v>
      </c>
      <c r="Q250" s="57">
        <f t="shared" si="9"/>
        <v>1.4612048105709223E-26</v>
      </c>
      <c r="R250" s="57">
        <f t="shared" si="10"/>
        <v>1</v>
      </c>
      <c r="S250" s="57">
        <f t="shared" si="11"/>
        <v>0.68759515072742317</v>
      </c>
      <c r="T250" s="57"/>
      <c r="U250" s="57"/>
      <c r="V250" s="47"/>
    </row>
    <row r="251" spans="4:22" s="1" customFormat="1">
      <c r="D251" s="5"/>
      <c r="E251" s="5"/>
      <c r="F251" s="5"/>
      <c r="G251" s="5"/>
      <c r="H251" s="5"/>
      <c r="O251" s="3"/>
      <c r="P251" s="58">
        <v>120</v>
      </c>
      <c r="Q251" s="57">
        <f t="shared" si="9"/>
        <v>1.0374978092669069E-26</v>
      </c>
      <c r="R251" s="57">
        <f t="shared" si="10"/>
        <v>1</v>
      </c>
      <c r="S251" s="57">
        <f t="shared" si="11"/>
        <v>0.68871573926249319</v>
      </c>
      <c r="T251" s="57"/>
      <c r="U251" s="57"/>
      <c r="V251" s="47"/>
    </row>
    <row r="252" spans="4:22" s="1" customFormat="1">
      <c r="D252" s="5"/>
      <c r="E252" s="5"/>
      <c r="F252" s="5"/>
      <c r="G252" s="5"/>
      <c r="H252" s="5"/>
      <c r="O252" s="3"/>
      <c r="P252" s="57">
        <v>120.5</v>
      </c>
      <c r="Q252" s="57">
        <f t="shared" si="9"/>
        <v>7.3623645738950496E-27</v>
      </c>
      <c r="R252" s="57">
        <f t="shared" si="10"/>
        <v>1</v>
      </c>
      <c r="S252" s="57">
        <f t="shared" si="11"/>
        <v>0.68983348324078431</v>
      </c>
      <c r="T252" s="57"/>
      <c r="U252" s="57"/>
      <c r="V252" s="47"/>
    </row>
    <row r="253" spans="4:22" s="1" customFormat="1">
      <c r="D253" s="5"/>
      <c r="E253" s="5"/>
      <c r="F253" s="5"/>
      <c r="G253" s="5"/>
      <c r="H253" s="5"/>
      <c r="O253" s="3"/>
      <c r="P253" s="58">
        <v>121</v>
      </c>
      <c r="Q253" s="57">
        <f t="shared" si="9"/>
        <v>5.2215822831992728E-27</v>
      </c>
      <c r="R253" s="57">
        <f t="shared" si="10"/>
        <v>1</v>
      </c>
      <c r="S253" s="57">
        <f t="shared" si="11"/>
        <v>0.69094840164143223</v>
      </c>
      <c r="T253" s="57"/>
      <c r="U253" s="57"/>
      <c r="V253" s="47"/>
    </row>
    <row r="254" spans="4:22" s="1" customFormat="1">
      <c r="D254" s="5"/>
      <c r="E254" s="5"/>
      <c r="F254" s="5"/>
      <c r="G254" s="5"/>
      <c r="H254" s="5"/>
      <c r="O254" s="3"/>
      <c r="P254" s="57">
        <v>121.5</v>
      </c>
      <c r="Q254" s="57">
        <f t="shared" si="9"/>
        <v>3.7011973661423277E-27</v>
      </c>
      <c r="R254" s="57">
        <f t="shared" si="10"/>
        <v>1</v>
      </c>
      <c r="S254" s="57">
        <f t="shared" si="11"/>
        <v>0.69206051323913553</v>
      </c>
      <c r="T254" s="57"/>
      <c r="U254" s="57"/>
      <c r="V254" s="47"/>
    </row>
    <row r="255" spans="4:22" s="1" customFormat="1">
      <c r="D255" s="5"/>
      <c r="E255" s="5"/>
      <c r="F255" s="5"/>
      <c r="G255" s="5"/>
      <c r="H255" s="5"/>
      <c r="O255" s="3"/>
      <c r="P255" s="58">
        <v>122</v>
      </c>
      <c r="Q255" s="57">
        <f t="shared" si="9"/>
        <v>2.6220339187690576E-27</v>
      </c>
      <c r="R255" s="57">
        <f t="shared" si="10"/>
        <v>1</v>
      </c>
      <c r="S255" s="57">
        <f t="shared" si="11"/>
        <v>0.69316983660719145</v>
      </c>
      <c r="T255" s="57"/>
      <c r="U255" s="57"/>
      <c r="V255" s="47"/>
    </row>
    <row r="256" spans="4:22" s="1" customFormat="1">
      <c r="D256" s="5"/>
      <c r="E256" s="5"/>
      <c r="F256" s="5"/>
      <c r="G256" s="5"/>
      <c r="H256" s="5"/>
      <c r="O256" s="3"/>
      <c r="P256" s="57">
        <v>122.5</v>
      </c>
      <c r="Q256" s="57">
        <f t="shared" si="9"/>
        <v>1.8564828263009863E-27</v>
      </c>
      <c r="R256" s="57">
        <f t="shared" si="10"/>
        <v>1</v>
      </c>
      <c r="S256" s="57">
        <f t="shared" si="11"/>
        <v>0.69427639012046927</v>
      </c>
      <c r="T256" s="57"/>
      <c r="U256" s="57"/>
      <c r="V256" s="47"/>
    </row>
    <row r="257" spans="4:22" s="1" customFormat="1">
      <c r="D257" s="5"/>
      <c r="E257" s="5"/>
      <c r="F257" s="5"/>
      <c r="G257" s="5"/>
      <c r="H257" s="5"/>
      <c r="O257" s="3"/>
      <c r="P257" s="58">
        <v>123</v>
      </c>
      <c r="Q257" s="57">
        <f t="shared" si="9"/>
        <v>1.3137137908022502E-27</v>
      </c>
      <c r="R257" s="57">
        <f t="shared" si="10"/>
        <v>1</v>
      </c>
      <c r="S257" s="57">
        <f t="shared" si="11"/>
        <v>0.69538019195833178</v>
      </c>
      <c r="T257" s="57"/>
      <c r="U257" s="57"/>
      <c r="V257" s="47"/>
    </row>
    <row r="258" spans="4:22" s="1" customFormat="1">
      <c r="D258" s="5"/>
      <c r="E258" s="5"/>
      <c r="F258" s="5"/>
      <c r="G258" s="5"/>
      <c r="H258" s="5"/>
      <c r="O258" s="3"/>
      <c r="P258" s="57">
        <v>123.5</v>
      </c>
      <c r="Q258" s="57">
        <f t="shared" si="9"/>
        <v>9.2911269175659783E-28</v>
      </c>
      <c r="R258" s="57">
        <f t="shared" si="10"/>
        <v>1</v>
      </c>
      <c r="S258" s="57">
        <f t="shared" si="11"/>
        <v>0.69648126010750178</v>
      </c>
      <c r="T258" s="57"/>
      <c r="U258" s="57"/>
      <c r="V258" s="47"/>
    </row>
    <row r="259" spans="4:22" s="1" customFormat="1">
      <c r="D259" s="5"/>
      <c r="E259" s="5"/>
      <c r="F259" s="5"/>
      <c r="G259" s="5"/>
      <c r="H259" s="5"/>
      <c r="O259" s="3"/>
      <c r="P259" s="58">
        <v>124</v>
      </c>
      <c r="Q259" s="57">
        <f t="shared" si="9"/>
        <v>6.5674148599119848E-28</v>
      </c>
      <c r="R259" s="57">
        <f t="shared" si="10"/>
        <v>1</v>
      </c>
      <c r="S259" s="57">
        <f t="shared" si="11"/>
        <v>0.69757961236487176</v>
      </c>
      <c r="T259" s="57"/>
      <c r="U259" s="57"/>
      <c r="V259" s="47"/>
    </row>
    <row r="260" spans="4:22" s="1" customFormat="1">
      <c r="D260" s="5"/>
      <c r="E260" s="5"/>
      <c r="F260" s="5"/>
      <c r="G260" s="5"/>
      <c r="H260" s="5"/>
      <c r="O260" s="3"/>
      <c r="P260" s="57">
        <v>124.5</v>
      </c>
      <c r="Q260" s="57">
        <f t="shared" si="9"/>
        <v>4.6395893748368842E-28</v>
      </c>
      <c r="R260" s="57">
        <f t="shared" si="10"/>
        <v>1</v>
      </c>
      <c r="S260" s="57">
        <f t="shared" si="11"/>
        <v>0.69867526634026544</v>
      </c>
      <c r="T260" s="57"/>
      <c r="U260" s="57"/>
      <c r="V260" s="47"/>
    </row>
    <row r="261" spans="4:22" s="1" customFormat="1">
      <c r="D261" s="5"/>
      <c r="E261" s="5"/>
      <c r="F261" s="5"/>
      <c r="G261" s="5"/>
      <c r="H261" s="5"/>
      <c r="O261" s="3"/>
      <c r="P261" s="58">
        <v>125</v>
      </c>
      <c r="Q261" s="57">
        <f t="shared" si="9"/>
        <v>3.275852059450221E-28</v>
      </c>
      <c r="R261" s="57">
        <f t="shared" si="10"/>
        <v>1</v>
      </c>
      <c r="S261" s="57">
        <f t="shared" si="11"/>
        <v>0.69976823945914723</v>
      </c>
      <c r="T261" s="57"/>
      <c r="U261" s="57"/>
      <c r="V261" s="47"/>
    </row>
    <row r="262" spans="4:22" s="1" customFormat="1">
      <c r="D262" s="5"/>
      <c r="E262" s="5"/>
      <c r="F262" s="5"/>
      <c r="G262" s="5"/>
      <c r="H262" s="5"/>
      <c r="O262" s="3"/>
      <c r="P262" s="57">
        <v>125.5</v>
      </c>
      <c r="Q262" s="57">
        <f t="shared" si="9"/>
        <v>2.311688215052337E-28</v>
      </c>
      <c r="R262" s="57">
        <f t="shared" si="10"/>
        <v>1</v>
      </c>
      <c r="S262" s="57">
        <f t="shared" si="11"/>
        <v>0.70085854896527799</v>
      </c>
      <c r="T262" s="57"/>
      <c r="U262" s="57"/>
      <c r="V262" s="47"/>
    </row>
    <row r="263" spans="4:22" s="1" customFormat="1">
      <c r="D263" s="5"/>
      <c r="E263" s="5"/>
      <c r="F263" s="5"/>
      <c r="G263" s="5"/>
      <c r="H263" s="5"/>
      <c r="O263" s="3"/>
      <c r="P263" s="58">
        <v>126</v>
      </c>
      <c r="Q263" s="57">
        <f t="shared" si="9"/>
        <v>1.6304034252703581E-28</v>
      </c>
      <c r="R263" s="57">
        <f t="shared" si="10"/>
        <v>1</v>
      </c>
      <c r="S263" s="57">
        <f t="shared" si="11"/>
        <v>0.7019462119233294</v>
      </c>
      <c r="T263" s="57"/>
      <c r="U263" s="57"/>
      <c r="V263" s="47"/>
    </row>
    <row r="264" spans="4:22" s="1" customFormat="1">
      <c r="D264" s="5"/>
      <c r="E264" s="5"/>
      <c r="F264" s="5"/>
      <c r="G264" s="5"/>
      <c r="H264" s="5"/>
      <c r="O264" s="3"/>
      <c r="P264" s="57">
        <v>126.5</v>
      </c>
      <c r="Q264" s="57">
        <f t="shared" si="9"/>
        <v>1.1492707000472537E-28</v>
      </c>
      <c r="R264" s="57">
        <f t="shared" si="10"/>
        <v>1</v>
      </c>
      <c r="S264" s="57">
        <f t="shared" si="11"/>
        <v>0.70303124522144356</v>
      </c>
      <c r="T264" s="57"/>
      <c r="U264" s="57"/>
      <c r="V264" s="47"/>
    </row>
    <row r="265" spans="4:22" s="1" customFormat="1">
      <c r="D265" s="5"/>
      <c r="E265" s="5"/>
      <c r="F265" s="5"/>
      <c r="G265" s="5"/>
      <c r="H265" s="5"/>
      <c r="O265" s="3"/>
      <c r="P265" s="58">
        <v>127</v>
      </c>
      <c r="Q265" s="57">
        <f t="shared" si="9"/>
        <v>8.0967665257867516E-29</v>
      </c>
      <c r="R265" s="57">
        <f t="shared" si="10"/>
        <v>1</v>
      </c>
      <c r="S265" s="57">
        <f t="shared" si="11"/>
        <v>0.70411366557374955</v>
      </c>
      <c r="T265" s="57"/>
      <c r="U265" s="57"/>
      <c r="V265" s="47"/>
    </row>
    <row r="266" spans="4:22" s="1" customFormat="1">
      <c r="D266" s="5"/>
      <c r="E266" s="5"/>
      <c r="F266" s="5"/>
      <c r="G266" s="5"/>
      <c r="H266" s="5"/>
      <c r="O266" s="3"/>
      <c r="P266" s="57">
        <v>127.5</v>
      </c>
      <c r="Q266" s="57">
        <f t="shared" si="9"/>
        <v>5.7011636862789885E-29</v>
      </c>
      <c r="R266" s="57">
        <f t="shared" si="10"/>
        <v>1</v>
      </c>
      <c r="S266" s="57">
        <f t="shared" si="11"/>
        <v>0.70519348952283412</v>
      </c>
      <c r="T266" s="57"/>
      <c r="U266" s="57"/>
      <c r="V266" s="47"/>
    </row>
    <row r="267" spans="4:22" s="1" customFormat="1">
      <c r="D267" s="5"/>
      <c r="E267" s="5"/>
      <c r="F267" s="5"/>
      <c r="G267" s="5"/>
      <c r="H267" s="5"/>
      <c r="O267" s="3"/>
      <c r="P267" s="58">
        <v>128</v>
      </c>
      <c r="Q267" s="57">
        <f t="shared" si="9"/>
        <v>4.012163280581568E-29</v>
      </c>
      <c r="R267" s="57">
        <f t="shared" si="10"/>
        <v>1</v>
      </c>
      <c r="S267" s="57">
        <f t="shared" si="11"/>
        <v>0.70627073344216651</v>
      </c>
      <c r="T267" s="57"/>
      <c r="U267" s="57"/>
      <c r="V267" s="47"/>
    </row>
    <row r="268" spans="4:22" s="1" customFormat="1">
      <c r="D268" s="5"/>
      <c r="E268" s="5"/>
      <c r="F268" s="5"/>
      <c r="G268" s="5"/>
      <c r="H268" s="5"/>
      <c r="O268" s="3"/>
      <c r="P268" s="57">
        <v>128.5</v>
      </c>
      <c r="Q268" s="57">
        <f t="shared" ref="Q268:Q331" si="12">$B$4*((1/$B$5)^$B$4)*(P268^($B$4-1))*EXP(-((P268/$B$5)^$B$4))</f>
        <v>2.822002936062868E-29</v>
      </c>
      <c r="R268" s="57">
        <f t="shared" ref="R268:R331" si="13">1-EXP(-((P268/$B$5)^$B$4))</f>
        <v>1</v>
      </c>
      <c r="S268" s="57">
        <f t="shared" ref="S268:S331" si="14">$B$4*((1/$B$5)^$B$4)*(P268^($B$4-1))</f>
        <v>0.70734541353848168</v>
      </c>
      <c r="T268" s="57"/>
      <c r="U268" s="57"/>
      <c r="V268" s="47"/>
    </row>
    <row r="269" spans="4:22" s="1" customFormat="1">
      <c r="D269" s="5"/>
      <c r="E269" s="5"/>
      <c r="F269" s="5"/>
      <c r="G269" s="5"/>
      <c r="H269" s="5"/>
      <c r="O269" s="3"/>
      <c r="P269" s="58">
        <v>129</v>
      </c>
      <c r="Q269" s="57">
        <f t="shared" si="12"/>
        <v>1.9838127278163918E-29</v>
      </c>
      <c r="R269" s="57">
        <f t="shared" si="13"/>
        <v>1</v>
      </c>
      <c r="S269" s="57">
        <f t="shared" si="14"/>
        <v>0.70841754585411776</v>
      </c>
      <c r="T269" s="57"/>
      <c r="U269" s="57"/>
      <c r="V269" s="47"/>
    </row>
    <row r="270" spans="4:22" s="1" customFormat="1">
      <c r="D270" s="5"/>
      <c r="E270" s="5"/>
      <c r="F270" s="5"/>
      <c r="G270" s="5"/>
      <c r="H270" s="5"/>
      <c r="O270" s="3"/>
      <c r="P270" s="57">
        <v>129.5</v>
      </c>
      <c r="Q270" s="57">
        <f t="shared" si="12"/>
        <v>1.3938267764221863E-29</v>
      </c>
      <c r="R270" s="57">
        <f t="shared" si="13"/>
        <v>1</v>
      </c>
      <c r="S270" s="57">
        <f t="shared" si="14"/>
        <v>0.70948714626931608</v>
      </c>
      <c r="T270" s="57"/>
      <c r="U270" s="57"/>
      <c r="V270" s="47"/>
    </row>
    <row r="271" spans="4:22" s="1" customFormat="1">
      <c r="D271" s="5"/>
      <c r="E271" s="5"/>
      <c r="F271" s="5"/>
      <c r="G271" s="5"/>
      <c r="H271" s="5"/>
      <c r="O271" s="3"/>
      <c r="P271" s="58">
        <v>130</v>
      </c>
      <c r="Q271" s="57">
        <f t="shared" si="12"/>
        <v>9.7877399526340648E-30</v>
      </c>
      <c r="R271" s="57">
        <f t="shared" si="13"/>
        <v>1</v>
      </c>
      <c r="S271" s="57">
        <f t="shared" si="14"/>
        <v>0.71055423050447486</v>
      </c>
      <c r="T271" s="57"/>
      <c r="U271" s="57"/>
      <c r="V271" s="47"/>
    </row>
    <row r="272" spans="4:22" s="1" customFormat="1">
      <c r="D272" s="5"/>
      <c r="E272" s="5"/>
      <c r="F272" s="5"/>
      <c r="G272" s="5"/>
      <c r="H272" s="5"/>
      <c r="O272" s="3"/>
      <c r="P272" s="57">
        <v>130.5</v>
      </c>
      <c r="Q272" s="57">
        <f t="shared" si="12"/>
        <v>6.8694519933593016E-30</v>
      </c>
      <c r="R272" s="57">
        <f t="shared" si="13"/>
        <v>1</v>
      </c>
      <c r="S272" s="57">
        <f t="shared" si="14"/>
        <v>0.71161881412236905</v>
      </c>
      <c r="T272" s="57"/>
      <c r="U272" s="57"/>
      <c r="V272" s="47"/>
    </row>
    <row r="273" spans="4:22" s="1" customFormat="1">
      <c r="D273" s="5"/>
      <c r="E273" s="5"/>
      <c r="F273" s="5"/>
      <c r="G273" s="5"/>
      <c r="H273" s="5"/>
      <c r="O273" s="3"/>
      <c r="P273" s="58">
        <v>131</v>
      </c>
      <c r="Q273" s="57">
        <f t="shared" si="12"/>
        <v>4.8186832095496799E-30</v>
      </c>
      <c r="R273" s="57">
        <f t="shared" si="13"/>
        <v>1</v>
      </c>
      <c r="S273" s="57">
        <f t="shared" si="14"/>
        <v>0.71268091253032595</v>
      </c>
      <c r="T273" s="57"/>
      <c r="U273" s="57"/>
      <c r="V273" s="47"/>
    </row>
    <row r="274" spans="4:22" s="1" customFormat="1">
      <c r="D274" s="5"/>
      <c r="E274" s="5"/>
      <c r="F274" s="5"/>
      <c r="G274" s="5"/>
      <c r="H274" s="5"/>
      <c r="O274" s="3"/>
      <c r="P274" s="57">
        <v>131.5</v>
      </c>
      <c r="Q274" s="57">
        <f t="shared" si="12"/>
        <v>3.3783281191109377E-30</v>
      </c>
      <c r="R274" s="57">
        <f t="shared" si="13"/>
        <v>1</v>
      </c>
      <c r="S274" s="57">
        <f t="shared" si="14"/>
        <v>0.71374054098236528</v>
      </c>
      <c r="T274" s="57"/>
      <c r="U274" s="57"/>
      <c r="V274" s="47"/>
    </row>
    <row r="275" spans="4:22" s="1" customFormat="1">
      <c r="D275" s="5"/>
      <c r="E275" s="5"/>
      <c r="F275" s="5"/>
      <c r="G275" s="5"/>
      <c r="H275" s="5"/>
      <c r="O275" s="3"/>
      <c r="P275" s="58">
        <v>132</v>
      </c>
      <c r="Q275" s="57">
        <f t="shared" si="12"/>
        <v>2.3672438824106901E-30</v>
      </c>
      <c r="R275" s="57">
        <f t="shared" si="13"/>
        <v>1</v>
      </c>
      <c r="S275" s="57">
        <f t="shared" si="14"/>
        <v>0.71479771458130081</v>
      </c>
      <c r="T275" s="57"/>
      <c r="U275" s="57"/>
      <c r="V275" s="47"/>
    </row>
    <row r="276" spans="4:22" s="1" customFormat="1">
      <c r="D276" s="5"/>
      <c r="E276" s="5"/>
      <c r="F276" s="5"/>
      <c r="G276" s="5"/>
      <c r="H276" s="5"/>
      <c r="O276" s="3"/>
      <c r="P276" s="57">
        <v>132.5</v>
      </c>
      <c r="Q276" s="57">
        <f t="shared" si="12"/>
        <v>1.6578775491919359E-30</v>
      </c>
      <c r="R276" s="57">
        <f t="shared" si="13"/>
        <v>1</v>
      </c>
      <c r="S276" s="57">
        <f t="shared" si="14"/>
        <v>0.71585244828080608</v>
      </c>
      <c r="T276" s="57"/>
      <c r="U276" s="57"/>
      <c r="V276" s="47"/>
    </row>
    <row r="277" spans="4:22" s="1" customFormat="1">
      <c r="D277" s="5"/>
      <c r="E277" s="5"/>
      <c r="F277" s="5"/>
      <c r="G277" s="5"/>
      <c r="H277" s="5"/>
      <c r="O277" s="3"/>
      <c r="P277" s="58">
        <v>133</v>
      </c>
      <c r="Q277" s="57">
        <f t="shared" si="12"/>
        <v>1.1604614476515612E-30</v>
      </c>
      <c r="R277" s="57">
        <f t="shared" si="13"/>
        <v>1</v>
      </c>
      <c r="S277" s="57">
        <f t="shared" si="14"/>
        <v>0.71690475688744337</v>
      </c>
      <c r="T277" s="57"/>
      <c r="U277" s="57"/>
      <c r="V277" s="47"/>
    </row>
    <row r="278" spans="4:22" s="1" customFormat="1">
      <c r="D278" s="5"/>
      <c r="E278" s="5"/>
      <c r="F278" s="5"/>
      <c r="G278" s="5"/>
      <c r="H278" s="5"/>
      <c r="O278" s="3"/>
      <c r="P278" s="57">
        <v>133.5</v>
      </c>
      <c r="Q278" s="57">
        <f t="shared" si="12"/>
        <v>8.1185476873821167E-31</v>
      </c>
      <c r="R278" s="57">
        <f t="shared" si="13"/>
        <v>1</v>
      </c>
      <c r="S278" s="57">
        <f t="shared" si="14"/>
        <v>0.71795465506265799</v>
      </c>
      <c r="T278" s="57"/>
      <c r="U278" s="57"/>
      <c r="V278" s="47"/>
    </row>
    <row r="279" spans="4:22" s="1" customFormat="1">
      <c r="D279" s="5"/>
      <c r="E279" s="5"/>
      <c r="F279" s="5"/>
      <c r="G279" s="5"/>
      <c r="H279" s="5"/>
      <c r="O279" s="3"/>
      <c r="P279" s="58">
        <v>134</v>
      </c>
      <c r="Q279" s="57">
        <f t="shared" si="12"/>
        <v>5.6766991312409375E-31</v>
      </c>
      <c r="R279" s="57">
        <f t="shared" si="13"/>
        <v>1</v>
      </c>
      <c r="S279" s="57">
        <f t="shared" si="14"/>
        <v>0.71900215732473827</v>
      </c>
      <c r="T279" s="57"/>
      <c r="U279" s="57"/>
      <c r="V279" s="47"/>
    </row>
    <row r="280" spans="4:22" s="1" customFormat="1">
      <c r="D280" s="5"/>
      <c r="E280" s="5"/>
      <c r="F280" s="5"/>
      <c r="G280" s="5"/>
      <c r="H280" s="5"/>
      <c r="O280" s="3"/>
      <c r="P280" s="57">
        <v>134.5</v>
      </c>
      <c r="Q280" s="57">
        <f t="shared" si="12"/>
        <v>3.9671977252724496E-31</v>
      </c>
      <c r="R280" s="57">
        <f t="shared" si="13"/>
        <v>1</v>
      </c>
      <c r="S280" s="57">
        <f t="shared" si="14"/>
        <v>0.72004727805074187</v>
      </c>
      <c r="T280" s="57"/>
      <c r="U280" s="57"/>
      <c r="V280" s="47"/>
    </row>
    <row r="281" spans="4:22" s="1" customFormat="1">
      <c r="D281" s="5"/>
      <c r="E281" s="5"/>
      <c r="F281" s="5"/>
      <c r="G281" s="5"/>
      <c r="H281" s="5"/>
      <c r="O281" s="3"/>
      <c r="P281" s="58">
        <v>135</v>
      </c>
      <c r="Q281" s="57">
        <f t="shared" si="12"/>
        <v>2.7710399502600716E-31</v>
      </c>
      <c r="R281" s="57">
        <f t="shared" si="13"/>
        <v>1</v>
      </c>
      <c r="S281" s="57">
        <f t="shared" si="14"/>
        <v>0.72109003147838824</v>
      </c>
      <c r="T281" s="57"/>
      <c r="U281" s="57"/>
      <c r="V281" s="47"/>
    </row>
    <row r="282" spans="4:22" s="1" customFormat="1">
      <c r="D282" s="5"/>
      <c r="E282" s="5"/>
      <c r="F282" s="5"/>
      <c r="G282" s="5"/>
      <c r="H282" s="5"/>
      <c r="O282" s="3"/>
      <c r="P282" s="57">
        <v>135.5</v>
      </c>
      <c r="Q282" s="57">
        <f t="shared" si="12"/>
        <v>1.9345200230867585E-31</v>
      </c>
      <c r="R282" s="57">
        <f t="shared" si="13"/>
        <v>1</v>
      </c>
      <c r="S282" s="57">
        <f t="shared" si="14"/>
        <v>0.72213043170792068</v>
      </c>
      <c r="T282" s="57"/>
      <c r="U282" s="57"/>
      <c r="V282" s="47"/>
    </row>
    <row r="283" spans="4:22" s="1" customFormat="1">
      <c r="D283" s="5"/>
      <c r="E283" s="5"/>
      <c r="F283" s="5"/>
      <c r="G283" s="5"/>
      <c r="H283" s="5"/>
      <c r="O283" s="3"/>
      <c r="P283" s="58">
        <v>136</v>
      </c>
      <c r="Q283" s="57">
        <f t="shared" si="12"/>
        <v>1.3498195043881183E-31</v>
      </c>
      <c r="R283" s="57">
        <f t="shared" si="13"/>
        <v>1</v>
      </c>
      <c r="S283" s="57">
        <f t="shared" si="14"/>
        <v>0.72316849270393413</v>
      </c>
      <c r="T283" s="57"/>
      <c r="U283" s="57"/>
      <c r="V283" s="47"/>
    </row>
    <row r="284" spans="4:22" s="1" customFormat="1">
      <c r="D284" s="5"/>
      <c r="E284" s="5"/>
      <c r="F284" s="5"/>
      <c r="G284" s="5"/>
      <c r="H284" s="5"/>
      <c r="O284" s="3"/>
      <c r="P284" s="57">
        <v>136.5</v>
      </c>
      <c r="Q284" s="57">
        <f t="shared" si="12"/>
        <v>9.4134911916120334E-32</v>
      </c>
      <c r="R284" s="57">
        <f t="shared" si="13"/>
        <v>1</v>
      </c>
      <c r="S284" s="57">
        <f t="shared" si="14"/>
        <v>0.72420422829717512</v>
      </c>
      <c r="T284" s="57"/>
      <c r="U284" s="57"/>
      <c r="V284" s="47"/>
    </row>
    <row r="285" spans="4:22" s="1" customFormat="1">
      <c r="D285" s="5"/>
      <c r="E285" s="5"/>
      <c r="F285" s="5"/>
      <c r="G285" s="5"/>
      <c r="H285" s="5"/>
      <c r="O285" s="3"/>
      <c r="P285" s="58">
        <v>137</v>
      </c>
      <c r="Q285" s="57">
        <f t="shared" si="12"/>
        <v>6.5614347351851756E-32</v>
      </c>
      <c r="R285" s="57">
        <f t="shared" si="13"/>
        <v>1</v>
      </c>
      <c r="S285" s="57">
        <f t="shared" si="14"/>
        <v>0.72523765218630898</v>
      </c>
      <c r="T285" s="57"/>
      <c r="U285" s="57"/>
      <c r="V285" s="47"/>
    </row>
    <row r="286" spans="4:22" s="1" customFormat="1">
      <c r="D286" s="5"/>
      <c r="E286" s="5"/>
      <c r="F286" s="5"/>
      <c r="G286" s="5"/>
      <c r="H286" s="5"/>
      <c r="O286" s="3"/>
      <c r="P286" s="57">
        <v>137.5</v>
      </c>
      <c r="Q286" s="57">
        <f t="shared" si="12"/>
        <v>4.5710976052268805E-32</v>
      </c>
      <c r="R286" s="57">
        <f t="shared" si="13"/>
        <v>1</v>
      </c>
      <c r="S286" s="57">
        <f t="shared" si="14"/>
        <v>0.72626877793965772</v>
      </c>
      <c r="T286" s="57"/>
      <c r="U286" s="57"/>
      <c r="V286" s="47"/>
    </row>
    <row r="287" spans="4:22" s="1" customFormat="1">
      <c r="D287" s="5"/>
      <c r="E287" s="5"/>
      <c r="F287" s="5"/>
      <c r="G287" s="5"/>
      <c r="H287" s="5"/>
      <c r="O287" s="3"/>
      <c r="P287" s="58">
        <v>138</v>
      </c>
      <c r="Q287" s="57">
        <f t="shared" si="12"/>
        <v>3.1828507824052731E-32</v>
      </c>
      <c r="R287" s="57">
        <f t="shared" si="13"/>
        <v>1</v>
      </c>
      <c r="S287" s="57">
        <f t="shared" si="14"/>
        <v>0.72729761899690959</v>
      </c>
      <c r="T287" s="57"/>
      <c r="U287" s="57"/>
      <c r="V287" s="47"/>
    </row>
    <row r="288" spans="4:22" s="1" customFormat="1">
      <c r="D288" s="5"/>
      <c r="E288" s="5"/>
      <c r="F288" s="5"/>
      <c r="G288" s="5"/>
      <c r="H288" s="5"/>
      <c r="O288" s="3"/>
      <c r="P288" s="57">
        <v>138.5</v>
      </c>
      <c r="Q288" s="57">
        <f t="shared" si="12"/>
        <v>2.2150660249491447E-32</v>
      </c>
      <c r="R288" s="57">
        <f t="shared" si="13"/>
        <v>1</v>
      </c>
      <c r="S288" s="57">
        <f t="shared" si="14"/>
        <v>0.72832418867079984</v>
      </c>
      <c r="T288" s="57"/>
      <c r="U288" s="57"/>
      <c r="V288" s="47"/>
    </row>
    <row r="289" spans="4:22" s="1" customFormat="1">
      <c r="D289" s="5"/>
      <c r="E289" s="5"/>
      <c r="F289" s="5"/>
      <c r="G289" s="5"/>
      <c r="H289" s="5"/>
      <c r="O289" s="3"/>
      <c r="P289" s="58">
        <v>139</v>
      </c>
      <c r="Q289" s="57">
        <f t="shared" si="12"/>
        <v>1.540750063477411E-32</v>
      </c>
      <c r="R289" s="57">
        <f t="shared" si="13"/>
        <v>1</v>
      </c>
      <c r="S289" s="57">
        <f t="shared" si="14"/>
        <v>0.72934850014876351</v>
      </c>
      <c r="T289" s="57"/>
      <c r="U289" s="57"/>
      <c r="V289" s="47"/>
    </row>
    <row r="290" spans="4:22" s="1" customFormat="1">
      <c r="D290" s="5"/>
      <c r="E290" s="5"/>
      <c r="F290" s="5"/>
      <c r="G290" s="5"/>
      <c r="H290" s="5"/>
      <c r="O290" s="3"/>
      <c r="P290" s="57">
        <v>139.5</v>
      </c>
      <c r="Q290" s="57">
        <f t="shared" si="12"/>
        <v>1.0711575141561309E-32</v>
      </c>
      <c r="R290" s="57">
        <f t="shared" si="13"/>
        <v>1</v>
      </c>
      <c r="S290" s="57">
        <f t="shared" si="14"/>
        <v>0.73037056649456045</v>
      </c>
      <c r="T290" s="57"/>
      <c r="U290" s="57"/>
      <c r="V290" s="47"/>
    </row>
    <row r="291" spans="4:22" s="1" customFormat="1">
      <c r="D291" s="5"/>
      <c r="E291" s="5"/>
      <c r="F291" s="5"/>
      <c r="G291" s="5"/>
      <c r="H291" s="5"/>
      <c r="O291" s="3"/>
      <c r="P291" s="58">
        <v>140</v>
      </c>
      <c r="Q291" s="57">
        <f t="shared" si="12"/>
        <v>7.4430444207657421E-33</v>
      </c>
      <c r="R291" s="57">
        <f t="shared" si="13"/>
        <v>1</v>
      </c>
      <c r="S291" s="57">
        <f t="shared" si="14"/>
        <v>0.73139040064987393</v>
      </c>
      <c r="T291" s="57"/>
      <c r="U291" s="57"/>
      <c r="V291" s="47"/>
    </row>
    <row r="292" spans="4:22" s="1" customFormat="1">
      <c r="D292" s="5"/>
      <c r="E292" s="5"/>
      <c r="F292" s="5"/>
      <c r="G292" s="5"/>
      <c r="H292" s="5"/>
      <c r="O292" s="3"/>
      <c r="P292" s="57">
        <v>140.5</v>
      </c>
      <c r="Q292" s="57">
        <f t="shared" si="12"/>
        <v>5.1692139743936134E-33</v>
      </c>
      <c r="R292" s="57">
        <f t="shared" si="13"/>
        <v>1</v>
      </c>
      <c r="S292" s="57">
        <f t="shared" si="14"/>
        <v>0.73240801543588308</v>
      </c>
      <c r="T292" s="57"/>
      <c r="U292" s="57"/>
      <c r="V292" s="47"/>
    </row>
    <row r="293" spans="4:22" s="1" customFormat="1">
      <c r="D293" s="5"/>
      <c r="E293" s="5"/>
      <c r="F293" s="5"/>
      <c r="G293" s="5"/>
      <c r="H293" s="5"/>
      <c r="O293" s="3"/>
      <c r="P293" s="58">
        <v>141</v>
      </c>
      <c r="Q293" s="57">
        <f t="shared" si="12"/>
        <v>3.5881908223093268E-33</v>
      </c>
      <c r="R293" s="57">
        <f t="shared" si="13"/>
        <v>1</v>
      </c>
      <c r="S293" s="57">
        <f t="shared" si="14"/>
        <v>0.73342342355480816</v>
      </c>
      <c r="T293" s="57"/>
      <c r="U293" s="57"/>
      <c r="V293" s="47"/>
    </row>
    <row r="294" spans="4:22" s="1" customFormat="1">
      <c r="D294" s="5"/>
      <c r="E294" s="5"/>
      <c r="F294" s="5"/>
      <c r="G294" s="5"/>
      <c r="H294" s="5"/>
      <c r="O294" s="3"/>
      <c r="P294" s="57">
        <v>141.5</v>
      </c>
      <c r="Q294" s="57">
        <f t="shared" si="12"/>
        <v>2.4894543557509647E-33</v>
      </c>
      <c r="R294" s="57">
        <f t="shared" si="13"/>
        <v>1</v>
      </c>
      <c r="S294" s="57">
        <f t="shared" si="14"/>
        <v>0.73443663759143407</v>
      </c>
      <c r="T294" s="57"/>
      <c r="U294" s="57"/>
      <c r="V294" s="47"/>
    </row>
    <row r="295" spans="4:22" s="1" customFormat="1">
      <c r="D295" s="5"/>
      <c r="E295" s="5"/>
      <c r="F295" s="5"/>
      <c r="G295" s="5"/>
      <c r="H295" s="5"/>
      <c r="O295" s="3"/>
      <c r="P295" s="58">
        <v>142</v>
      </c>
      <c r="Q295" s="57">
        <f t="shared" si="12"/>
        <v>1.7262786935231601E-33</v>
      </c>
      <c r="R295" s="57">
        <f t="shared" si="13"/>
        <v>1</v>
      </c>
      <c r="S295" s="57">
        <f t="shared" si="14"/>
        <v>0.73544767001460432</v>
      </c>
      <c r="T295" s="57"/>
      <c r="U295" s="57"/>
      <c r="V295" s="47"/>
    </row>
    <row r="296" spans="4:22" s="1" customFormat="1">
      <c r="D296" s="5"/>
      <c r="E296" s="5"/>
      <c r="F296" s="5"/>
      <c r="G296" s="5"/>
      <c r="H296" s="5"/>
      <c r="O296" s="3"/>
      <c r="P296" s="57">
        <v>142.5</v>
      </c>
      <c r="Q296" s="57">
        <f t="shared" si="12"/>
        <v>1.196454660224115E-33</v>
      </c>
      <c r="R296" s="57">
        <f t="shared" si="13"/>
        <v>1</v>
      </c>
      <c r="S296" s="57">
        <f t="shared" si="14"/>
        <v>0.73645653317869519</v>
      </c>
      <c r="T296" s="57"/>
      <c r="U296" s="57"/>
      <c r="V296" s="47"/>
    </row>
    <row r="297" spans="4:22" s="1" customFormat="1">
      <c r="D297" s="5"/>
      <c r="E297" s="5"/>
      <c r="F297" s="5"/>
      <c r="G297" s="5"/>
      <c r="H297" s="5"/>
      <c r="O297" s="3"/>
      <c r="P297" s="58">
        <v>143</v>
      </c>
      <c r="Q297" s="57">
        <f t="shared" si="12"/>
        <v>8.2882083183672309E-34</v>
      </c>
      <c r="R297" s="57">
        <f t="shared" si="13"/>
        <v>1</v>
      </c>
      <c r="S297" s="57">
        <f t="shared" si="14"/>
        <v>0.73746323932506264</v>
      </c>
      <c r="T297" s="57"/>
      <c r="U297" s="57"/>
      <c r="V297" s="47"/>
    </row>
    <row r="298" spans="4:22" s="1" customFormat="1">
      <c r="D298" s="5"/>
      <c r="E298" s="5"/>
      <c r="F298" s="5"/>
      <c r="G298" s="5"/>
      <c r="H298" s="5"/>
      <c r="O298" s="3"/>
      <c r="P298" s="57">
        <v>143.5</v>
      </c>
      <c r="Q298" s="57">
        <f t="shared" si="12"/>
        <v>5.7385825020380349E-34</v>
      </c>
      <c r="R298" s="57">
        <f t="shared" si="13"/>
        <v>1</v>
      </c>
      <c r="S298" s="57">
        <f t="shared" si="14"/>
        <v>0.73846780058346839</v>
      </c>
      <c r="T298" s="57"/>
      <c r="U298" s="57"/>
      <c r="V298" s="47"/>
    </row>
    <row r="299" spans="4:22" s="1" customFormat="1">
      <c r="D299" s="5"/>
      <c r="E299" s="5"/>
      <c r="F299" s="5"/>
      <c r="G299" s="5"/>
      <c r="H299" s="5"/>
      <c r="O299" s="3"/>
      <c r="P299" s="58">
        <v>144</v>
      </c>
      <c r="Q299" s="57">
        <f t="shared" si="12"/>
        <v>3.9712629044591339E-34</v>
      </c>
      <c r="R299" s="57">
        <f t="shared" si="13"/>
        <v>1</v>
      </c>
      <c r="S299" s="57">
        <f t="shared" si="14"/>
        <v>0.73947022897348125</v>
      </c>
      <c r="T299" s="57"/>
      <c r="U299" s="57"/>
      <c r="V299" s="47"/>
    </row>
    <row r="300" spans="4:22" s="1" customFormat="1">
      <c r="D300" s="5"/>
      <c r="E300" s="5"/>
      <c r="F300" s="5"/>
      <c r="G300" s="5"/>
      <c r="H300" s="5"/>
      <c r="O300" s="3"/>
      <c r="P300" s="57">
        <v>144.5</v>
      </c>
      <c r="Q300" s="57">
        <f t="shared" si="12"/>
        <v>2.746838729993059E-34</v>
      </c>
      <c r="R300" s="57">
        <f t="shared" si="13"/>
        <v>1</v>
      </c>
      <c r="S300" s="57">
        <f t="shared" si="14"/>
        <v>0.74047053640585803</v>
      </c>
      <c r="T300" s="57"/>
      <c r="U300" s="57"/>
      <c r="V300" s="47"/>
    </row>
    <row r="301" spans="4:22" s="1" customFormat="1">
      <c r="D301" s="5"/>
      <c r="E301" s="5"/>
      <c r="F301" s="5"/>
      <c r="G301" s="5"/>
      <c r="H301" s="5"/>
      <c r="O301" s="3"/>
      <c r="P301" s="58">
        <v>145</v>
      </c>
      <c r="Q301" s="57">
        <f t="shared" si="12"/>
        <v>1.8989724876110944E-34</v>
      </c>
      <c r="R301" s="57">
        <f t="shared" si="13"/>
        <v>1</v>
      </c>
      <c r="S301" s="57">
        <f t="shared" si="14"/>
        <v>0.74146873468390018</v>
      </c>
      <c r="T301" s="57"/>
      <c r="U301" s="57"/>
      <c r="V301" s="47"/>
    </row>
    <row r="302" spans="4:22" s="1" customFormat="1">
      <c r="D302" s="5"/>
      <c r="E302" s="5"/>
      <c r="F302" s="5"/>
      <c r="G302" s="5"/>
      <c r="H302" s="5"/>
      <c r="O302" s="3"/>
      <c r="P302" s="57">
        <v>145.5</v>
      </c>
      <c r="Q302" s="57">
        <f t="shared" si="12"/>
        <v>1.3121565150715805E-34</v>
      </c>
      <c r="R302" s="57">
        <f t="shared" si="13"/>
        <v>1</v>
      </c>
      <c r="S302" s="57">
        <f t="shared" si="14"/>
        <v>0.74246483550479059</v>
      </c>
      <c r="T302" s="57"/>
      <c r="U302" s="57"/>
      <c r="V302" s="47"/>
    </row>
    <row r="303" spans="4:22" s="1" customFormat="1">
      <c r="D303" s="5"/>
      <c r="E303" s="5"/>
      <c r="F303" s="5"/>
      <c r="G303" s="5"/>
      <c r="H303" s="5"/>
      <c r="O303" s="3"/>
      <c r="P303" s="58">
        <v>146</v>
      </c>
      <c r="Q303" s="57">
        <f t="shared" si="12"/>
        <v>9.0622186297794492E-35</v>
      </c>
      <c r="R303" s="57">
        <f t="shared" si="13"/>
        <v>1</v>
      </c>
      <c r="S303" s="57">
        <f t="shared" si="14"/>
        <v>0.74345885046090843</v>
      </c>
      <c r="T303" s="57"/>
      <c r="U303" s="57"/>
      <c r="V303" s="47"/>
    </row>
    <row r="304" spans="4:22" s="1" customFormat="1">
      <c r="D304" s="5"/>
      <c r="E304" s="5"/>
      <c r="F304" s="5"/>
      <c r="G304" s="5"/>
      <c r="H304" s="5"/>
      <c r="O304" s="3"/>
      <c r="P304" s="57">
        <v>146.5</v>
      </c>
      <c r="Q304" s="57">
        <f t="shared" si="12"/>
        <v>6.2555546310039195E-35</v>
      </c>
      <c r="R304" s="57">
        <f t="shared" si="13"/>
        <v>1</v>
      </c>
      <c r="S304" s="57">
        <f t="shared" si="14"/>
        <v>0.74445079104112444</v>
      </c>
      <c r="T304" s="57"/>
      <c r="U304" s="57"/>
      <c r="V304" s="47"/>
    </row>
    <row r="305" spans="4:22" s="1" customFormat="1">
      <c r="D305" s="5"/>
      <c r="E305" s="5"/>
      <c r="F305" s="5"/>
      <c r="G305" s="5"/>
      <c r="H305" s="5"/>
      <c r="O305" s="3"/>
      <c r="P305" s="58">
        <v>147</v>
      </c>
      <c r="Q305" s="57">
        <f t="shared" si="12"/>
        <v>4.3159853416880416E-35</v>
      </c>
      <c r="R305" s="57">
        <f t="shared" si="13"/>
        <v>1</v>
      </c>
      <c r="S305" s="57">
        <f t="shared" si="14"/>
        <v>0.74544066863207292</v>
      </c>
      <c r="T305" s="57"/>
      <c r="U305" s="57"/>
      <c r="V305" s="47"/>
    </row>
    <row r="306" spans="4:22" s="1" customFormat="1">
      <c r="D306" s="5"/>
      <c r="E306" s="5"/>
      <c r="F306" s="5"/>
      <c r="G306" s="5"/>
      <c r="H306" s="5"/>
      <c r="O306" s="3"/>
      <c r="P306" s="57">
        <v>147.5</v>
      </c>
      <c r="Q306" s="57">
        <f t="shared" si="12"/>
        <v>2.9763048705538335E-35</v>
      </c>
      <c r="R306" s="57">
        <f t="shared" si="13"/>
        <v>1</v>
      </c>
      <c r="S306" s="57">
        <f t="shared" si="14"/>
        <v>0.7464284945194084</v>
      </c>
      <c r="T306" s="57"/>
      <c r="U306" s="57"/>
      <c r="V306" s="47"/>
    </row>
    <row r="307" spans="4:22" s="1" customFormat="1">
      <c r="D307" s="5"/>
      <c r="E307" s="5"/>
      <c r="F307" s="5"/>
      <c r="G307" s="5"/>
      <c r="H307" s="5"/>
      <c r="O307" s="3"/>
      <c r="P307" s="58">
        <v>148</v>
      </c>
      <c r="Q307" s="57">
        <f t="shared" si="12"/>
        <v>2.0514391569166684E-35</v>
      </c>
      <c r="R307" s="57">
        <f t="shared" si="13"/>
        <v>1</v>
      </c>
      <c r="S307" s="57">
        <f t="shared" si="14"/>
        <v>0.7474142798890373</v>
      </c>
      <c r="T307" s="57"/>
      <c r="U307" s="57"/>
      <c r="V307" s="47"/>
    </row>
    <row r="308" spans="4:22" s="1" customFormat="1">
      <c r="D308" s="5"/>
      <c r="E308" s="5"/>
      <c r="F308" s="5"/>
      <c r="G308" s="5"/>
      <c r="H308" s="5"/>
      <c r="O308" s="3"/>
      <c r="P308" s="57">
        <v>148.5</v>
      </c>
      <c r="Q308" s="57">
        <f t="shared" si="12"/>
        <v>1.4132665940867437E-35</v>
      </c>
      <c r="R308" s="57">
        <f t="shared" si="13"/>
        <v>1</v>
      </c>
      <c r="S308" s="57">
        <f t="shared" si="14"/>
        <v>0.74839803582833586</v>
      </c>
      <c r="T308" s="57"/>
      <c r="U308" s="57"/>
      <c r="V308" s="47"/>
    </row>
    <row r="309" spans="4:22" s="1" customFormat="1">
      <c r="D309" s="5"/>
      <c r="E309" s="5"/>
      <c r="F309" s="5"/>
      <c r="G309" s="5"/>
      <c r="H309" s="5"/>
      <c r="O309" s="3"/>
      <c r="P309" s="58">
        <v>149</v>
      </c>
      <c r="Q309" s="57">
        <f t="shared" si="12"/>
        <v>9.7313753795053509E-36</v>
      </c>
      <c r="R309" s="57">
        <f t="shared" si="13"/>
        <v>1</v>
      </c>
      <c r="S309" s="57">
        <f t="shared" si="14"/>
        <v>0.7493797733273444</v>
      </c>
      <c r="T309" s="57"/>
      <c r="U309" s="57"/>
      <c r="V309" s="47"/>
    </row>
    <row r="310" spans="4:22" s="1" customFormat="1">
      <c r="D310" s="5"/>
      <c r="E310" s="5"/>
      <c r="F310" s="5"/>
      <c r="G310" s="5"/>
      <c r="H310" s="5"/>
      <c r="O310" s="3"/>
      <c r="P310" s="57">
        <v>149.5</v>
      </c>
      <c r="Q310" s="57">
        <f t="shared" si="12"/>
        <v>6.6974501011697809E-36</v>
      </c>
      <c r="R310" s="57">
        <f t="shared" si="13"/>
        <v>1</v>
      </c>
      <c r="S310" s="57">
        <f t="shared" si="14"/>
        <v>0.75035950327994694</v>
      </c>
      <c r="T310" s="57"/>
      <c r="U310" s="57"/>
      <c r="V310" s="47"/>
    </row>
    <row r="311" spans="4:22" s="1" customFormat="1">
      <c r="D311" s="5"/>
      <c r="E311" s="5"/>
      <c r="F311" s="5"/>
      <c r="G311" s="5"/>
      <c r="H311" s="5"/>
      <c r="O311" s="3"/>
      <c r="P311" s="58">
        <v>150</v>
      </c>
      <c r="Q311" s="57">
        <f t="shared" si="12"/>
        <v>4.6071284894862734E-36</v>
      </c>
      <c r="R311" s="57">
        <f t="shared" si="13"/>
        <v>1</v>
      </c>
      <c r="S311" s="57">
        <f t="shared" si="14"/>
        <v>0.75133723648502893</v>
      </c>
      <c r="T311" s="57"/>
      <c r="U311" s="57"/>
      <c r="V311" s="47"/>
    </row>
    <row r="312" spans="4:22" s="1" customFormat="1">
      <c r="D312" s="5"/>
      <c r="E312" s="5"/>
      <c r="F312" s="5"/>
      <c r="G312" s="5"/>
      <c r="H312" s="5"/>
      <c r="O312" s="3"/>
      <c r="P312" s="57">
        <v>150.5</v>
      </c>
      <c r="Q312" s="57">
        <f t="shared" si="12"/>
        <v>3.1676499624401231E-36</v>
      </c>
      <c r="R312" s="57">
        <f t="shared" si="13"/>
        <v>1</v>
      </c>
      <c r="S312" s="57">
        <f t="shared" si="14"/>
        <v>0.75231298364762189</v>
      </c>
      <c r="T312" s="57"/>
      <c r="U312" s="57"/>
      <c r="V312" s="47"/>
    </row>
    <row r="313" spans="4:22" s="1" customFormat="1">
      <c r="D313" s="5"/>
      <c r="E313" s="5"/>
      <c r="F313" s="5"/>
      <c r="G313" s="5"/>
      <c r="H313" s="5"/>
      <c r="O313" s="3"/>
      <c r="P313" s="58">
        <v>151</v>
      </c>
      <c r="Q313" s="57">
        <f t="shared" si="12"/>
        <v>2.1768600465155489E-36</v>
      </c>
      <c r="R313" s="57">
        <f t="shared" si="13"/>
        <v>1</v>
      </c>
      <c r="S313" s="57">
        <f t="shared" si="14"/>
        <v>0.75328675538002587</v>
      </c>
      <c r="T313" s="57"/>
      <c r="U313" s="57"/>
      <c r="V313" s="47"/>
    </row>
    <row r="314" spans="4:22" s="1" customFormat="1">
      <c r="D314" s="5"/>
      <c r="E314" s="5"/>
      <c r="F314" s="5"/>
      <c r="G314" s="5"/>
      <c r="H314" s="5"/>
      <c r="O314" s="3"/>
      <c r="P314" s="57">
        <v>151.5</v>
      </c>
      <c r="Q314" s="57">
        <f t="shared" si="12"/>
        <v>1.4952394170347761E-36</v>
      </c>
      <c r="R314" s="57">
        <f t="shared" si="13"/>
        <v>1</v>
      </c>
      <c r="S314" s="57">
        <f t="shared" si="14"/>
        <v>0.75425856220291743</v>
      </c>
      <c r="T314" s="57"/>
      <c r="U314" s="57"/>
      <c r="V314" s="47"/>
    </row>
    <row r="315" spans="4:22" s="1" customFormat="1">
      <c r="D315" s="5"/>
      <c r="E315" s="5"/>
      <c r="F315" s="5"/>
      <c r="G315" s="5"/>
      <c r="H315" s="5"/>
      <c r="O315" s="3"/>
      <c r="P315" s="58">
        <v>152</v>
      </c>
      <c r="Q315" s="57">
        <f t="shared" si="12"/>
        <v>1.0265457477202158E-36</v>
      </c>
      <c r="R315" s="57">
        <f t="shared" si="13"/>
        <v>1</v>
      </c>
      <c r="S315" s="57">
        <f t="shared" si="14"/>
        <v>0.75522841454644052</v>
      </c>
      <c r="T315" s="57"/>
      <c r="U315" s="57"/>
      <c r="V315" s="47"/>
    </row>
    <row r="316" spans="4:22" s="1" customFormat="1">
      <c r="D316" s="5"/>
      <c r="E316" s="5"/>
      <c r="F316" s="5"/>
      <c r="G316" s="5"/>
      <c r="H316" s="5"/>
      <c r="O316" s="3"/>
      <c r="P316" s="57">
        <v>152.5</v>
      </c>
      <c r="Q316" s="57">
        <f t="shared" si="12"/>
        <v>7.0442321019264898E-37</v>
      </c>
      <c r="R316" s="57">
        <f t="shared" si="13"/>
        <v>1</v>
      </c>
      <c r="S316" s="57">
        <f t="shared" si="14"/>
        <v>0.75619632275127957</v>
      </c>
      <c r="T316" s="57"/>
      <c r="U316" s="57"/>
      <c r="V316" s="47"/>
    </row>
    <row r="317" spans="4:22" s="1" customFormat="1">
      <c r="D317" s="5"/>
      <c r="E317" s="5"/>
      <c r="F317" s="5"/>
      <c r="G317" s="5"/>
      <c r="H317" s="5"/>
      <c r="O317" s="3"/>
      <c r="P317" s="58">
        <v>153</v>
      </c>
      <c r="Q317" s="57">
        <f t="shared" si="12"/>
        <v>4.8314469673256705E-37</v>
      </c>
      <c r="R317" s="57">
        <f t="shared" si="13"/>
        <v>1</v>
      </c>
      <c r="S317" s="57">
        <f t="shared" si="14"/>
        <v>0.75716229706971816</v>
      </c>
      <c r="T317" s="57"/>
      <c r="U317" s="57"/>
      <c r="V317" s="47"/>
    </row>
    <row r="318" spans="4:22" s="1" customFormat="1">
      <c r="D318" s="5"/>
      <c r="E318" s="5"/>
      <c r="F318" s="5"/>
      <c r="G318" s="5"/>
      <c r="H318" s="5"/>
      <c r="O318" s="3"/>
      <c r="P318" s="57">
        <v>153.5</v>
      </c>
      <c r="Q318" s="57">
        <f t="shared" si="12"/>
        <v>3.312145585809847E-37</v>
      </c>
      <c r="R318" s="57">
        <f t="shared" si="13"/>
        <v>1</v>
      </c>
      <c r="S318" s="57">
        <f t="shared" si="14"/>
        <v>0.75812634766668097</v>
      </c>
      <c r="T318" s="57"/>
      <c r="U318" s="57"/>
      <c r="V318" s="47"/>
    </row>
    <row r="319" spans="4:22" s="1" customFormat="1">
      <c r="D319" s="5"/>
      <c r="E319" s="5"/>
      <c r="F319" s="5"/>
      <c r="G319" s="5"/>
      <c r="H319" s="5"/>
      <c r="O319" s="3"/>
      <c r="P319" s="58">
        <v>154</v>
      </c>
      <c r="Q319" s="57">
        <f t="shared" si="12"/>
        <v>2.2695026233466996E-37</v>
      </c>
      <c r="R319" s="57">
        <f t="shared" si="13"/>
        <v>1</v>
      </c>
      <c r="S319" s="57">
        <f t="shared" si="14"/>
        <v>0.75908848462075962</v>
      </c>
      <c r="T319" s="57"/>
      <c r="U319" s="57"/>
      <c r="V319" s="47"/>
    </row>
    <row r="320" spans="4:22" s="1" customFormat="1">
      <c r="D320" s="5"/>
      <c r="E320" s="5"/>
      <c r="F320" s="5"/>
      <c r="G320" s="5"/>
      <c r="H320" s="5"/>
      <c r="O320" s="3"/>
      <c r="P320" s="57">
        <v>154.5</v>
      </c>
      <c r="Q320" s="57">
        <f t="shared" si="12"/>
        <v>1.5543236538331942E-37</v>
      </c>
      <c r="R320" s="57">
        <f t="shared" si="13"/>
        <v>1</v>
      </c>
      <c r="S320" s="57">
        <f t="shared" si="14"/>
        <v>0.76004871792522277</v>
      </c>
      <c r="T320" s="57"/>
      <c r="U320" s="57"/>
      <c r="V320" s="47"/>
    </row>
    <row r="321" spans="4:22" s="1" customFormat="1">
      <c r="D321" s="5"/>
      <c r="E321" s="5"/>
      <c r="F321" s="5"/>
      <c r="G321" s="5"/>
      <c r="H321" s="5"/>
      <c r="O321" s="3"/>
      <c r="P321" s="58">
        <v>155</v>
      </c>
      <c r="Q321" s="57">
        <f t="shared" si="12"/>
        <v>1.0640012621847587E-37</v>
      </c>
      <c r="R321" s="57">
        <f t="shared" si="13"/>
        <v>1</v>
      </c>
      <c r="S321" s="57">
        <f t="shared" si="14"/>
        <v>0.76100705748901354</v>
      </c>
      <c r="T321" s="57"/>
      <c r="U321" s="57"/>
      <c r="V321" s="47"/>
    </row>
    <row r="322" spans="4:22" s="1" customFormat="1">
      <c r="D322" s="5"/>
      <c r="E322" s="5"/>
      <c r="F322" s="5"/>
      <c r="G322" s="5"/>
      <c r="H322" s="5"/>
      <c r="O322" s="3"/>
      <c r="P322" s="57">
        <v>155.5</v>
      </c>
      <c r="Q322" s="57">
        <f t="shared" si="12"/>
        <v>7.280030042813446E-38</v>
      </c>
      <c r="R322" s="57">
        <f t="shared" si="13"/>
        <v>1</v>
      </c>
      <c r="S322" s="57">
        <f t="shared" si="14"/>
        <v>0.76196351313772925</v>
      </c>
      <c r="T322" s="57"/>
      <c r="U322" s="57"/>
      <c r="V322" s="47"/>
    </row>
    <row r="323" spans="4:22" s="1" customFormat="1">
      <c r="D323" s="5"/>
      <c r="E323" s="5"/>
      <c r="F323" s="5"/>
      <c r="G323" s="5"/>
      <c r="H323" s="5"/>
      <c r="O323" s="3"/>
      <c r="P323" s="58">
        <v>156</v>
      </c>
      <c r="Q323" s="57">
        <f t="shared" si="12"/>
        <v>4.9786885681579927E-38</v>
      </c>
      <c r="R323" s="57">
        <f t="shared" si="13"/>
        <v>1</v>
      </c>
      <c r="S323" s="57">
        <f t="shared" si="14"/>
        <v>0.76291809461458959</v>
      </c>
      <c r="T323" s="57"/>
      <c r="U323" s="57"/>
      <c r="V323" s="47"/>
    </row>
    <row r="324" spans="4:22" s="1" customFormat="1">
      <c r="D324" s="5"/>
      <c r="E324" s="5"/>
      <c r="F324" s="5"/>
      <c r="G324" s="5"/>
      <c r="H324" s="5"/>
      <c r="O324" s="3"/>
      <c r="P324" s="57">
        <v>156.5</v>
      </c>
      <c r="Q324" s="57">
        <f t="shared" si="12"/>
        <v>3.4032035672147342E-38</v>
      </c>
      <c r="R324" s="57">
        <f t="shared" si="13"/>
        <v>1</v>
      </c>
      <c r="S324" s="57">
        <f t="shared" si="14"/>
        <v>0.76387081158138648</v>
      </c>
      <c r="T324" s="57"/>
      <c r="U324" s="57"/>
      <c r="V324" s="47"/>
    </row>
    <row r="325" spans="4:22" s="1" customFormat="1">
      <c r="D325" s="5"/>
      <c r="E325" s="5"/>
      <c r="F325" s="5"/>
      <c r="G325" s="5"/>
      <c r="H325" s="5"/>
      <c r="O325" s="3"/>
      <c r="P325" s="58">
        <v>157</v>
      </c>
      <c r="Q325" s="57">
        <f t="shared" si="12"/>
        <v>2.3251580970549186E-38</v>
      </c>
      <c r="R325" s="57">
        <f t="shared" si="13"/>
        <v>1</v>
      </c>
      <c r="S325" s="57">
        <f t="shared" si="14"/>
        <v>0.76482167361942399</v>
      </c>
      <c r="T325" s="57"/>
      <c r="U325" s="57"/>
      <c r="V325" s="47"/>
    </row>
    <row r="326" spans="4:22" s="1" customFormat="1">
      <c r="D326" s="5"/>
      <c r="E326" s="5"/>
      <c r="F326" s="5"/>
      <c r="G326" s="5"/>
      <c r="H326" s="5"/>
      <c r="O326" s="3"/>
      <c r="P326" s="57">
        <v>157.5</v>
      </c>
      <c r="Q326" s="57">
        <f t="shared" si="12"/>
        <v>1.5878484637797647E-38</v>
      </c>
      <c r="R326" s="57">
        <f t="shared" si="13"/>
        <v>1</v>
      </c>
      <c r="S326" s="57">
        <f t="shared" si="14"/>
        <v>0.76577069023044242</v>
      </c>
      <c r="T326" s="57"/>
      <c r="U326" s="57"/>
      <c r="V326" s="47"/>
    </row>
    <row r="327" spans="4:22" s="1" customFormat="1">
      <c r="D327" s="5"/>
      <c r="E327" s="5"/>
      <c r="F327" s="5"/>
      <c r="G327" s="5"/>
      <c r="H327" s="5"/>
      <c r="O327" s="3"/>
      <c r="P327" s="58">
        <v>158</v>
      </c>
      <c r="Q327" s="57">
        <f t="shared" si="12"/>
        <v>1.0838221811426444E-38</v>
      </c>
      <c r="R327" s="57">
        <f t="shared" si="13"/>
        <v>1</v>
      </c>
      <c r="S327" s="57">
        <f t="shared" si="14"/>
        <v>0.76671787083752907</v>
      </c>
      <c r="T327" s="57"/>
      <c r="U327" s="57"/>
      <c r="V327" s="47"/>
    </row>
    <row r="328" spans="4:22" s="1" customFormat="1">
      <c r="D328" s="5"/>
      <c r="E328" s="5"/>
      <c r="F328" s="5"/>
      <c r="G328" s="5"/>
      <c r="H328" s="5"/>
      <c r="O328" s="3"/>
      <c r="P328" s="57">
        <v>158.5</v>
      </c>
      <c r="Q328" s="57">
        <f t="shared" si="12"/>
        <v>7.3943472392297945E-39</v>
      </c>
      <c r="R328" s="57">
        <f t="shared" si="13"/>
        <v>1</v>
      </c>
      <c r="S328" s="57">
        <f t="shared" si="14"/>
        <v>0.7676632247860159</v>
      </c>
      <c r="T328" s="57"/>
      <c r="U328" s="57"/>
      <c r="V328" s="47"/>
    </row>
    <row r="329" spans="4:22" s="1" customFormat="1">
      <c r="D329" s="5"/>
      <c r="E329" s="5"/>
      <c r="F329" s="5"/>
      <c r="G329" s="5"/>
      <c r="H329" s="5"/>
      <c r="O329" s="3"/>
      <c r="P329" s="58">
        <v>159</v>
      </c>
      <c r="Q329" s="57">
        <f t="shared" si="12"/>
        <v>5.0423719537441716E-39</v>
      </c>
      <c r="R329" s="57">
        <f t="shared" si="13"/>
        <v>1</v>
      </c>
      <c r="S329" s="57">
        <f t="shared" si="14"/>
        <v>0.76860676134436479</v>
      </c>
      <c r="T329" s="57"/>
      <c r="U329" s="57"/>
      <c r="V329" s="47"/>
    </row>
    <row r="330" spans="4:22" s="1" customFormat="1">
      <c r="D330" s="5"/>
      <c r="E330" s="5"/>
      <c r="F330" s="5"/>
      <c r="G330" s="5"/>
      <c r="H330" s="5"/>
      <c r="O330" s="3"/>
      <c r="P330" s="57">
        <v>159.5</v>
      </c>
      <c r="Q330" s="57">
        <f t="shared" si="12"/>
        <v>3.4368735280728442E-39</v>
      </c>
      <c r="R330" s="57">
        <f t="shared" si="13"/>
        <v>1</v>
      </c>
      <c r="S330" s="57">
        <f t="shared" si="14"/>
        <v>0.76954848970503842</v>
      </c>
      <c r="T330" s="57"/>
      <c r="U330" s="57"/>
      <c r="V330" s="47"/>
    </row>
    <row r="331" spans="4:22" s="1" customFormat="1">
      <c r="D331" s="5"/>
      <c r="E331" s="5"/>
      <c r="F331" s="5"/>
      <c r="G331" s="5"/>
      <c r="H331" s="5"/>
      <c r="O331" s="3"/>
      <c r="P331" s="58">
        <v>160</v>
      </c>
      <c r="Q331" s="57">
        <f t="shared" si="12"/>
        <v>2.3414574007560868E-39</v>
      </c>
      <c r="R331" s="57">
        <f t="shared" si="13"/>
        <v>1</v>
      </c>
      <c r="S331" s="57">
        <f t="shared" si="14"/>
        <v>0.77048841898536014</v>
      </c>
      <c r="T331" s="57"/>
      <c r="U331" s="57"/>
      <c r="V331" s="47"/>
    </row>
    <row r="332" spans="4:22" s="1" customFormat="1">
      <c r="D332" s="5"/>
      <c r="E332" s="5"/>
      <c r="F332" s="5"/>
      <c r="G332" s="5"/>
      <c r="H332" s="5"/>
      <c r="O332" s="3"/>
      <c r="P332" s="57">
        <v>160.5</v>
      </c>
      <c r="Q332" s="57">
        <f t="shared" ref="Q332:Q395" si="15">$B$4*((1/$B$5)^$B$4)*(P332^($B$4-1))*EXP(-((P332/$B$5)^$B$4))</f>
        <v>1.5944224770162263E-39</v>
      </c>
      <c r="R332" s="57">
        <f t="shared" ref="R332:R395" si="16">1-EXP(-((P332/$B$5)^$B$4))</f>
        <v>1</v>
      </c>
      <c r="S332" s="57">
        <f t="shared" ref="S332:S395" si="17">$B$4*((1/$B$5)^$B$4)*(P332^($B$4-1))</f>
        <v>0.77142655822836059</v>
      </c>
      <c r="T332" s="57"/>
      <c r="U332" s="57"/>
      <c r="V332" s="47"/>
    </row>
    <row r="333" spans="4:22" s="1" customFormat="1">
      <c r="D333" s="5"/>
      <c r="E333" s="5"/>
      <c r="F333" s="5"/>
      <c r="G333" s="5"/>
      <c r="H333" s="5"/>
      <c r="O333" s="3"/>
      <c r="P333" s="58">
        <v>161</v>
      </c>
      <c r="Q333" s="57">
        <f t="shared" si="15"/>
        <v>1.0852140073626999E-39</v>
      </c>
      <c r="R333" s="57">
        <f t="shared" si="16"/>
        <v>1</v>
      </c>
      <c r="S333" s="57">
        <f t="shared" si="17"/>
        <v>0.77236291640361243</v>
      </c>
      <c r="T333" s="57"/>
      <c r="U333" s="57"/>
      <c r="V333" s="47"/>
    </row>
    <row r="334" spans="4:22" s="1" customFormat="1">
      <c r="D334" s="5"/>
      <c r="E334" s="5"/>
      <c r="F334" s="5"/>
      <c r="G334" s="5"/>
      <c r="H334" s="5"/>
      <c r="O334" s="3"/>
      <c r="P334" s="57">
        <v>161.5</v>
      </c>
      <c r="Q334" s="57">
        <f t="shared" si="15"/>
        <v>7.3828255211308665E-40</v>
      </c>
      <c r="R334" s="57">
        <f t="shared" si="16"/>
        <v>1</v>
      </c>
      <c r="S334" s="57">
        <f t="shared" si="17"/>
        <v>0.77329750240805306</v>
      </c>
      <c r="T334" s="57"/>
      <c r="U334" s="57"/>
      <c r="V334" s="47"/>
    </row>
    <row r="335" spans="4:22" s="1" customFormat="1">
      <c r="D335" s="5"/>
      <c r="E335" s="5"/>
      <c r="F335" s="5"/>
      <c r="G335" s="5"/>
      <c r="H335" s="5"/>
      <c r="O335" s="3"/>
      <c r="P335" s="58">
        <v>162</v>
      </c>
      <c r="Q335" s="57">
        <f t="shared" si="15"/>
        <v>5.020251149459569E-40</v>
      </c>
      <c r="R335" s="57">
        <f t="shared" si="16"/>
        <v>1</v>
      </c>
      <c r="S335" s="57">
        <f t="shared" si="17"/>
        <v>0.77423032506679568</v>
      </c>
      <c r="T335" s="57"/>
      <c r="U335" s="57"/>
      <c r="V335" s="47"/>
    </row>
    <row r="336" spans="4:22" s="1" customFormat="1">
      <c r="D336" s="5"/>
      <c r="E336" s="5"/>
      <c r="F336" s="5"/>
      <c r="G336" s="5"/>
      <c r="H336" s="5"/>
      <c r="O336" s="3"/>
      <c r="P336" s="57">
        <v>162.5</v>
      </c>
      <c r="Q336" s="57">
        <f t="shared" si="15"/>
        <v>3.412120036505006E-40</v>
      </c>
      <c r="R336" s="57">
        <f t="shared" si="16"/>
        <v>1</v>
      </c>
      <c r="S336" s="57">
        <f t="shared" si="17"/>
        <v>0.77516139313392951</v>
      </c>
      <c r="T336" s="57"/>
      <c r="U336" s="57"/>
      <c r="V336" s="47"/>
    </row>
    <row r="337" spans="4:22" s="1" customFormat="1">
      <c r="D337" s="5"/>
      <c r="E337" s="5"/>
      <c r="F337" s="5"/>
      <c r="G337" s="5"/>
      <c r="H337" s="5"/>
      <c r="O337" s="3"/>
      <c r="P337" s="58">
        <v>163</v>
      </c>
      <c r="Q337" s="57">
        <f t="shared" si="15"/>
        <v>2.31803273672343E-40</v>
      </c>
      <c r="R337" s="57">
        <f t="shared" si="16"/>
        <v>1</v>
      </c>
      <c r="S337" s="57">
        <f t="shared" si="17"/>
        <v>0.77609071529330664</v>
      </c>
      <c r="T337" s="57"/>
      <c r="U337" s="57"/>
      <c r="V337" s="47"/>
    </row>
    <row r="338" spans="4:22" s="1" customFormat="1">
      <c r="D338" s="5"/>
      <c r="E338" s="5"/>
      <c r="F338" s="5"/>
      <c r="G338" s="5"/>
      <c r="H338" s="5"/>
      <c r="O338" s="3"/>
      <c r="P338" s="57">
        <v>163.5</v>
      </c>
      <c r="Q338" s="57">
        <f t="shared" si="15"/>
        <v>1.5740249945302079E-40</v>
      </c>
      <c r="R338" s="57">
        <f t="shared" si="16"/>
        <v>1</v>
      </c>
      <c r="S338" s="57">
        <f t="shared" si="17"/>
        <v>0.77701830015931994</v>
      </c>
      <c r="T338" s="57"/>
      <c r="U338" s="57"/>
      <c r="V338" s="47"/>
    </row>
    <row r="339" spans="4:22" s="1" customFormat="1">
      <c r="D339" s="5"/>
      <c r="E339" s="5"/>
      <c r="F339" s="5"/>
      <c r="G339" s="5"/>
      <c r="H339" s="5"/>
      <c r="O339" s="3"/>
      <c r="P339" s="58">
        <v>164</v>
      </c>
      <c r="Q339" s="57">
        <f t="shared" si="15"/>
        <v>1.0683187853460818E-40</v>
      </c>
      <c r="R339" s="57">
        <f t="shared" si="16"/>
        <v>1</v>
      </c>
      <c r="S339" s="57">
        <f t="shared" si="17"/>
        <v>0.77794415627766933</v>
      </c>
      <c r="T339" s="57"/>
      <c r="U339" s="57"/>
      <c r="V339" s="47"/>
    </row>
    <row r="340" spans="4:22" s="1" customFormat="1">
      <c r="D340" s="5"/>
      <c r="E340" s="5"/>
      <c r="F340" s="5"/>
      <c r="G340" s="5"/>
      <c r="H340" s="5"/>
      <c r="O340" s="3"/>
      <c r="P340" s="57">
        <v>164.5</v>
      </c>
      <c r="Q340" s="57">
        <f t="shared" si="15"/>
        <v>7.247490775800901E-41</v>
      </c>
      <c r="R340" s="57">
        <f t="shared" si="16"/>
        <v>1</v>
      </c>
      <c r="S340" s="57">
        <f t="shared" si="17"/>
        <v>0.77886829212611608</v>
      </c>
      <c r="T340" s="57"/>
      <c r="U340" s="57"/>
      <c r="V340" s="47"/>
    </row>
    <row r="341" spans="4:22" s="1" customFormat="1">
      <c r="D341" s="5"/>
      <c r="E341" s="5"/>
      <c r="F341" s="5"/>
      <c r="G341" s="5"/>
      <c r="H341" s="5"/>
      <c r="O341" s="3"/>
      <c r="P341" s="58">
        <v>165</v>
      </c>
      <c r="Q341" s="57">
        <f t="shared" si="15"/>
        <v>4.9144217582132434E-41</v>
      </c>
      <c r="R341" s="57">
        <f t="shared" si="16"/>
        <v>1</v>
      </c>
      <c r="S341" s="57">
        <f t="shared" si="17"/>
        <v>0.7797907161152291</v>
      </c>
      <c r="T341" s="57"/>
      <c r="U341" s="57"/>
      <c r="V341" s="47"/>
    </row>
    <row r="342" spans="4:22" s="1" customFormat="1">
      <c r="D342" s="5"/>
      <c r="E342" s="5"/>
      <c r="F342" s="5"/>
      <c r="G342" s="5"/>
      <c r="H342" s="5"/>
      <c r="O342" s="3"/>
      <c r="P342" s="57">
        <v>165.5</v>
      </c>
      <c r="Q342" s="57">
        <f t="shared" si="15"/>
        <v>3.3308533101911989E-41</v>
      </c>
      <c r="R342" s="57">
        <f t="shared" si="16"/>
        <v>1</v>
      </c>
      <c r="S342" s="57">
        <f t="shared" si="17"/>
        <v>0.78071143658911824</v>
      </c>
      <c r="T342" s="57"/>
      <c r="U342" s="57"/>
      <c r="V342" s="47"/>
    </row>
    <row r="343" spans="4:22" s="1" customFormat="1">
      <c r="D343" s="5"/>
      <c r="E343" s="5"/>
      <c r="F343" s="5"/>
      <c r="G343" s="5"/>
      <c r="H343" s="5"/>
      <c r="O343" s="3"/>
      <c r="P343" s="58">
        <v>166</v>
      </c>
      <c r="Q343" s="57">
        <f t="shared" si="15"/>
        <v>2.2565101691683722E-41</v>
      </c>
      <c r="R343" s="57">
        <f t="shared" si="16"/>
        <v>1</v>
      </c>
      <c r="S343" s="57">
        <f t="shared" si="17"/>
        <v>0.78163046182615881</v>
      </c>
      <c r="T343" s="57"/>
      <c r="U343" s="57"/>
      <c r="V343" s="47"/>
    </row>
    <row r="344" spans="4:22" s="1" customFormat="1">
      <c r="D344" s="5"/>
      <c r="E344" s="5"/>
      <c r="F344" s="5"/>
      <c r="G344" s="5"/>
      <c r="H344" s="5"/>
      <c r="O344" s="3"/>
      <c r="P344" s="57">
        <v>166.5</v>
      </c>
      <c r="Q344" s="57">
        <f t="shared" si="15"/>
        <v>1.5279817462663554E-41</v>
      </c>
      <c r="R344" s="57">
        <f t="shared" si="16"/>
        <v>1</v>
      </c>
      <c r="S344" s="57">
        <f t="shared" si="17"/>
        <v>0.78254780003970481</v>
      </c>
      <c r="T344" s="57"/>
      <c r="U344" s="57"/>
      <c r="V344" s="47"/>
    </row>
    <row r="345" spans="4:22" s="1" customFormat="1">
      <c r="D345" s="5"/>
      <c r="E345" s="5"/>
      <c r="F345" s="5"/>
      <c r="G345" s="5"/>
      <c r="H345" s="5"/>
      <c r="O345" s="3"/>
      <c r="P345" s="58">
        <v>167</v>
      </c>
      <c r="Q345" s="57">
        <f t="shared" si="15"/>
        <v>1.0341856196129949E-41</v>
      </c>
      <c r="R345" s="57">
        <f t="shared" si="16"/>
        <v>1</v>
      </c>
      <c r="S345" s="57">
        <f t="shared" si="17"/>
        <v>0.78346345937879502</v>
      </c>
      <c r="T345" s="57"/>
      <c r="U345" s="57"/>
      <c r="V345" s="47"/>
    </row>
    <row r="346" spans="4:22" s="1" customFormat="1">
      <c r="D346" s="5"/>
      <c r="E346" s="5"/>
      <c r="F346" s="5"/>
      <c r="G346" s="5"/>
      <c r="H346" s="5"/>
      <c r="O346" s="3"/>
      <c r="P346" s="57">
        <v>167.5</v>
      </c>
      <c r="Q346" s="57">
        <f t="shared" si="15"/>
        <v>6.9964647999810278E-42</v>
      </c>
      <c r="R346" s="57">
        <f t="shared" si="16"/>
        <v>1</v>
      </c>
      <c r="S346" s="57">
        <f t="shared" si="17"/>
        <v>0.78437744792884589</v>
      </c>
      <c r="T346" s="57"/>
      <c r="U346" s="57"/>
      <c r="V346" s="47"/>
    </row>
    <row r="347" spans="4:22" s="1" customFormat="1">
      <c r="D347" s="5"/>
      <c r="E347" s="5"/>
      <c r="F347" s="5"/>
      <c r="G347" s="5"/>
      <c r="H347" s="5"/>
      <c r="O347" s="3"/>
      <c r="P347" s="58">
        <v>168</v>
      </c>
      <c r="Q347" s="57">
        <f t="shared" si="15"/>
        <v>4.731066076967485E-42</v>
      </c>
      <c r="R347" s="57">
        <f t="shared" si="16"/>
        <v>1</v>
      </c>
      <c r="S347" s="57">
        <f t="shared" si="17"/>
        <v>0.78528977371233777</v>
      </c>
      <c r="T347" s="57"/>
      <c r="U347" s="57"/>
      <c r="V347" s="47"/>
    </row>
    <row r="348" spans="4:22" s="1" customFormat="1">
      <c r="D348" s="5"/>
      <c r="E348" s="5"/>
      <c r="F348" s="5"/>
      <c r="G348" s="5"/>
      <c r="H348" s="5"/>
      <c r="O348" s="3"/>
      <c r="P348" s="57">
        <v>168.5</v>
      </c>
      <c r="Q348" s="57">
        <f t="shared" si="15"/>
        <v>3.1977164011868685E-42</v>
      </c>
      <c r="R348" s="57">
        <f t="shared" si="16"/>
        <v>1</v>
      </c>
      <c r="S348" s="57">
        <f t="shared" si="17"/>
        <v>0.7862004446894888</v>
      </c>
      <c r="T348" s="57"/>
      <c r="U348" s="57"/>
      <c r="V348" s="47"/>
    </row>
    <row r="349" spans="4:22" s="1" customFormat="1">
      <c r="D349" s="5"/>
      <c r="E349" s="5"/>
      <c r="F349" s="5"/>
      <c r="G349" s="5"/>
      <c r="H349" s="5"/>
      <c r="O349" s="3"/>
      <c r="P349" s="58">
        <v>169</v>
      </c>
      <c r="Q349" s="57">
        <f t="shared" si="15"/>
        <v>2.1603385380780846E-42</v>
      </c>
      <c r="R349" s="57">
        <f t="shared" si="16"/>
        <v>1</v>
      </c>
      <c r="S349" s="57">
        <f t="shared" si="17"/>
        <v>0.78710946875892296</v>
      </c>
      <c r="T349" s="57"/>
      <c r="U349" s="57"/>
      <c r="V349" s="47"/>
    </row>
    <row r="350" spans="4:22" s="1" customFormat="1">
      <c r="D350" s="5"/>
      <c r="E350" s="5"/>
      <c r="F350" s="5"/>
      <c r="G350" s="5"/>
      <c r="H350" s="5"/>
      <c r="O350" s="3"/>
      <c r="P350" s="57">
        <v>169.5</v>
      </c>
      <c r="Q350" s="57">
        <f t="shared" si="15"/>
        <v>1.4588310055669767E-42</v>
      </c>
      <c r="R350" s="57">
        <f t="shared" si="16"/>
        <v>1</v>
      </c>
      <c r="S350" s="57">
        <f t="shared" si="17"/>
        <v>0.78801685375832653</v>
      </c>
      <c r="T350" s="57"/>
      <c r="U350" s="57"/>
      <c r="V350" s="47"/>
    </row>
    <row r="351" spans="4:22" s="1" customFormat="1">
      <c r="D351" s="5"/>
      <c r="E351" s="5"/>
      <c r="F351" s="5"/>
      <c r="G351" s="5"/>
      <c r="H351" s="5"/>
      <c r="O351" s="3"/>
      <c r="P351" s="58">
        <v>170</v>
      </c>
      <c r="Q351" s="57">
        <f t="shared" si="15"/>
        <v>9.8466800022006491E-43</v>
      </c>
      <c r="R351" s="57">
        <f t="shared" si="16"/>
        <v>1</v>
      </c>
      <c r="S351" s="57">
        <f t="shared" si="17"/>
        <v>0.78892260746509646</v>
      </c>
      <c r="T351" s="57"/>
      <c r="U351" s="57"/>
      <c r="V351" s="47"/>
    </row>
    <row r="352" spans="4:22" s="1" customFormat="1">
      <c r="D352" s="5"/>
      <c r="E352" s="5"/>
      <c r="F352" s="5"/>
      <c r="G352" s="5"/>
      <c r="H352" s="5"/>
      <c r="O352" s="3"/>
      <c r="P352" s="57">
        <v>170.5</v>
      </c>
      <c r="Q352" s="57">
        <f t="shared" si="15"/>
        <v>6.6431902953723875E-43</v>
      </c>
      <c r="R352" s="57">
        <f t="shared" si="16"/>
        <v>1</v>
      </c>
      <c r="S352" s="57">
        <f t="shared" si="17"/>
        <v>0.7898267375969803</v>
      </c>
      <c r="T352" s="57"/>
      <c r="U352" s="57"/>
      <c r="V352" s="47"/>
    </row>
    <row r="353" spans="4:22" s="1" customFormat="1">
      <c r="D353" s="5"/>
      <c r="E353" s="5"/>
      <c r="F353" s="5"/>
      <c r="G353" s="5"/>
      <c r="H353" s="5"/>
      <c r="O353" s="3"/>
      <c r="P353" s="58">
        <v>171</v>
      </c>
      <c r="Q353" s="57">
        <f t="shared" si="15"/>
        <v>4.479875568095061E-43</v>
      </c>
      <c r="R353" s="57">
        <f t="shared" si="16"/>
        <v>1</v>
      </c>
      <c r="S353" s="57">
        <f t="shared" si="17"/>
        <v>0.79072925181270637</v>
      </c>
      <c r="T353" s="57"/>
      <c r="U353" s="57"/>
      <c r="V353" s="47"/>
    </row>
    <row r="354" spans="4:22" s="1" customFormat="1">
      <c r="D354" s="5"/>
      <c r="E354" s="5"/>
      <c r="F354" s="5"/>
      <c r="G354" s="5"/>
      <c r="H354" s="5"/>
      <c r="O354" s="3"/>
      <c r="P354" s="57">
        <v>171.5</v>
      </c>
      <c r="Q354" s="57">
        <f t="shared" si="15"/>
        <v>3.0196593854944018E-43</v>
      </c>
      <c r="R354" s="57">
        <f t="shared" si="16"/>
        <v>1</v>
      </c>
      <c r="S354" s="57">
        <f t="shared" si="17"/>
        <v>0.79163015771260681</v>
      </c>
      <c r="T354" s="57"/>
      <c r="U354" s="57"/>
      <c r="V354" s="47"/>
    </row>
    <row r="355" spans="4:22" s="1" customFormat="1">
      <c r="D355" s="5"/>
      <c r="E355" s="5"/>
      <c r="F355" s="5"/>
      <c r="G355" s="5"/>
      <c r="H355" s="5"/>
      <c r="O355" s="3"/>
      <c r="P355" s="58">
        <v>172</v>
      </c>
      <c r="Q355" s="57">
        <f t="shared" si="15"/>
        <v>2.0344783339245033E-43</v>
      </c>
      <c r="R355" s="57">
        <f t="shared" si="16"/>
        <v>1</v>
      </c>
      <c r="S355" s="57">
        <f t="shared" si="17"/>
        <v>0.79252946283923209</v>
      </c>
      <c r="T355" s="57"/>
      <c r="U355" s="57"/>
      <c r="V355" s="47"/>
    </row>
    <row r="356" spans="4:22" s="1" customFormat="1">
      <c r="D356" s="5"/>
      <c r="E356" s="5"/>
      <c r="F356" s="5"/>
      <c r="G356" s="5"/>
      <c r="H356" s="5"/>
      <c r="O356" s="3"/>
      <c r="P356" s="57">
        <v>172.5</v>
      </c>
      <c r="Q356" s="57">
        <f t="shared" si="15"/>
        <v>1.3700980268447231E-43</v>
      </c>
      <c r="R356" s="57">
        <f t="shared" si="16"/>
        <v>1</v>
      </c>
      <c r="S356" s="57">
        <f t="shared" si="17"/>
        <v>0.79342717467795576</v>
      </c>
      <c r="T356" s="57"/>
      <c r="U356" s="57"/>
      <c r="V356" s="47"/>
    </row>
    <row r="357" spans="4:22" s="1" customFormat="1">
      <c r="D357" s="5"/>
      <c r="E357" s="5"/>
      <c r="F357" s="5"/>
      <c r="G357" s="5"/>
      <c r="H357" s="5"/>
      <c r="O357" s="3"/>
      <c r="P357" s="58">
        <v>173</v>
      </c>
      <c r="Q357" s="57">
        <f t="shared" si="15"/>
        <v>9.222613871833257E-44</v>
      </c>
      <c r="R357" s="57">
        <f t="shared" si="16"/>
        <v>1</v>
      </c>
      <c r="S357" s="57">
        <f t="shared" si="17"/>
        <v>0.7943233006575724</v>
      </c>
      <c r="T357" s="57"/>
      <c r="U357" s="57"/>
      <c r="V357" s="47"/>
    </row>
    <row r="358" spans="4:22" s="1" customFormat="1">
      <c r="D358" s="5"/>
      <c r="E358" s="5"/>
      <c r="F358" s="5"/>
      <c r="G358" s="5"/>
      <c r="H358" s="5"/>
      <c r="O358" s="3"/>
      <c r="P358" s="57">
        <v>173.5</v>
      </c>
      <c r="Q358" s="57">
        <f t="shared" si="15"/>
        <v>6.2052684838688114E-44</v>
      </c>
      <c r="R358" s="57">
        <f t="shared" si="16"/>
        <v>1</v>
      </c>
      <c r="S358" s="57">
        <f t="shared" si="17"/>
        <v>0.79521784815088836</v>
      </c>
      <c r="T358" s="57"/>
      <c r="U358" s="57"/>
      <c r="V358" s="47"/>
    </row>
    <row r="359" spans="4:22" s="1" customFormat="1">
      <c r="D359" s="5"/>
      <c r="E359" s="5"/>
      <c r="F359" s="5"/>
      <c r="G359" s="5"/>
      <c r="H359" s="5"/>
      <c r="O359" s="3"/>
      <c r="P359" s="58">
        <v>174</v>
      </c>
      <c r="Q359" s="57">
        <f t="shared" si="15"/>
        <v>4.1732234890344248E-44</v>
      </c>
      <c r="R359" s="57">
        <f t="shared" si="16"/>
        <v>1</v>
      </c>
      <c r="S359" s="57">
        <f t="shared" si="17"/>
        <v>0.79611082447530279</v>
      </c>
      <c r="T359" s="57"/>
      <c r="U359" s="57"/>
      <c r="V359" s="47"/>
    </row>
    <row r="360" spans="4:22" s="1" customFormat="1">
      <c r="D360" s="5"/>
      <c r="E360" s="5"/>
      <c r="F360" s="5"/>
      <c r="G360" s="5"/>
      <c r="H360" s="5"/>
      <c r="O360" s="3"/>
      <c r="P360" s="57">
        <v>174.5</v>
      </c>
      <c r="Q360" s="57">
        <f t="shared" si="15"/>
        <v>2.8053533663010151E-44</v>
      </c>
      <c r="R360" s="57">
        <f t="shared" si="16"/>
        <v>1</v>
      </c>
      <c r="S360" s="57">
        <f t="shared" si="17"/>
        <v>0.79700223689338257</v>
      </c>
      <c r="T360" s="57"/>
      <c r="U360" s="57"/>
      <c r="V360" s="47"/>
    </row>
    <row r="361" spans="4:22" s="1" customFormat="1">
      <c r="D361" s="5"/>
      <c r="E361" s="5"/>
      <c r="F361" s="5"/>
      <c r="G361" s="5"/>
      <c r="H361" s="5"/>
      <c r="O361" s="3"/>
      <c r="P361" s="58">
        <v>175</v>
      </c>
      <c r="Q361" s="57">
        <f t="shared" si="15"/>
        <v>1.8849885409899362E-44</v>
      </c>
      <c r="R361" s="57">
        <f t="shared" si="16"/>
        <v>1</v>
      </c>
      <c r="S361" s="57">
        <f t="shared" si="17"/>
        <v>0.79789209261342786</v>
      </c>
      <c r="T361" s="57"/>
      <c r="U361" s="57"/>
      <c r="V361" s="47"/>
    </row>
    <row r="362" spans="4:22" s="1" customFormat="1">
      <c r="D362" s="5"/>
      <c r="E362" s="5"/>
      <c r="F362" s="5"/>
      <c r="G362" s="5"/>
      <c r="H362" s="5"/>
      <c r="O362" s="3"/>
      <c r="P362" s="57">
        <v>175.5</v>
      </c>
      <c r="Q362" s="57">
        <f t="shared" si="15"/>
        <v>1.2660049725354E-44</v>
      </c>
      <c r="R362" s="57">
        <f t="shared" si="16"/>
        <v>1</v>
      </c>
      <c r="S362" s="57">
        <f t="shared" si="17"/>
        <v>0.79878039879003304</v>
      </c>
      <c r="T362" s="57"/>
      <c r="U362" s="57"/>
      <c r="V362" s="47"/>
    </row>
    <row r="363" spans="4:22" s="1" customFormat="1">
      <c r="D363" s="5"/>
      <c r="E363" s="5"/>
      <c r="F363" s="5"/>
      <c r="G363" s="5"/>
      <c r="H363" s="5"/>
      <c r="O363" s="3"/>
      <c r="P363" s="58">
        <v>176</v>
      </c>
      <c r="Q363" s="57">
        <f t="shared" si="15"/>
        <v>8.4990035001152084E-45</v>
      </c>
      <c r="R363" s="57">
        <f t="shared" si="16"/>
        <v>1</v>
      </c>
      <c r="S363" s="57">
        <f t="shared" si="17"/>
        <v>0.79966716252463654</v>
      </c>
      <c r="T363" s="57"/>
      <c r="U363" s="57"/>
      <c r="V363" s="47"/>
    </row>
    <row r="364" spans="4:22" s="1" customFormat="1">
      <c r="D364" s="5"/>
      <c r="E364" s="5"/>
      <c r="F364" s="5"/>
      <c r="G364" s="5"/>
      <c r="H364" s="5"/>
      <c r="O364" s="3"/>
      <c r="P364" s="57">
        <v>176.5</v>
      </c>
      <c r="Q364" s="57">
        <f t="shared" si="15"/>
        <v>5.7030456282497837E-45</v>
      </c>
      <c r="R364" s="57">
        <f t="shared" si="16"/>
        <v>1</v>
      </c>
      <c r="S364" s="57">
        <f t="shared" si="17"/>
        <v>0.80055239086606778</v>
      </c>
      <c r="T364" s="57"/>
      <c r="U364" s="57"/>
      <c r="V364" s="47"/>
    </row>
    <row r="365" spans="4:22" s="1" customFormat="1">
      <c r="D365" s="5"/>
      <c r="E365" s="5"/>
      <c r="F365" s="5"/>
      <c r="G365" s="5"/>
      <c r="H365" s="5"/>
      <c r="O365" s="3"/>
      <c r="P365" s="58">
        <v>177</v>
      </c>
      <c r="Q365" s="57">
        <f t="shared" si="15"/>
        <v>3.8251834344533365E-45</v>
      </c>
      <c r="R365" s="57">
        <f t="shared" si="16"/>
        <v>1</v>
      </c>
      <c r="S365" s="57">
        <f t="shared" si="17"/>
        <v>0.80143609081108336</v>
      </c>
      <c r="T365" s="57"/>
      <c r="U365" s="57"/>
      <c r="V365" s="47"/>
    </row>
    <row r="366" spans="4:22" s="1" customFormat="1">
      <c r="D366" s="5"/>
      <c r="E366" s="5"/>
      <c r="F366" s="5"/>
      <c r="G366" s="5"/>
      <c r="H366" s="5"/>
      <c r="O366" s="3"/>
      <c r="P366" s="57">
        <v>177.5</v>
      </c>
      <c r="Q366" s="57">
        <f t="shared" si="15"/>
        <v>2.564511241499489E-45</v>
      </c>
      <c r="R366" s="57">
        <f t="shared" si="16"/>
        <v>1</v>
      </c>
      <c r="S366" s="57">
        <f t="shared" si="17"/>
        <v>0.80231826930489702</v>
      </c>
      <c r="T366" s="57"/>
      <c r="U366" s="57"/>
      <c r="V366" s="47"/>
    </row>
    <row r="367" spans="4:22" s="1" customFormat="1">
      <c r="D367" s="5"/>
      <c r="E367" s="5"/>
      <c r="F367" s="5"/>
      <c r="G367" s="5"/>
      <c r="H367" s="5"/>
      <c r="O367" s="3"/>
      <c r="P367" s="58">
        <v>178</v>
      </c>
      <c r="Q367" s="57">
        <f t="shared" si="15"/>
        <v>1.7185580477375515E-45</v>
      </c>
      <c r="R367" s="57">
        <f t="shared" si="16"/>
        <v>1</v>
      </c>
      <c r="S367" s="57">
        <f t="shared" si="17"/>
        <v>0.80319893324170544</v>
      </c>
      <c r="T367" s="57"/>
      <c r="U367" s="57"/>
      <c r="V367" s="47"/>
    </row>
    <row r="368" spans="4:22" s="1" customFormat="1">
      <c r="D368" s="5"/>
      <c r="E368" s="5"/>
      <c r="F368" s="5"/>
      <c r="G368" s="5"/>
      <c r="H368" s="5"/>
      <c r="O368" s="3"/>
      <c r="P368" s="57">
        <v>178.5</v>
      </c>
      <c r="Q368" s="57">
        <f t="shared" si="15"/>
        <v>1.1511486228534822E-45</v>
      </c>
      <c r="R368" s="57">
        <f t="shared" si="16"/>
        <v>1</v>
      </c>
      <c r="S368" s="57">
        <f t="shared" si="17"/>
        <v>0.80407808946520276</v>
      </c>
      <c r="T368" s="57"/>
      <c r="U368" s="57"/>
      <c r="V368" s="47"/>
    </row>
    <row r="369" spans="4:22" s="1" customFormat="1">
      <c r="D369" s="5"/>
      <c r="E369" s="5"/>
      <c r="F369" s="5"/>
      <c r="G369" s="5"/>
      <c r="H369" s="5"/>
      <c r="O369" s="3"/>
      <c r="P369" s="58">
        <v>179</v>
      </c>
      <c r="Q369" s="57">
        <f t="shared" si="15"/>
        <v>7.7073755052041289E-46</v>
      </c>
      <c r="R369" s="57">
        <f t="shared" si="16"/>
        <v>1</v>
      </c>
      <c r="S369" s="57">
        <f t="shared" si="17"/>
        <v>0.8049557447690926</v>
      </c>
      <c r="T369" s="57"/>
      <c r="U369" s="57"/>
      <c r="V369" s="47"/>
    </row>
    <row r="370" spans="4:22" s="1" customFormat="1">
      <c r="D370" s="5"/>
      <c r="E370" s="5"/>
      <c r="F370" s="5"/>
      <c r="G370" s="5"/>
      <c r="H370" s="5"/>
      <c r="O370" s="3"/>
      <c r="P370" s="57">
        <v>179.5</v>
      </c>
      <c r="Q370" s="57">
        <f t="shared" si="15"/>
        <v>5.1581016796049788E-46</v>
      </c>
      <c r="R370" s="57">
        <f t="shared" si="16"/>
        <v>1</v>
      </c>
      <c r="S370" s="57">
        <f t="shared" si="17"/>
        <v>0.80583190589759024</v>
      </c>
      <c r="T370" s="57"/>
      <c r="U370" s="57"/>
      <c r="V370" s="47"/>
    </row>
    <row r="371" spans="4:22" s="1" customFormat="1">
      <c r="D371" s="5"/>
      <c r="E371" s="5"/>
      <c r="F371" s="5"/>
      <c r="G371" s="5"/>
      <c r="H371" s="5"/>
      <c r="O371" s="3"/>
      <c r="P371" s="58">
        <v>180</v>
      </c>
      <c r="Q371" s="57">
        <f t="shared" si="15"/>
        <v>3.4504987223893178E-46</v>
      </c>
      <c r="R371" s="57">
        <f t="shared" si="16"/>
        <v>1</v>
      </c>
      <c r="S371" s="57">
        <f t="shared" si="17"/>
        <v>0.80670657954592218</v>
      </c>
      <c r="T371" s="57"/>
      <c r="U371" s="57"/>
      <c r="V371" s="47"/>
    </row>
    <row r="372" spans="4:22" s="1" customFormat="1">
      <c r="D372" s="5"/>
      <c r="E372" s="5"/>
      <c r="F372" s="5"/>
      <c r="G372" s="5"/>
      <c r="H372" s="5"/>
      <c r="O372" s="3"/>
      <c r="P372" s="57">
        <v>180.5</v>
      </c>
      <c r="Q372" s="57">
        <f t="shared" si="15"/>
        <v>2.3071868297224659E-46</v>
      </c>
      <c r="R372" s="57">
        <f t="shared" si="16"/>
        <v>1</v>
      </c>
      <c r="S372" s="57">
        <f t="shared" si="17"/>
        <v>0.80757977236081402</v>
      </c>
      <c r="T372" s="57"/>
      <c r="U372" s="57"/>
      <c r="V372" s="47"/>
    </row>
    <row r="373" spans="4:22" s="1" customFormat="1">
      <c r="D373" s="5"/>
      <c r="E373" s="5"/>
      <c r="F373" s="5"/>
      <c r="G373" s="5"/>
      <c r="H373" s="5"/>
      <c r="O373" s="3"/>
      <c r="P373" s="58">
        <v>181</v>
      </c>
      <c r="Q373" s="57">
        <f t="shared" si="15"/>
        <v>1.5420302949849943E-46</v>
      </c>
      <c r="R373" s="57">
        <f t="shared" si="16"/>
        <v>1</v>
      </c>
      <c r="S373" s="57">
        <f t="shared" si="17"/>
        <v>0.80845149094097724</v>
      </c>
      <c r="T373" s="57"/>
      <c r="U373" s="57"/>
      <c r="V373" s="47"/>
    </row>
    <row r="374" spans="4:22" s="1" customFormat="1">
      <c r="D374" s="5"/>
      <c r="E374" s="5"/>
      <c r="F374" s="5"/>
      <c r="G374" s="5"/>
      <c r="H374" s="5"/>
      <c r="O374" s="3"/>
      <c r="P374" s="57">
        <v>181.5</v>
      </c>
      <c r="Q374" s="57">
        <f t="shared" si="15"/>
        <v>1.0301788367065005E-46</v>
      </c>
      <c r="R374" s="57">
        <f t="shared" si="16"/>
        <v>1</v>
      </c>
      <c r="S374" s="57">
        <f t="shared" si="17"/>
        <v>0.80932174183758621</v>
      </c>
      <c r="T374" s="57"/>
      <c r="U374" s="57"/>
      <c r="V374" s="47"/>
    </row>
    <row r="375" spans="4:22" s="1" customFormat="1">
      <c r="D375" s="5"/>
      <c r="E375" s="5"/>
      <c r="F375" s="5"/>
      <c r="G375" s="5"/>
      <c r="H375" s="5"/>
      <c r="O375" s="3"/>
      <c r="P375" s="58">
        <v>182</v>
      </c>
      <c r="Q375" s="57">
        <f t="shared" si="15"/>
        <v>6.8792682133787301E-47</v>
      </c>
      <c r="R375" s="57">
        <f t="shared" si="16"/>
        <v>1</v>
      </c>
      <c r="S375" s="57">
        <f t="shared" si="17"/>
        <v>0.81019053155475229</v>
      </c>
      <c r="T375" s="57"/>
      <c r="U375" s="57"/>
      <c r="V375" s="47"/>
    </row>
    <row r="376" spans="4:22" s="1" customFormat="1">
      <c r="D376" s="5"/>
      <c r="E376" s="5"/>
      <c r="F376" s="5"/>
      <c r="G376" s="5"/>
      <c r="H376" s="5"/>
      <c r="O376" s="3"/>
      <c r="P376" s="57">
        <v>182.5</v>
      </c>
      <c r="Q376" s="57">
        <f t="shared" si="15"/>
        <v>4.5917907126580946E-47</v>
      </c>
      <c r="R376" s="57">
        <f t="shared" si="16"/>
        <v>1</v>
      </c>
      <c r="S376" s="57">
        <f t="shared" si="17"/>
        <v>0.8110578665499879</v>
      </c>
      <c r="T376" s="57"/>
      <c r="U376" s="57"/>
      <c r="V376" s="47"/>
    </row>
    <row r="377" spans="4:22" s="1" customFormat="1">
      <c r="D377" s="5"/>
      <c r="E377" s="5"/>
      <c r="F377" s="5"/>
      <c r="G377" s="5"/>
      <c r="H377" s="5"/>
      <c r="O377" s="3"/>
      <c r="P377" s="58">
        <v>183</v>
      </c>
      <c r="Q377" s="57">
        <f t="shared" si="15"/>
        <v>3.0636029207870521E-47</v>
      </c>
      <c r="R377" s="57">
        <f t="shared" si="16"/>
        <v>1</v>
      </c>
      <c r="S377" s="57">
        <f t="shared" si="17"/>
        <v>0.81192375323466937</v>
      </c>
      <c r="T377" s="57"/>
      <c r="U377" s="57"/>
      <c r="V377" s="47"/>
    </row>
    <row r="378" spans="4:22" s="1" customFormat="1">
      <c r="D378" s="5"/>
      <c r="E378" s="5"/>
      <c r="F378" s="5"/>
      <c r="G378" s="5"/>
      <c r="H378" s="5"/>
      <c r="O378" s="3"/>
      <c r="P378" s="57">
        <v>183.5</v>
      </c>
      <c r="Q378" s="57">
        <f t="shared" si="15"/>
        <v>2.0431193260534209E-47</v>
      </c>
      <c r="R378" s="57">
        <f t="shared" si="16"/>
        <v>1</v>
      </c>
      <c r="S378" s="57">
        <f t="shared" si="17"/>
        <v>0.81278819797448909</v>
      </c>
      <c r="T378" s="57"/>
      <c r="U378" s="57"/>
      <c r="V378" s="47"/>
    </row>
    <row r="379" spans="4:22" s="1" customFormat="1">
      <c r="D379" s="5"/>
      <c r="E379" s="5"/>
      <c r="F379" s="5"/>
      <c r="G379" s="5"/>
      <c r="H379" s="5"/>
      <c r="O379" s="3"/>
      <c r="P379" s="58">
        <v>184</v>
      </c>
      <c r="Q379" s="57">
        <f t="shared" si="15"/>
        <v>1.3619657159833791E-47</v>
      </c>
      <c r="R379" s="57">
        <f t="shared" si="16"/>
        <v>1</v>
      </c>
      <c r="S379" s="57">
        <f t="shared" si="17"/>
        <v>0.81365120708990768</v>
      </c>
      <c r="T379" s="57"/>
      <c r="U379" s="57"/>
      <c r="V379" s="47"/>
    </row>
    <row r="380" spans="4:22" s="1" customFormat="1">
      <c r="D380" s="5"/>
      <c r="E380" s="5"/>
      <c r="F380" s="5"/>
      <c r="G380" s="5"/>
      <c r="H380" s="5"/>
      <c r="O380" s="3"/>
      <c r="P380" s="57">
        <v>184.5</v>
      </c>
      <c r="Q380" s="57">
        <f t="shared" si="15"/>
        <v>9.0750729252913991E-48</v>
      </c>
      <c r="R380" s="57">
        <f t="shared" si="16"/>
        <v>1</v>
      </c>
      <c r="S380" s="57">
        <f t="shared" si="17"/>
        <v>0.81451278685659401</v>
      </c>
      <c r="T380" s="57"/>
      <c r="U380" s="57"/>
      <c r="V380" s="47"/>
    </row>
    <row r="381" spans="4:22" s="1" customFormat="1">
      <c r="D381" s="5"/>
      <c r="E381" s="5"/>
      <c r="F381" s="5"/>
      <c r="G381" s="5"/>
      <c r="H381" s="5"/>
      <c r="O381" s="3"/>
      <c r="P381" s="58">
        <v>185</v>
      </c>
      <c r="Q381" s="57">
        <f t="shared" si="15"/>
        <v>6.0442983441477342E-48</v>
      </c>
      <c r="R381" s="57">
        <f t="shared" si="16"/>
        <v>1</v>
      </c>
      <c r="S381" s="57">
        <f t="shared" si="17"/>
        <v>0.81537294350586553</v>
      </c>
      <c r="T381" s="57"/>
      <c r="U381" s="57"/>
      <c r="V381" s="47"/>
    </row>
    <row r="382" spans="4:22" s="1" customFormat="1">
      <c r="D382" s="5"/>
      <c r="E382" s="5"/>
      <c r="F382" s="5"/>
      <c r="G382" s="5"/>
      <c r="H382" s="5"/>
      <c r="O382" s="3"/>
      <c r="P382" s="57">
        <v>185.5</v>
      </c>
      <c r="Q382" s="57">
        <f t="shared" si="15"/>
        <v>4.0239613257468738E-48</v>
      </c>
      <c r="R382" s="57">
        <f t="shared" si="16"/>
        <v>1</v>
      </c>
      <c r="S382" s="57">
        <f t="shared" si="17"/>
        <v>0.81623168322511941</v>
      </c>
      <c r="T382" s="57"/>
      <c r="U382" s="57"/>
      <c r="V382" s="47"/>
    </row>
    <row r="383" spans="4:22" s="1" customFormat="1">
      <c r="D383" s="5"/>
      <c r="E383" s="5"/>
      <c r="F383" s="5"/>
      <c r="G383" s="5"/>
      <c r="H383" s="5"/>
      <c r="O383" s="3"/>
      <c r="P383" s="58">
        <v>186</v>
      </c>
      <c r="Q383" s="57">
        <f t="shared" si="15"/>
        <v>2.6777754345667399E-48</v>
      </c>
      <c r="R383" s="57">
        <f t="shared" si="16"/>
        <v>1</v>
      </c>
      <c r="S383" s="57">
        <f t="shared" si="17"/>
        <v>0.8170890121582598</v>
      </c>
      <c r="T383" s="57"/>
      <c r="U383" s="57"/>
      <c r="V383" s="47"/>
    </row>
    <row r="384" spans="4:22" s="1" customFormat="1">
      <c r="D384" s="5"/>
      <c r="E384" s="5"/>
      <c r="F384" s="5"/>
      <c r="G384" s="5"/>
      <c r="H384" s="5"/>
      <c r="O384" s="3"/>
      <c r="P384" s="57">
        <v>186.5</v>
      </c>
      <c r="Q384" s="57">
        <f t="shared" si="15"/>
        <v>1.7811777860593132E-48</v>
      </c>
      <c r="R384" s="57">
        <f t="shared" si="16"/>
        <v>1</v>
      </c>
      <c r="S384" s="57">
        <f t="shared" si="17"/>
        <v>0.81794493640611921</v>
      </c>
      <c r="T384" s="57"/>
      <c r="U384" s="57"/>
      <c r="V384" s="47"/>
    </row>
    <row r="385" spans="4:22" s="1" customFormat="1">
      <c r="D385" s="5"/>
      <c r="E385" s="5"/>
      <c r="F385" s="5"/>
      <c r="G385" s="5"/>
      <c r="H385" s="5"/>
      <c r="O385" s="3"/>
      <c r="P385" s="58">
        <v>187</v>
      </c>
      <c r="Q385" s="57">
        <f t="shared" si="15"/>
        <v>1.1842774510003438E-48</v>
      </c>
      <c r="R385" s="57">
        <f t="shared" si="16"/>
        <v>1</v>
      </c>
      <c r="S385" s="57">
        <f t="shared" si="17"/>
        <v>0.81879946202687615</v>
      </c>
      <c r="T385" s="57"/>
      <c r="U385" s="57"/>
      <c r="V385" s="47"/>
    </row>
    <row r="386" spans="4:22" s="1" customFormat="1">
      <c r="D386" s="5"/>
      <c r="E386" s="5"/>
      <c r="F386" s="5"/>
      <c r="G386" s="5"/>
      <c r="H386" s="5"/>
      <c r="O386" s="3"/>
      <c r="P386" s="57">
        <v>187.5</v>
      </c>
      <c r="Q386" s="57">
        <f t="shared" si="15"/>
        <v>7.8706940871660196E-49</v>
      </c>
      <c r="R386" s="57">
        <f t="shared" si="16"/>
        <v>1</v>
      </c>
      <c r="S386" s="57">
        <f t="shared" si="17"/>
        <v>0.81965259503646537</v>
      </c>
      <c r="T386" s="57"/>
      <c r="U386" s="57"/>
      <c r="V386" s="47"/>
    </row>
    <row r="387" spans="4:22" s="1" customFormat="1">
      <c r="D387" s="5"/>
      <c r="E387" s="5"/>
      <c r="F387" s="5"/>
      <c r="G387" s="5"/>
      <c r="H387" s="5"/>
      <c r="O387" s="3"/>
      <c r="P387" s="58">
        <v>188</v>
      </c>
      <c r="Q387" s="57">
        <f t="shared" si="15"/>
        <v>5.2286105659713405E-49</v>
      </c>
      <c r="R387" s="57">
        <f t="shared" si="16"/>
        <v>1</v>
      </c>
      <c r="S387" s="57">
        <f t="shared" si="17"/>
        <v>0.82050434140898554</v>
      </c>
      <c r="T387" s="57"/>
      <c r="U387" s="57"/>
      <c r="V387" s="47"/>
    </row>
    <row r="388" spans="4:22" s="1" customFormat="1">
      <c r="D388" s="5"/>
      <c r="E388" s="5"/>
      <c r="F388" s="5"/>
      <c r="G388" s="5"/>
      <c r="H388" s="5"/>
      <c r="O388" s="3"/>
      <c r="P388" s="57">
        <v>188.5</v>
      </c>
      <c r="Q388" s="57">
        <f t="shared" si="15"/>
        <v>3.4719507586252667E-49</v>
      </c>
      <c r="R388" s="57">
        <f t="shared" si="16"/>
        <v>1</v>
      </c>
      <c r="S388" s="57">
        <f t="shared" si="17"/>
        <v>0.82135470707709768</v>
      </c>
      <c r="T388" s="57"/>
      <c r="U388" s="57"/>
      <c r="V388" s="47"/>
    </row>
    <row r="389" spans="4:22" s="1" customFormat="1">
      <c r="D389" s="5"/>
      <c r="E389" s="5"/>
      <c r="F389" s="5"/>
      <c r="G389" s="5"/>
      <c r="H389" s="5"/>
      <c r="O389" s="3"/>
      <c r="P389" s="58">
        <v>189</v>
      </c>
      <c r="Q389" s="57">
        <f t="shared" si="15"/>
        <v>2.304491556024202E-49</v>
      </c>
      <c r="R389" s="57">
        <f t="shared" si="16"/>
        <v>1</v>
      </c>
      <c r="S389" s="57">
        <f t="shared" si="17"/>
        <v>0.82220369793242565</v>
      </c>
      <c r="T389" s="57"/>
      <c r="U389" s="57"/>
      <c r="V389" s="47"/>
    </row>
    <row r="390" spans="4:22" s="1" customFormat="1">
      <c r="D390" s="5"/>
      <c r="E390" s="5"/>
      <c r="F390" s="5"/>
      <c r="G390" s="5"/>
      <c r="H390" s="5"/>
      <c r="O390" s="3"/>
      <c r="P390" s="57">
        <v>189.5</v>
      </c>
      <c r="Q390" s="57">
        <f t="shared" si="15"/>
        <v>1.5289429914295697E-49</v>
      </c>
      <c r="R390" s="57">
        <f t="shared" si="16"/>
        <v>1</v>
      </c>
      <c r="S390" s="57">
        <f t="shared" si="17"/>
        <v>0.82305131982594459</v>
      </c>
      <c r="T390" s="57"/>
      <c r="U390" s="57"/>
      <c r="V390" s="47"/>
    </row>
    <row r="391" spans="4:22" s="1" customFormat="1">
      <c r="D391" s="5"/>
      <c r="E391" s="5"/>
      <c r="F391" s="5"/>
      <c r="G391" s="5"/>
      <c r="H391" s="5"/>
      <c r="O391" s="3"/>
      <c r="P391" s="58">
        <v>190</v>
      </c>
      <c r="Q391" s="57">
        <f t="shared" si="15"/>
        <v>1.013963621894593E-49</v>
      </c>
      <c r="R391" s="57">
        <f t="shared" si="16"/>
        <v>1</v>
      </c>
      <c r="S391" s="57">
        <f t="shared" si="17"/>
        <v>0.82389757856836932</v>
      </c>
      <c r="T391" s="57"/>
      <c r="U391" s="57"/>
      <c r="V391" s="47"/>
    </row>
    <row r="392" spans="4:22" s="1" customFormat="1">
      <c r="D392" s="5"/>
      <c r="E392" s="5"/>
      <c r="F392" s="5"/>
      <c r="G392" s="5"/>
      <c r="H392" s="5"/>
      <c r="O392" s="3"/>
      <c r="P392" s="57">
        <v>190.5</v>
      </c>
      <c r="Q392" s="57">
        <f t="shared" si="15"/>
        <v>6.7215381408541029E-50</v>
      </c>
      <c r="R392" s="57">
        <f t="shared" si="16"/>
        <v>1</v>
      </c>
      <c r="S392" s="57">
        <f t="shared" si="17"/>
        <v>0.82474247993053595</v>
      </c>
      <c r="T392" s="57"/>
      <c r="U392" s="57"/>
      <c r="V392" s="47"/>
    </row>
    <row r="393" spans="4:22" s="1" customFormat="1">
      <c r="D393" s="5"/>
      <c r="E393" s="5"/>
      <c r="F393" s="5"/>
      <c r="G393" s="5"/>
      <c r="H393" s="5"/>
      <c r="O393" s="3"/>
      <c r="P393" s="58">
        <v>191</v>
      </c>
      <c r="Q393" s="57">
        <f t="shared" si="15"/>
        <v>4.4537975568515838E-50</v>
      </c>
      <c r="R393" s="57">
        <f t="shared" si="16"/>
        <v>1</v>
      </c>
      <c r="S393" s="57">
        <f t="shared" si="17"/>
        <v>0.82558602964377947</v>
      </c>
      <c r="T393" s="57"/>
      <c r="U393" s="57"/>
      <c r="V393" s="47"/>
    </row>
    <row r="394" spans="4:22" s="1" customFormat="1">
      <c r="D394" s="5"/>
      <c r="E394" s="5"/>
      <c r="F394" s="5"/>
      <c r="G394" s="5"/>
      <c r="H394" s="5"/>
      <c r="O394" s="3"/>
      <c r="P394" s="57">
        <v>191.5</v>
      </c>
      <c r="Q394" s="57">
        <f t="shared" si="15"/>
        <v>2.9499054013982703E-50</v>
      </c>
      <c r="R394" s="57">
        <f t="shared" si="16"/>
        <v>1</v>
      </c>
      <c r="S394" s="57">
        <f t="shared" si="17"/>
        <v>0.82642823340030758</v>
      </c>
      <c r="T394" s="57"/>
      <c r="U394" s="57"/>
      <c r="V394" s="47"/>
    </row>
    <row r="395" spans="4:22" s="1" customFormat="1">
      <c r="D395" s="5"/>
      <c r="E395" s="5"/>
      <c r="F395" s="5"/>
      <c r="G395" s="5"/>
      <c r="H395" s="5"/>
      <c r="O395" s="3"/>
      <c r="P395" s="58">
        <v>192</v>
      </c>
      <c r="Q395" s="57">
        <f t="shared" si="15"/>
        <v>1.952998070548226E-50</v>
      </c>
      <c r="R395" s="57">
        <f t="shared" si="16"/>
        <v>1</v>
      </c>
      <c r="S395" s="57">
        <f t="shared" si="17"/>
        <v>0.82726909685356798</v>
      </c>
      <c r="T395" s="57"/>
      <c r="U395" s="57"/>
      <c r="V395" s="47"/>
    </row>
    <row r="396" spans="4:22" s="1" customFormat="1">
      <c r="D396" s="5"/>
      <c r="E396" s="5"/>
      <c r="F396" s="5"/>
      <c r="G396" s="5"/>
      <c r="H396" s="5"/>
      <c r="O396" s="3"/>
      <c r="P396" s="57">
        <v>192.5</v>
      </c>
      <c r="Q396" s="57">
        <f t="shared" ref="Q396:Q410" si="18">$B$4*((1/$B$5)^$B$4)*(P396^($B$4-1))*EXP(-((P396/$B$5)^$B$4))</f>
        <v>1.292444624412147E-50</v>
      </c>
      <c r="R396" s="57">
        <f t="shared" ref="R396:R410" si="19">1-EXP(-((P396/$B$5)^$B$4))</f>
        <v>1</v>
      </c>
      <c r="S396" s="57">
        <f t="shared" ref="S396:S410" si="20">$B$4*((1/$B$5)^$B$4)*(P396^($B$4-1))</f>
        <v>0.82810862561861265</v>
      </c>
      <c r="T396" s="57"/>
      <c r="U396" s="57"/>
      <c r="V396" s="47"/>
    </row>
    <row r="397" spans="4:22" s="1" customFormat="1">
      <c r="D397" s="5"/>
      <c r="E397" s="5"/>
      <c r="F397" s="5"/>
      <c r="G397" s="5"/>
      <c r="H397" s="5"/>
      <c r="O397" s="3"/>
      <c r="P397" s="58">
        <v>193</v>
      </c>
      <c r="Q397" s="57">
        <f t="shared" si="18"/>
        <v>8.5494617814340352E-51</v>
      </c>
      <c r="R397" s="57">
        <f t="shared" si="19"/>
        <v>1</v>
      </c>
      <c r="S397" s="57">
        <f t="shared" si="20"/>
        <v>0.828946825272458</v>
      </c>
      <c r="T397" s="57"/>
      <c r="U397" s="57"/>
      <c r="V397" s="47"/>
    </row>
    <row r="398" spans="4:22" s="1" customFormat="1">
      <c r="D398" s="5"/>
      <c r="E398" s="5"/>
      <c r="F398" s="5"/>
      <c r="G398" s="5"/>
      <c r="H398" s="5"/>
      <c r="O398" s="3"/>
      <c r="P398" s="57">
        <v>193.5</v>
      </c>
      <c r="Q398" s="57">
        <f t="shared" si="18"/>
        <v>5.6530470514374126E-51</v>
      </c>
      <c r="R398" s="57">
        <f t="shared" si="19"/>
        <v>1</v>
      </c>
      <c r="S398" s="57">
        <f t="shared" si="20"/>
        <v>0.82978370135444124</v>
      </c>
      <c r="T398" s="57"/>
      <c r="U398" s="57"/>
      <c r="V398" s="47"/>
    </row>
    <row r="399" spans="4:22" s="1" customFormat="1">
      <c r="D399" s="5"/>
      <c r="E399" s="5"/>
      <c r="F399" s="5"/>
      <c r="G399" s="5"/>
      <c r="H399" s="5"/>
      <c r="O399" s="3"/>
      <c r="P399" s="58">
        <v>194</v>
      </c>
      <c r="Q399" s="57">
        <f t="shared" si="18"/>
        <v>3.7363169672650923E-51</v>
      </c>
      <c r="R399" s="57">
        <f t="shared" si="19"/>
        <v>1</v>
      </c>
      <c r="S399" s="57">
        <f t="shared" si="20"/>
        <v>0.83061925936656966</v>
      </c>
      <c r="T399" s="57"/>
      <c r="U399" s="57"/>
      <c r="V399" s="47"/>
    </row>
    <row r="400" spans="4:22" s="1" customFormat="1">
      <c r="D400" s="5"/>
      <c r="E400" s="5"/>
      <c r="F400" s="5"/>
      <c r="G400" s="5"/>
      <c r="H400" s="5"/>
      <c r="O400" s="3"/>
      <c r="P400" s="57">
        <v>194.5</v>
      </c>
      <c r="Q400" s="57">
        <f t="shared" si="18"/>
        <v>2.4684390173013801E-51</v>
      </c>
      <c r="R400" s="57">
        <f t="shared" si="19"/>
        <v>1</v>
      </c>
      <c r="S400" s="57">
        <f t="shared" si="20"/>
        <v>0.83145350477386881</v>
      </c>
      <c r="T400" s="57"/>
      <c r="U400" s="57"/>
      <c r="V400" s="47"/>
    </row>
    <row r="401" spans="4:22" s="1" customFormat="1">
      <c r="D401" s="5"/>
      <c r="E401" s="5"/>
      <c r="F401" s="5"/>
      <c r="G401" s="5"/>
      <c r="H401" s="5"/>
      <c r="O401" s="3"/>
      <c r="P401" s="58">
        <v>195</v>
      </c>
      <c r="Q401" s="57">
        <f t="shared" si="18"/>
        <v>1.6301176938152856E-51</v>
      </c>
      <c r="R401" s="57">
        <f t="shared" si="19"/>
        <v>1</v>
      </c>
      <c r="S401" s="57">
        <f t="shared" si="20"/>
        <v>0.83228644300472432</v>
      </c>
      <c r="T401" s="57"/>
      <c r="U401" s="57"/>
      <c r="V401" s="47"/>
    </row>
    <row r="402" spans="4:22" s="1" customFormat="1">
      <c r="D402" s="5"/>
      <c r="E402" s="5"/>
      <c r="F402" s="5"/>
      <c r="G402" s="5"/>
      <c r="H402" s="5"/>
      <c r="O402" s="3"/>
      <c r="P402" s="57">
        <v>195.5</v>
      </c>
      <c r="Q402" s="57">
        <f t="shared" si="18"/>
        <v>1.0760530380572384E-51</v>
      </c>
      <c r="R402" s="57">
        <f t="shared" si="19"/>
        <v>1</v>
      </c>
      <c r="S402" s="57">
        <f t="shared" si="20"/>
        <v>0.83311807945122385</v>
      </c>
      <c r="T402" s="57"/>
      <c r="U402" s="57"/>
      <c r="V402" s="47"/>
    </row>
    <row r="403" spans="4:22" s="1" customFormat="1">
      <c r="D403" s="5"/>
      <c r="E403" s="5"/>
      <c r="F403" s="5"/>
      <c r="G403" s="5"/>
      <c r="H403" s="5"/>
      <c r="O403" s="3"/>
      <c r="P403" s="58">
        <v>196</v>
      </c>
      <c r="Q403" s="57">
        <f t="shared" si="18"/>
        <v>7.1001388193748594E-52</v>
      </c>
      <c r="R403" s="57">
        <f t="shared" si="19"/>
        <v>1</v>
      </c>
      <c r="S403" s="57">
        <f t="shared" si="20"/>
        <v>0.83394841946948739</v>
      </c>
      <c r="T403" s="57"/>
      <c r="U403" s="57"/>
      <c r="V403" s="47"/>
    </row>
    <row r="404" spans="4:22">
      <c r="P404" s="57">
        <v>196.5</v>
      </c>
      <c r="Q404" s="57">
        <f t="shared" si="18"/>
        <v>4.6829415150424445E-52</v>
      </c>
      <c r="R404" s="57">
        <f t="shared" si="19"/>
        <v>1</v>
      </c>
      <c r="S404" s="57">
        <f t="shared" si="20"/>
        <v>0.83477746838000233</v>
      </c>
      <c r="T404" s="57"/>
      <c r="U404" s="57"/>
      <c r="V404" s="56"/>
    </row>
    <row r="405" spans="4:22">
      <c r="P405" s="58">
        <v>197</v>
      </c>
      <c r="Q405" s="57">
        <f t="shared" si="18"/>
        <v>3.0873768635637442E-52</v>
      </c>
      <c r="R405" s="57">
        <f t="shared" si="19"/>
        <v>1</v>
      </c>
      <c r="S405" s="57">
        <f t="shared" si="20"/>
        <v>0.8356052314679483</v>
      </c>
      <c r="T405" s="57"/>
      <c r="U405" s="57"/>
      <c r="V405" s="56"/>
    </row>
    <row r="406" spans="4:22">
      <c r="P406" s="57">
        <v>197.5</v>
      </c>
      <c r="Q406" s="57">
        <f t="shared" si="18"/>
        <v>2.0346038323940167E-52</v>
      </c>
      <c r="R406" s="57">
        <f t="shared" si="19"/>
        <v>1</v>
      </c>
      <c r="S406" s="57">
        <f t="shared" si="20"/>
        <v>0.83643171398352023</v>
      </c>
      <c r="T406" s="57"/>
      <c r="U406" s="57"/>
      <c r="V406" s="56"/>
    </row>
    <row r="407" spans="4:22">
      <c r="P407" s="58">
        <v>198</v>
      </c>
      <c r="Q407" s="57">
        <f t="shared" si="18"/>
        <v>1.3402618499069584E-52</v>
      </c>
      <c r="R407" s="57">
        <f t="shared" si="19"/>
        <v>1</v>
      </c>
      <c r="S407" s="57">
        <f t="shared" si="20"/>
        <v>0.8372569211422497</v>
      </c>
      <c r="T407" s="57"/>
      <c r="U407" s="57"/>
      <c r="V407" s="56"/>
    </row>
    <row r="408" spans="4:22">
      <c r="P408" s="57">
        <v>198.5</v>
      </c>
      <c r="Q408" s="57">
        <f t="shared" si="18"/>
        <v>8.8250935884833195E-53</v>
      </c>
      <c r="R408" s="57">
        <f t="shared" si="19"/>
        <v>1</v>
      </c>
      <c r="S408" s="57">
        <f t="shared" si="20"/>
        <v>0.83808085812531941</v>
      </c>
      <c r="T408" s="57"/>
      <c r="U408" s="57"/>
      <c r="V408" s="56"/>
    </row>
    <row r="409" spans="4:22">
      <c r="P409" s="58">
        <v>199</v>
      </c>
      <c r="Q409" s="57">
        <f t="shared" si="18"/>
        <v>5.808568707165565E-53</v>
      </c>
      <c r="R409" s="57">
        <f t="shared" si="19"/>
        <v>1</v>
      </c>
      <c r="S409" s="57">
        <f t="shared" si="20"/>
        <v>0.83890353007987439</v>
      </c>
      <c r="T409" s="57"/>
      <c r="U409" s="57"/>
      <c r="V409" s="56"/>
    </row>
    <row r="410" spans="4:22">
      <c r="P410" s="57">
        <v>199.5</v>
      </c>
      <c r="Q410" s="57">
        <f t="shared" si="18"/>
        <v>3.8215484378746007E-53</v>
      </c>
      <c r="R410" s="57">
        <f t="shared" si="19"/>
        <v>1</v>
      </c>
      <c r="S410" s="57">
        <f t="shared" si="20"/>
        <v>0.83972494211933246</v>
      </c>
      <c r="T410" s="57"/>
      <c r="U410" s="57"/>
      <c r="V410" s="56"/>
    </row>
    <row r="411" spans="4:22">
      <c r="P411" s="56"/>
      <c r="Q411" s="56"/>
      <c r="R411" s="56"/>
      <c r="S411" s="56"/>
      <c r="T411" s="56"/>
      <c r="U411" s="56"/>
      <c r="V411" s="56"/>
    </row>
    <row r="412" spans="4:22">
      <c r="P412" s="56"/>
      <c r="Q412" s="56"/>
      <c r="R412" s="56"/>
      <c r="S412" s="56"/>
      <c r="T412" s="56"/>
      <c r="U412" s="56"/>
      <c r="V412" s="56"/>
    </row>
    <row r="413" spans="4:22">
      <c r="P413" s="56"/>
      <c r="Q413" s="56"/>
      <c r="R413" s="56"/>
      <c r="S413" s="56"/>
      <c r="T413" s="56"/>
      <c r="U413" s="56"/>
      <c r="V413" s="56"/>
    </row>
    <row r="414" spans="4:22">
      <c r="P414" s="56"/>
      <c r="Q414" s="56"/>
      <c r="R414" s="56"/>
      <c r="S414" s="56"/>
      <c r="T414" s="56"/>
      <c r="U414" s="56"/>
      <c r="V414" s="56"/>
    </row>
    <row r="415" spans="4:22">
      <c r="P415" s="56"/>
      <c r="Q415" s="56"/>
      <c r="R415" s="56"/>
      <c r="S415" s="56"/>
      <c r="T415" s="56"/>
      <c r="U415" s="56"/>
      <c r="V415" s="56"/>
    </row>
    <row r="416" spans="4:22">
      <c r="P416" s="56"/>
      <c r="Q416" s="56"/>
      <c r="R416" s="56"/>
      <c r="S416" s="56"/>
      <c r="T416" s="56"/>
      <c r="U416" s="56"/>
      <c r="V416" s="56"/>
    </row>
    <row r="417" spans="16:22">
      <c r="P417" s="56"/>
      <c r="Q417" s="56"/>
      <c r="R417" s="56"/>
      <c r="S417" s="56"/>
      <c r="T417" s="56"/>
      <c r="U417" s="56"/>
      <c r="V417" s="56"/>
    </row>
    <row r="418" spans="16:22">
      <c r="P418" s="56"/>
      <c r="Q418" s="56"/>
      <c r="R418" s="56"/>
      <c r="S418" s="56"/>
      <c r="T418" s="56"/>
      <c r="U418" s="56"/>
      <c r="V418" s="56"/>
    </row>
    <row r="419" spans="16:22">
      <c r="P419" s="56"/>
      <c r="Q419" s="56"/>
      <c r="R419" s="56"/>
      <c r="S419" s="56"/>
      <c r="T419" s="56"/>
      <c r="U419" s="56"/>
      <c r="V419" s="56"/>
    </row>
    <row r="420" spans="16:22">
      <c r="P420" s="56"/>
      <c r="Q420" s="56"/>
      <c r="R420" s="56"/>
      <c r="S420" s="56"/>
      <c r="T420" s="56"/>
      <c r="U420" s="56"/>
      <c r="V420" s="56"/>
    </row>
    <row r="421" spans="16:22">
      <c r="P421" s="56"/>
      <c r="Q421" s="56"/>
      <c r="R421" s="56"/>
      <c r="S421" s="56"/>
      <c r="T421" s="56"/>
      <c r="U421" s="56"/>
      <c r="V421" s="56"/>
    </row>
    <row r="422" spans="16:22">
      <c r="P422" s="56"/>
      <c r="Q422" s="56"/>
      <c r="R422" s="56"/>
      <c r="S422" s="56"/>
      <c r="T422" s="56"/>
      <c r="U422" s="56"/>
      <c r="V422" s="56"/>
    </row>
    <row r="423" spans="16:22">
      <c r="P423" s="56"/>
      <c r="Q423" s="56"/>
      <c r="R423" s="56"/>
      <c r="S423" s="56"/>
      <c r="T423" s="56"/>
      <c r="U423" s="56"/>
      <c r="V423" s="56"/>
    </row>
    <row r="424" spans="16:22">
      <c r="P424" s="56"/>
      <c r="Q424" s="56"/>
      <c r="R424" s="56"/>
      <c r="S424" s="56"/>
      <c r="T424" s="56"/>
      <c r="U424" s="56"/>
      <c r="V424" s="56"/>
    </row>
    <row r="425" spans="16:22">
      <c r="P425" s="56"/>
      <c r="Q425" s="56"/>
      <c r="R425" s="56"/>
      <c r="S425" s="56"/>
      <c r="T425" s="56"/>
      <c r="U425" s="56"/>
      <c r="V425" s="56"/>
    </row>
    <row r="426" spans="16:22">
      <c r="P426" s="56"/>
      <c r="Q426" s="56"/>
      <c r="R426" s="56"/>
      <c r="S426" s="56"/>
      <c r="T426" s="56"/>
      <c r="U426" s="56"/>
      <c r="V426" s="56"/>
    </row>
    <row r="427" spans="16:22">
      <c r="P427" s="56"/>
      <c r="Q427" s="56"/>
      <c r="R427" s="56"/>
      <c r="S427" s="56"/>
      <c r="T427" s="56"/>
      <c r="U427" s="56"/>
      <c r="V427" s="56"/>
    </row>
    <row r="428" spans="16:22">
      <c r="P428" s="56"/>
      <c r="Q428" s="56"/>
      <c r="R428" s="56"/>
      <c r="S428" s="56"/>
      <c r="T428" s="56"/>
      <c r="U428" s="56"/>
      <c r="V428" s="56"/>
    </row>
    <row r="429" spans="16:22">
      <c r="P429" s="56"/>
      <c r="Q429" s="56"/>
      <c r="R429" s="56"/>
      <c r="S429" s="56"/>
      <c r="T429" s="56"/>
      <c r="U429" s="56"/>
      <c r="V429" s="56"/>
    </row>
    <row r="430" spans="16:22">
      <c r="P430" s="56"/>
      <c r="Q430" s="56"/>
      <c r="R430" s="56"/>
      <c r="S430" s="56"/>
      <c r="T430" s="56"/>
      <c r="U430" s="56"/>
      <c r="V430" s="56"/>
    </row>
    <row r="431" spans="16:22">
      <c r="P431" s="56"/>
      <c r="Q431" s="56"/>
      <c r="R431" s="56"/>
      <c r="S431" s="56"/>
      <c r="T431" s="56"/>
      <c r="U431" s="56"/>
      <c r="V431" s="56"/>
    </row>
    <row r="432" spans="16:22">
      <c r="P432" s="56"/>
      <c r="Q432" s="56"/>
      <c r="R432" s="56"/>
      <c r="S432" s="56"/>
      <c r="T432" s="56"/>
      <c r="U432" s="56"/>
      <c r="V432" s="56"/>
    </row>
    <row r="433" spans="16:22">
      <c r="P433" s="56"/>
      <c r="Q433" s="56"/>
      <c r="R433" s="56"/>
      <c r="S433" s="56"/>
      <c r="T433" s="56"/>
      <c r="U433" s="56"/>
      <c r="V433" s="56"/>
    </row>
    <row r="434" spans="16:22">
      <c r="P434" s="56"/>
      <c r="Q434" s="56"/>
      <c r="R434" s="56"/>
      <c r="S434" s="56"/>
      <c r="T434" s="56"/>
      <c r="U434" s="56"/>
      <c r="V434" s="56"/>
    </row>
    <row r="435" spans="16:22">
      <c r="P435" s="56"/>
      <c r="Q435" s="56"/>
      <c r="R435" s="56"/>
      <c r="S435" s="56"/>
      <c r="T435" s="56"/>
      <c r="U435" s="56"/>
      <c r="V435" s="56"/>
    </row>
    <row r="436" spans="16:22">
      <c r="P436" s="56"/>
      <c r="Q436" s="56"/>
      <c r="R436" s="56"/>
      <c r="S436" s="56"/>
      <c r="T436" s="56"/>
      <c r="U436" s="56"/>
      <c r="V436" s="56"/>
    </row>
    <row r="437" spans="16:22">
      <c r="P437" s="56"/>
      <c r="Q437" s="56"/>
      <c r="R437" s="56"/>
      <c r="S437" s="56"/>
      <c r="T437" s="56"/>
      <c r="U437" s="56"/>
      <c r="V437" s="56"/>
    </row>
    <row r="438" spans="16:22">
      <c r="P438" s="56"/>
      <c r="Q438" s="56"/>
      <c r="R438" s="56"/>
      <c r="S438" s="56"/>
      <c r="T438" s="56"/>
      <c r="U438" s="56"/>
      <c r="V438" s="56"/>
    </row>
    <row r="439" spans="16:22">
      <c r="P439" s="56"/>
      <c r="Q439" s="56"/>
      <c r="R439" s="56"/>
      <c r="S439" s="56"/>
      <c r="T439" s="56"/>
      <c r="U439" s="56"/>
      <c r="V439" s="56"/>
    </row>
    <row r="440" spans="16:22">
      <c r="P440" s="56"/>
      <c r="Q440" s="56"/>
      <c r="R440" s="56"/>
      <c r="S440" s="56"/>
      <c r="T440" s="56"/>
      <c r="U440" s="56"/>
      <c r="V440" s="56"/>
    </row>
    <row r="441" spans="16:22">
      <c r="P441" s="56"/>
      <c r="Q441" s="56"/>
      <c r="R441" s="56"/>
      <c r="S441" s="56"/>
      <c r="T441" s="56"/>
      <c r="U441" s="56"/>
      <c r="V441" s="56"/>
    </row>
    <row r="442" spans="16:22">
      <c r="P442" s="56"/>
      <c r="Q442" s="56"/>
      <c r="R442" s="56"/>
      <c r="S442" s="56"/>
      <c r="T442" s="56"/>
      <c r="U442" s="56"/>
      <c r="V442" s="56"/>
    </row>
    <row r="443" spans="16:22">
      <c r="P443" s="56"/>
      <c r="Q443" s="56"/>
      <c r="R443" s="56"/>
      <c r="S443" s="56"/>
      <c r="T443" s="56"/>
      <c r="U443" s="56"/>
      <c r="V443" s="56"/>
    </row>
    <row r="444" spans="16:22">
      <c r="P444" s="56"/>
      <c r="Q444" s="56"/>
      <c r="R444" s="56"/>
      <c r="S444" s="56"/>
      <c r="T444" s="56"/>
      <c r="U444" s="56"/>
      <c r="V444" s="56"/>
    </row>
    <row r="445" spans="16:22">
      <c r="P445" s="56"/>
      <c r="Q445" s="56"/>
      <c r="R445" s="56"/>
      <c r="S445" s="56"/>
      <c r="T445" s="56"/>
      <c r="U445" s="56"/>
      <c r="V445" s="56"/>
    </row>
    <row r="446" spans="16:22">
      <c r="P446" s="56"/>
      <c r="Q446" s="56"/>
      <c r="R446" s="56"/>
      <c r="S446" s="56"/>
      <c r="T446" s="56"/>
      <c r="U446" s="56"/>
      <c r="V446" s="56"/>
    </row>
    <row r="447" spans="16:22">
      <c r="P447" s="56"/>
      <c r="Q447" s="56"/>
      <c r="R447" s="56"/>
      <c r="S447" s="56"/>
      <c r="T447" s="56"/>
      <c r="U447" s="56"/>
      <c r="V447" s="56"/>
    </row>
    <row r="448" spans="16:22">
      <c r="P448" s="56"/>
      <c r="Q448" s="56"/>
      <c r="R448" s="56"/>
      <c r="S448" s="56"/>
      <c r="T448" s="56"/>
      <c r="U448" s="56"/>
      <c r="V448" s="56"/>
    </row>
    <row r="449" spans="16:22">
      <c r="P449" s="56"/>
      <c r="Q449" s="56"/>
      <c r="R449" s="56"/>
      <c r="S449" s="56"/>
      <c r="T449" s="56"/>
      <c r="U449" s="56"/>
      <c r="V449" s="56"/>
    </row>
    <row r="450" spans="16:22">
      <c r="P450" s="56"/>
      <c r="Q450" s="56"/>
      <c r="R450" s="56"/>
      <c r="S450" s="56"/>
      <c r="T450" s="56"/>
      <c r="U450" s="56"/>
      <c r="V450" s="56"/>
    </row>
    <row r="451" spans="16:22">
      <c r="P451" s="56"/>
      <c r="Q451" s="56"/>
      <c r="R451" s="56"/>
      <c r="S451" s="56"/>
      <c r="T451" s="56"/>
      <c r="U451" s="56"/>
      <c r="V451" s="56"/>
    </row>
    <row r="452" spans="16:22">
      <c r="P452" s="56"/>
      <c r="Q452" s="56"/>
      <c r="R452" s="56"/>
      <c r="S452" s="56"/>
      <c r="T452" s="56"/>
      <c r="U452" s="56"/>
      <c r="V452" s="56"/>
    </row>
    <row r="453" spans="16:22">
      <c r="P453" s="56"/>
      <c r="Q453" s="56"/>
      <c r="R453" s="56"/>
      <c r="S453" s="56"/>
      <c r="T453" s="56"/>
      <c r="U453" s="56"/>
      <c r="V453" s="56"/>
    </row>
    <row r="454" spans="16:22">
      <c r="P454" s="56"/>
      <c r="Q454" s="56"/>
      <c r="R454" s="56"/>
      <c r="S454" s="56"/>
      <c r="T454" s="56"/>
      <c r="U454" s="56"/>
      <c r="V454" s="56"/>
    </row>
    <row r="455" spans="16:22">
      <c r="P455" s="56"/>
      <c r="Q455" s="56"/>
      <c r="R455" s="56"/>
      <c r="S455" s="56"/>
      <c r="T455" s="56"/>
      <c r="U455" s="56"/>
      <c r="V455" s="56"/>
    </row>
    <row r="456" spans="16:22">
      <c r="P456" s="56"/>
      <c r="Q456" s="56"/>
      <c r="R456" s="56"/>
      <c r="S456" s="56"/>
      <c r="T456" s="56"/>
      <c r="U456" s="56"/>
      <c r="V456" s="56"/>
    </row>
    <row r="457" spans="16:22">
      <c r="P457" s="56"/>
      <c r="Q457" s="56"/>
      <c r="R457" s="56"/>
      <c r="S457" s="56"/>
      <c r="T457" s="56"/>
      <c r="U457" s="56"/>
      <c r="V457" s="56"/>
    </row>
    <row r="458" spans="16:22">
      <c r="P458" s="56"/>
      <c r="Q458" s="56"/>
      <c r="R458" s="56"/>
      <c r="S458" s="56"/>
      <c r="T458" s="56"/>
      <c r="U458" s="56"/>
      <c r="V458" s="56"/>
    </row>
    <row r="459" spans="16:22">
      <c r="P459" s="56"/>
      <c r="Q459" s="56"/>
      <c r="R459" s="56"/>
      <c r="S459" s="56"/>
      <c r="T459" s="56"/>
      <c r="U459" s="56"/>
      <c r="V459" s="56"/>
    </row>
    <row r="460" spans="16:22">
      <c r="P460" s="56"/>
      <c r="Q460" s="56"/>
      <c r="R460" s="56"/>
      <c r="S460" s="56"/>
      <c r="T460" s="56"/>
      <c r="U460" s="56"/>
      <c r="V460" s="56"/>
    </row>
    <row r="461" spans="16:22">
      <c r="P461" s="56"/>
      <c r="Q461" s="56"/>
      <c r="R461" s="56"/>
      <c r="S461" s="56"/>
      <c r="T461" s="56"/>
      <c r="U461" s="56"/>
      <c r="V461" s="56"/>
    </row>
    <row r="462" spans="16:22">
      <c r="P462" s="56"/>
      <c r="Q462" s="56"/>
      <c r="R462" s="56"/>
      <c r="S462" s="56"/>
      <c r="T462" s="56"/>
      <c r="U462" s="56"/>
      <c r="V462" s="56"/>
    </row>
    <row r="463" spans="16:22">
      <c r="P463" s="56"/>
      <c r="Q463" s="56"/>
      <c r="R463" s="56"/>
      <c r="S463" s="56"/>
      <c r="T463" s="56"/>
      <c r="U463" s="56"/>
      <c r="V463" s="56"/>
    </row>
    <row r="464" spans="16:22">
      <c r="P464" s="56"/>
      <c r="Q464" s="56"/>
      <c r="R464" s="56"/>
      <c r="S464" s="56"/>
      <c r="T464" s="56"/>
      <c r="U464" s="56"/>
      <c r="V464" s="56"/>
    </row>
    <row r="465" spans="16:22">
      <c r="P465" s="56"/>
      <c r="Q465" s="56"/>
      <c r="R465" s="56"/>
      <c r="S465" s="56"/>
      <c r="T465" s="56"/>
      <c r="U465" s="56"/>
      <c r="V465" s="56"/>
    </row>
    <row r="466" spans="16:22">
      <c r="P466" s="56"/>
      <c r="Q466" s="56"/>
      <c r="R466" s="56"/>
      <c r="S466" s="56"/>
      <c r="T466" s="56"/>
      <c r="U466" s="56"/>
      <c r="V466" s="56"/>
    </row>
    <row r="467" spans="16:22">
      <c r="P467" s="56"/>
      <c r="Q467" s="56"/>
      <c r="R467" s="56"/>
      <c r="S467" s="56"/>
      <c r="T467" s="56"/>
      <c r="U467" s="56"/>
      <c r="V467" s="56"/>
    </row>
    <row r="468" spans="16:22">
      <c r="P468" s="56"/>
      <c r="Q468" s="56"/>
      <c r="R468" s="56"/>
      <c r="S468" s="56"/>
      <c r="T468" s="56"/>
      <c r="U468" s="56"/>
      <c r="V468" s="56"/>
    </row>
    <row r="469" spans="16:22">
      <c r="P469" s="56"/>
      <c r="Q469" s="56"/>
      <c r="R469" s="56"/>
      <c r="S469" s="56"/>
      <c r="T469" s="56"/>
      <c r="U469" s="56"/>
      <c r="V469" s="56"/>
    </row>
    <row r="470" spans="16:22">
      <c r="P470" s="56"/>
      <c r="Q470" s="56"/>
      <c r="R470" s="56"/>
      <c r="S470" s="56"/>
      <c r="T470" s="56"/>
      <c r="U470" s="56"/>
      <c r="V470" s="56"/>
    </row>
    <row r="471" spans="16:22">
      <c r="P471" s="56"/>
      <c r="Q471" s="56"/>
      <c r="R471" s="56"/>
      <c r="S471" s="56"/>
      <c r="T471" s="56"/>
      <c r="U471" s="56"/>
      <c r="V471" s="56"/>
    </row>
    <row r="472" spans="16:22">
      <c r="P472" s="56"/>
      <c r="Q472" s="56"/>
      <c r="R472" s="56"/>
      <c r="S472" s="56"/>
      <c r="T472" s="56"/>
      <c r="U472" s="56"/>
      <c r="V472" s="56"/>
    </row>
    <row r="473" spans="16:22">
      <c r="P473" s="56"/>
      <c r="Q473" s="56"/>
      <c r="R473" s="56"/>
      <c r="S473" s="56"/>
      <c r="T473" s="56"/>
      <c r="U473" s="56"/>
      <c r="V473" s="56"/>
    </row>
    <row r="474" spans="16:22">
      <c r="P474" s="56"/>
      <c r="Q474" s="56"/>
      <c r="R474" s="56"/>
      <c r="S474" s="56"/>
      <c r="T474" s="56"/>
      <c r="U474" s="56"/>
      <c r="V474" s="56"/>
    </row>
    <row r="475" spans="16:22">
      <c r="P475" s="56"/>
      <c r="Q475" s="56"/>
      <c r="R475" s="56"/>
      <c r="S475" s="56"/>
      <c r="T475" s="56"/>
      <c r="U475" s="56"/>
      <c r="V475" s="56"/>
    </row>
    <row r="476" spans="16:22">
      <c r="P476" s="56"/>
      <c r="Q476" s="56"/>
      <c r="R476" s="56"/>
      <c r="S476" s="56"/>
      <c r="T476" s="56"/>
      <c r="U476" s="56"/>
      <c r="V476" s="56"/>
    </row>
    <row r="477" spans="16:22">
      <c r="P477" s="56"/>
      <c r="Q477" s="56"/>
      <c r="R477" s="56"/>
      <c r="S477" s="56"/>
      <c r="T477" s="56"/>
      <c r="U477" s="56"/>
      <c r="V477" s="56"/>
    </row>
    <row r="478" spans="16:22">
      <c r="P478" s="56"/>
      <c r="Q478" s="56"/>
      <c r="R478" s="56"/>
      <c r="S478" s="56"/>
      <c r="T478" s="56"/>
      <c r="U478" s="56"/>
      <c r="V478" s="56"/>
    </row>
    <row r="479" spans="16:22">
      <c r="P479" s="56"/>
      <c r="Q479" s="56"/>
      <c r="R479" s="56"/>
      <c r="S479" s="56"/>
      <c r="T479" s="56"/>
      <c r="U479" s="56"/>
      <c r="V479" s="56"/>
    </row>
    <row r="480" spans="16:22">
      <c r="P480" s="56"/>
      <c r="Q480" s="56"/>
      <c r="R480" s="56"/>
      <c r="S480" s="56"/>
      <c r="T480" s="56"/>
      <c r="U480" s="56"/>
      <c r="V480" s="56"/>
    </row>
    <row r="481" spans="16:22">
      <c r="P481" s="56"/>
      <c r="Q481" s="56"/>
      <c r="R481" s="56"/>
      <c r="S481" s="56"/>
      <c r="T481" s="56"/>
      <c r="U481" s="56"/>
      <c r="V481" s="56"/>
    </row>
    <row r="482" spans="16:22">
      <c r="P482" s="56"/>
      <c r="Q482" s="56"/>
      <c r="R482" s="56"/>
      <c r="S482" s="56"/>
      <c r="T482" s="56"/>
      <c r="U482" s="56"/>
      <c r="V482" s="56"/>
    </row>
    <row r="483" spans="16:22">
      <c r="P483" s="56"/>
      <c r="Q483" s="56"/>
      <c r="R483" s="56"/>
      <c r="S483" s="56"/>
      <c r="T483" s="56"/>
      <c r="U483" s="56"/>
      <c r="V483" s="56"/>
    </row>
    <row r="484" spans="16:22">
      <c r="P484" s="56"/>
      <c r="Q484" s="56"/>
      <c r="R484" s="56"/>
      <c r="S484" s="56"/>
      <c r="T484" s="56"/>
      <c r="U484" s="56"/>
      <c r="V484" s="56"/>
    </row>
    <row r="485" spans="16:22">
      <c r="P485" s="56"/>
      <c r="Q485" s="56"/>
      <c r="R485" s="56"/>
      <c r="S485" s="56"/>
      <c r="T485" s="56"/>
      <c r="U485" s="56"/>
      <c r="V485" s="56"/>
    </row>
    <row r="486" spans="16:22">
      <c r="P486" s="56"/>
      <c r="Q486" s="56"/>
      <c r="R486" s="56"/>
      <c r="S486" s="56"/>
      <c r="T486" s="56"/>
      <c r="U486" s="56"/>
      <c r="V486" s="56"/>
    </row>
    <row r="487" spans="16:22">
      <c r="P487" s="56"/>
      <c r="Q487" s="56"/>
      <c r="R487" s="56"/>
      <c r="S487" s="56"/>
      <c r="T487" s="56"/>
      <c r="U487" s="56"/>
      <c r="V487" s="56"/>
    </row>
    <row r="488" spans="16:22">
      <c r="P488" s="56"/>
      <c r="Q488" s="56"/>
      <c r="R488" s="56"/>
      <c r="S488" s="56"/>
      <c r="T488" s="56"/>
      <c r="U488" s="56"/>
      <c r="V488" s="56"/>
    </row>
    <row r="489" spans="16:22">
      <c r="P489" s="56"/>
      <c r="Q489" s="56"/>
      <c r="R489" s="56"/>
      <c r="S489" s="56"/>
      <c r="T489" s="56"/>
      <c r="U489" s="56"/>
      <c r="V489" s="56"/>
    </row>
    <row r="490" spans="16:22">
      <c r="P490" s="56"/>
      <c r="Q490" s="56"/>
      <c r="R490" s="56"/>
      <c r="S490" s="56"/>
      <c r="T490" s="56"/>
      <c r="U490" s="56"/>
      <c r="V490" s="56"/>
    </row>
    <row r="491" spans="16:22">
      <c r="P491" s="56"/>
      <c r="Q491" s="56"/>
      <c r="R491" s="56"/>
      <c r="S491" s="56"/>
      <c r="T491" s="56"/>
      <c r="U491" s="56"/>
      <c r="V491" s="56"/>
    </row>
    <row r="492" spans="16:22">
      <c r="P492" s="56"/>
      <c r="Q492" s="56"/>
      <c r="R492" s="56"/>
      <c r="S492" s="56"/>
      <c r="T492" s="56"/>
      <c r="U492" s="56"/>
      <c r="V492" s="56"/>
    </row>
    <row r="493" spans="16:22">
      <c r="P493" s="56"/>
      <c r="Q493" s="56"/>
      <c r="R493" s="56"/>
      <c r="S493" s="56"/>
      <c r="T493" s="56"/>
      <c r="U493" s="56"/>
      <c r="V493" s="56"/>
    </row>
    <row r="494" spans="16:22">
      <c r="P494" s="56"/>
      <c r="Q494" s="56"/>
      <c r="R494" s="56"/>
      <c r="S494" s="56"/>
      <c r="T494" s="56"/>
      <c r="U494" s="56"/>
      <c r="V494" s="56"/>
    </row>
    <row r="495" spans="16:22">
      <c r="P495" s="56"/>
      <c r="Q495" s="56"/>
      <c r="R495" s="56"/>
      <c r="S495" s="56"/>
      <c r="T495" s="56"/>
      <c r="U495" s="56"/>
      <c r="V495" s="56"/>
    </row>
    <row r="496" spans="16:22">
      <c r="P496" s="56"/>
      <c r="Q496" s="56"/>
      <c r="R496" s="56"/>
      <c r="S496" s="56"/>
      <c r="T496" s="56"/>
      <c r="U496" s="56"/>
      <c r="V496" s="56"/>
    </row>
    <row r="497" spans="16:22">
      <c r="P497" s="56"/>
      <c r="Q497" s="56"/>
      <c r="R497" s="56"/>
      <c r="S497" s="56"/>
      <c r="T497" s="56"/>
      <c r="U497" s="56"/>
      <c r="V497" s="56"/>
    </row>
    <row r="498" spans="16:22">
      <c r="P498" s="56"/>
      <c r="Q498" s="56"/>
      <c r="R498" s="56"/>
      <c r="S498" s="56"/>
      <c r="T498" s="56"/>
      <c r="U498" s="56"/>
      <c r="V498" s="56"/>
    </row>
    <row r="499" spans="16:22">
      <c r="P499" s="56"/>
      <c r="Q499" s="56"/>
      <c r="R499" s="56"/>
      <c r="S499" s="56"/>
      <c r="T499" s="56"/>
      <c r="U499" s="56"/>
      <c r="V499" s="56"/>
    </row>
    <row r="500" spans="16:22">
      <c r="P500" s="56"/>
      <c r="Q500" s="56"/>
      <c r="R500" s="56"/>
      <c r="S500" s="56"/>
      <c r="T500" s="56"/>
      <c r="U500" s="56"/>
      <c r="V500" s="56"/>
    </row>
    <row r="501" spans="16:22">
      <c r="P501" s="56"/>
      <c r="Q501" s="56"/>
      <c r="R501" s="56"/>
      <c r="S501" s="56"/>
      <c r="T501" s="56"/>
      <c r="U501" s="56"/>
      <c r="V501" s="56"/>
    </row>
    <row r="502" spans="16:22">
      <c r="P502" s="56"/>
      <c r="Q502" s="56"/>
      <c r="R502" s="56"/>
      <c r="S502" s="56"/>
      <c r="T502" s="56"/>
      <c r="U502" s="56"/>
      <c r="V502" s="56"/>
    </row>
    <row r="503" spans="16:22">
      <c r="P503" s="56"/>
      <c r="Q503" s="56"/>
      <c r="R503" s="56"/>
      <c r="S503" s="56"/>
      <c r="T503" s="56"/>
      <c r="U503" s="56"/>
      <c r="V503" s="56"/>
    </row>
    <row r="504" spans="16:22">
      <c r="P504" s="56"/>
      <c r="Q504" s="56"/>
      <c r="R504" s="56"/>
      <c r="S504" s="56"/>
      <c r="T504" s="56"/>
      <c r="U504" s="56"/>
      <c r="V504" s="56"/>
    </row>
    <row r="505" spans="16:22">
      <c r="P505" s="56"/>
      <c r="Q505" s="56"/>
      <c r="R505" s="56"/>
      <c r="S505" s="56"/>
      <c r="T505" s="56"/>
      <c r="U505" s="56"/>
      <c r="V505" s="56"/>
    </row>
    <row r="506" spans="16:22">
      <c r="P506" s="56"/>
      <c r="Q506" s="56"/>
      <c r="R506" s="56"/>
      <c r="S506" s="56"/>
      <c r="T506" s="56"/>
      <c r="U506" s="56"/>
      <c r="V506" s="56"/>
    </row>
    <row r="507" spans="16:22">
      <c r="P507" s="56"/>
      <c r="Q507" s="56"/>
      <c r="R507" s="56"/>
      <c r="S507" s="56"/>
      <c r="T507" s="56"/>
      <c r="U507" s="56"/>
      <c r="V507" s="56"/>
    </row>
    <row r="508" spans="16:22">
      <c r="P508" s="56"/>
      <c r="Q508" s="56"/>
      <c r="R508" s="56"/>
      <c r="S508" s="56"/>
      <c r="T508" s="56"/>
      <c r="U508" s="56"/>
      <c r="V508" s="56"/>
    </row>
    <row r="509" spans="16:22">
      <c r="P509" s="56"/>
      <c r="Q509" s="56"/>
      <c r="R509" s="56"/>
      <c r="S509" s="56"/>
      <c r="T509" s="56"/>
      <c r="U509" s="56"/>
      <c r="V509" s="56"/>
    </row>
    <row r="510" spans="16:22">
      <c r="P510" s="56"/>
      <c r="Q510" s="56"/>
      <c r="R510" s="56"/>
      <c r="S510" s="56"/>
      <c r="T510" s="56"/>
      <c r="U510" s="56"/>
      <c r="V510" s="56"/>
    </row>
    <row r="511" spans="16:22">
      <c r="P511" s="56"/>
      <c r="Q511" s="56"/>
      <c r="R511" s="56"/>
      <c r="S511" s="56"/>
      <c r="T511" s="56"/>
      <c r="U511" s="56"/>
      <c r="V511" s="56"/>
    </row>
    <row r="512" spans="16:22">
      <c r="P512" s="56"/>
      <c r="Q512" s="56"/>
      <c r="R512" s="56"/>
      <c r="S512" s="56"/>
      <c r="T512" s="56"/>
      <c r="U512" s="56"/>
      <c r="V512" s="56"/>
    </row>
    <row r="513" spans="16:22">
      <c r="P513" s="56"/>
      <c r="Q513" s="56"/>
      <c r="R513" s="56"/>
      <c r="S513" s="56"/>
      <c r="T513" s="56"/>
      <c r="U513" s="56"/>
      <c r="V513" s="56"/>
    </row>
    <row r="514" spans="16:22">
      <c r="P514" s="56"/>
      <c r="Q514" s="56"/>
      <c r="R514" s="56"/>
      <c r="S514" s="56"/>
      <c r="T514" s="56"/>
      <c r="U514" s="56"/>
      <c r="V514" s="56"/>
    </row>
    <row r="515" spans="16:22">
      <c r="P515" s="56"/>
      <c r="Q515" s="56"/>
      <c r="R515" s="56"/>
      <c r="S515" s="56"/>
      <c r="T515" s="56"/>
      <c r="U515" s="56"/>
      <c r="V515" s="56"/>
    </row>
    <row r="516" spans="16:22">
      <c r="P516" s="56"/>
      <c r="Q516" s="56"/>
      <c r="R516" s="56"/>
      <c r="S516" s="56"/>
      <c r="T516" s="56"/>
      <c r="U516" s="56"/>
      <c r="V516" s="56"/>
    </row>
    <row r="517" spans="16:22">
      <c r="P517" s="56"/>
      <c r="Q517" s="56"/>
      <c r="R517" s="56"/>
      <c r="S517" s="56"/>
      <c r="T517" s="56"/>
      <c r="U517" s="56"/>
      <c r="V517" s="56"/>
    </row>
    <row r="518" spans="16:22">
      <c r="P518" s="56"/>
      <c r="Q518" s="56"/>
      <c r="R518" s="56"/>
      <c r="S518" s="56"/>
      <c r="T518" s="56"/>
      <c r="U518" s="56"/>
      <c r="V518" s="56"/>
    </row>
    <row r="519" spans="16:22">
      <c r="P519" s="56"/>
      <c r="Q519" s="56"/>
      <c r="R519" s="56"/>
      <c r="S519" s="56"/>
      <c r="T519" s="56"/>
      <c r="U519" s="56"/>
      <c r="V519" s="56"/>
    </row>
    <row r="520" spans="16:22">
      <c r="P520" s="56"/>
      <c r="Q520" s="56"/>
      <c r="R520" s="56"/>
      <c r="S520" s="56"/>
      <c r="T520" s="56"/>
      <c r="U520" s="56"/>
      <c r="V520" s="56"/>
    </row>
    <row r="521" spans="16:22">
      <c r="P521" s="56"/>
      <c r="Q521" s="56"/>
      <c r="R521" s="56"/>
      <c r="S521" s="56"/>
      <c r="T521" s="56"/>
      <c r="U521" s="56"/>
      <c r="V521" s="56"/>
    </row>
    <row r="522" spans="16:22">
      <c r="P522" s="56"/>
      <c r="Q522" s="56"/>
      <c r="R522" s="56"/>
      <c r="S522" s="56"/>
      <c r="T522" s="56"/>
      <c r="U522" s="56"/>
      <c r="V522" s="56"/>
    </row>
    <row r="523" spans="16:22">
      <c r="P523" s="56"/>
      <c r="Q523" s="56"/>
      <c r="R523" s="56"/>
      <c r="S523" s="56"/>
      <c r="T523" s="56"/>
      <c r="U523" s="56"/>
      <c r="V523" s="56"/>
    </row>
    <row r="524" spans="16:22">
      <c r="P524" s="56"/>
      <c r="Q524" s="56"/>
      <c r="R524" s="56"/>
      <c r="S524" s="56"/>
      <c r="T524" s="56"/>
      <c r="U524" s="56"/>
      <c r="V524" s="56"/>
    </row>
    <row r="525" spans="16:22">
      <c r="P525" s="56"/>
      <c r="Q525" s="56"/>
      <c r="R525" s="56"/>
      <c r="S525" s="56"/>
      <c r="T525" s="56"/>
      <c r="U525" s="56"/>
      <c r="V525" s="56"/>
    </row>
    <row r="526" spans="16:22">
      <c r="P526" s="56"/>
      <c r="Q526" s="56"/>
      <c r="R526" s="56"/>
      <c r="S526" s="56"/>
      <c r="T526" s="56"/>
      <c r="U526" s="56"/>
      <c r="V526" s="56"/>
    </row>
    <row r="527" spans="16:22">
      <c r="P527" s="56"/>
      <c r="Q527" s="56"/>
      <c r="R527" s="56"/>
      <c r="S527" s="56"/>
      <c r="T527" s="56"/>
      <c r="U527" s="56"/>
      <c r="V527" s="56"/>
    </row>
    <row r="528" spans="16:22">
      <c r="P528" s="56"/>
      <c r="Q528" s="56"/>
      <c r="R528" s="56"/>
      <c r="S528" s="56"/>
      <c r="T528" s="56"/>
      <c r="U528" s="56"/>
      <c r="V528" s="56"/>
    </row>
    <row r="529" spans="16:22">
      <c r="P529" s="56"/>
      <c r="Q529" s="56"/>
      <c r="R529" s="56"/>
      <c r="S529" s="56"/>
      <c r="T529" s="56"/>
      <c r="U529" s="56"/>
      <c r="V529" s="56"/>
    </row>
    <row r="530" spans="16:22">
      <c r="P530" s="56"/>
      <c r="Q530" s="56"/>
      <c r="R530" s="56"/>
      <c r="S530" s="56"/>
      <c r="T530" s="56"/>
      <c r="U530" s="56"/>
      <c r="V530" s="56"/>
    </row>
    <row r="531" spans="16:22">
      <c r="P531" s="56"/>
      <c r="Q531" s="56"/>
      <c r="R531" s="56"/>
      <c r="S531" s="56"/>
      <c r="T531" s="56"/>
      <c r="U531" s="56"/>
      <c r="V531" s="56"/>
    </row>
    <row r="532" spans="16:22">
      <c r="P532" s="56"/>
      <c r="Q532" s="56"/>
      <c r="R532" s="56"/>
      <c r="S532" s="56"/>
      <c r="T532" s="56"/>
      <c r="U532" s="56"/>
      <c r="V532" s="56"/>
    </row>
    <row r="533" spans="16:22">
      <c r="P533" s="56"/>
      <c r="Q533" s="56"/>
      <c r="R533" s="56"/>
      <c r="S533" s="56"/>
      <c r="T533" s="56"/>
      <c r="U533" s="56"/>
      <c r="V533" s="56"/>
    </row>
    <row r="534" spans="16:22">
      <c r="P534" s="56"/>
      <c r="Q534" s="56"/>
      <c r="R534" s="56"/>
      <c r="S534" s="56"/>
      <c r="T534" s="56"/>
      <c r="U534" s="56"/>
      <c r="V534" s="56"/>
    </row>
    <row r="535" spans="16:22">
      <c r="P535" s="56"/>
      <c r="Q535" s="56"/>
      <c r="R535" s="56"/>
      <c r="S535" s="56"/>
      <c r="T535" s="56"/>
      <c r="U535" s="56"/>
      <c r="V535" s="56"/>
    </row>
    <row r="536" spans="16:22">
      <c r="P536" s="56"/>
      <c r="Q536" s="56"/>
      <c r="R536" s="56"/>
      <c r="S536" s="56"/>
      <c r="T536" s="56"/>
      <c r="U536" s="56"/>
      <c r="V536" s="56"/>
    </row>
    <row r="537" spans="16:22">
      <c r="P537" s="56"/>
      <c r="Q537" s="56"/>
      <c r="R537" s="56"/>
      <c r="S537" s="56"/>
      <c r="T537" s="56"/>
      <c r="U537" s="56"/>
      <c r="V537" s="56"/>
    </row>
    <row r="538" spans="16:22">
      <c r="P538" s="56"/>
      <c r="Q538" s="56"/>
      <c r="R538" s="56"/>
      <c r="S538" s="56"/>
      <c r="T538" s="56"/>
      <c r="U538" s="56"/>
      <c r="V538" s="56"/>
    </row>
    <row r="539" spans="16:22">
      <c r="P539" s="56"/>
      <c r="Q539" s="56"/>
      <c r="R539" s="56"/>
      <c r="S539" s="56"/>
      <c r="T539" s="56"/>
      <c r="U539" s="56"/>
      <c r="V539" s="56"/>
    </row>
    <row r="540" spans="16:22">
      <c r="P540" s="56"/>
      <c r="Q540" s="56"/>
      <c r="R540" s="56"/>
      <c r="S540" s="56"/>
      <c r="T540" s="56"/>
      <c r="U540" s="56"/>
      <c r="V540" s="56"/>
    </row>
    <row r="541" spans="16:22">
      <c r="P541" s="56"/>
      <c r="Q541" s="56"/>
      <c r="R541" s="56"/>
      <c r="S541" s="56"/>
      <c r="T541" s="56"/>
      <c r="U541" s="56"/>
      <c r="V541" s="56"/>
    </row>
    <row r="542" spans="16:22">
      <c r="P542" s="56"/>
      <c r="Q542" s="56"/>
      <c r="R542" s="56"/>
      <c r="S542" s="56"/>
      <c r="T542" s="56"/>
      <c r="U542" s="56"/>
      <c r="V542" s="56"/>
    </row>
    <row r="543" spans="16:22">
      <c r="P543" s="56"/>
      <c r="Q543" s="56"/>
      <c r="R543" s="56"/>
      <c r="S543" s="56"/>
      <c r="T543" s="56"/>
      <c r="U543" s="56"/>
      <c r="V543" s="56"/>
    </row>
    <row r="544" spans="16:22">
      <c r="P544" s="56"/>
      <c r="Q544" s="56"/>
      <c r="R544" s="56"/>
      <c r="S544" s="56"/>
      <c r="T544" s="56"/>
      <c r="U544" s="56"/>
      <c r="V544" s="56"/>
    </row>
    <row r="545" spans="16:22">
      <c r="P545" s="56"/>
      <c r="Q545" s="56"/>
      <c r="R545" s="56"/>
      <c r="S545" s="56"/>
      <c r="T545" s="56"/>
      <c r="U545" s="56"/>
      <c r="V545" s="56"/>
    </row>
    <row r="546" spans="16:22">
      <c r="P546" s="56"/>
      <c r="Q546" s="56"/>
      <c r="R546" s="56"/>
      <c r="S546" s="56"/>
      <c r="T546" s="56"/>
      <c r="U546" s="56"/>
      <c r="V546" s="56"/>
    </row>
    <row r="547" spans="16:22">
      <c r="P547" s="56"/>
      <c r="Q547" s="56"/>
      <c r="R547" s="56"/>
      <c r="S547" s="56"/>
      <c r="T547" s="56"/>
      <c r="U547" s="56"/>
      <c r="V547" s="56"/>
    </row>
    <row r="548" spans="16:22">
      <c r="P548" s="56"/>
      <c r="Q548" s="56"/>
      <c r="R548" s="56"/>
      <c r="S548" s="56"/>
      <c r="T548" s="56"/>
      <c r="U548" s="56"/>
      <c r="V548" s="56"/>
    </row>
    <row r="549" spans="16:22">
      <c r="P549" s="56"/>
      <c r="Q549" s="56"/>
      <c r="R549" s="56"/>
      <c r="S549" s="56"/>
      <c r="T549" s="56"/>
      <c r="U549" s="56"/>
      <c r="V549" s="56"/>
    </row>
    <row r="550" spans="16:22">
      <c r="P550" s="56"/>
      <c r="Q550" s="56"/>
      <c r="R550" s="56"/>
      <c r="S550" s="56"/>
      <c r="T550" s="56"/>
      <c r="U550" s="56"/>
      <c r="V550" s="56"/>
    </row>
  </sheetData>
  <sheetProtection password="C6E8" sheet="1" objects="1" scenarios="1" selectLockedCells="1" selectUnlockedCells="1"/>
  <pageMargins left="0.7" right="0.7" top="0.78740157499999996" bottom="0.78740157499999996" header="0.3" footer="0.3"/>
  <drawing r:id="rId1"/>
  <legacyDrawing r:id="rId2"/>
  <controls>
    <mc:AlternateContent xmlns:mc="http://schemas.openxmlformats.org/markup-compatibility/2006">
      <mc:Choice Requires="x14">
        <control shapeId="4097" r:id="rId3" name="ScrollBar1">
          <controlPr defaultSize="0" autoLine="0" linkedCell="U11" r:id="rId4">
            <anchor moveWithCells="1">
              <from>
                <xdr:col>3</xdr:col>
                <xdr:colOff>76200</xdr:colOff>
                <xdr:row>3</xdr:row>
                <xdr:rowOff>38100</xdr:rowOff>
              </from>
              <to>
                <xdr:col>7</xdr:col>
                <xdr:colOff>525780</xdr:colOff>
                <xdr:row>4</xdr:row>
                <xdr:rowOff>7620</xdr:rowOff>
              </to>
            </anchor>
          </controlPr>
        </control>
      </mc:Choice>
      <mc:Fallback>
        <control shapeId="4097" r:id="rId3" name="ScrollBar1"/>
      </mc:Fallback>
    </mc:AlternateContent>
    <mc:AlternateContent xmlns:mc="http://schemas.openxmlformats.org/markup-compatibility/2006">
      <mc:Choice Requires="x14">
        <control shapeId="4098" r:id="rId5" name="ScrollBar2">
          <controlPr defaultSize="0" autoLine="0" linkedCell="U12" r:id="rId6">
            <anchor moveWithCells="1">
              <from>
                <xdr:col>3</xdr:col>
                <xdr:colOff>68580</xdr:colOff>
                <xdr:row>4</xdr:row>
                <xdr:rowOff>38100</xdr:rowOff>
              </from>
              <to>
                <xdr:col>7</xdr:col>
                <xdr:colOff>518160</xdr:colOff>
                <xdr:row>5</xdr:row>
                <xdr:rowOff>7620</xdr:rowOff>
              </to>
            </anchor>
          </controlPr>
        </control>
      </mc:Choice>
      <mc:Fallback>
        <control shapeId="4098" r:id="rId5" name="ScrollBar2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/>
  <dimension ref="A1:U410"/>
  <sheetViews>
    <sheetView workbookViewId="0">
      <pane ySplit="7" topLeftCell="A8" activePane="bottomLeft" state="frozen"/>
      <selection pane="bottomLeft" activeCell="C7" sqref="C7"/>
    </sheetView>
  </sheetViews>
  <sheetFormatPr defaultColWidth="9.109375" defaultRowHeight="14.4"/>
  <cols>
    <col min="1" max="1" width="30.109375" style="45" bestFit="1" customWidth="1"/>
    <col min="2" max="14" width="9.109375" style="45"/>
    <col min="15" max="15" width="9.109375" style="46" customWidth="1"/>
    <col min="16" max="16" width="9.109375" style="46" hidden="1" customWidth="1"/>
    <col min="17" max="17" width="11" style="46" hidden="1" customWidth="1"/>
    <col min="18" max="20" width="9.109375" style="46" hidden="1" customWidth="1"/>
    <col min="21" max="21" width="9.109375" style="46"/>
    <col min="22" max="16384" width="9.109375" style="45"/>
  </cols>
  <sheetData>
    <row r="1" spans="1:21" s="31" customFormat="1" ht="21">
      <c r="A1" s="30" t="s">
        <v>30</v>
      </c>
      <c r="M1" s="66" t="s">
        <v>26</v>
      </c>
      <c r="O1" s="32"/>
      <c r="P1" s="32"/>
      <c r="Q1" s="32"/>
      <c r="R1" s="32"/>
      <c r="S1" s="32"/>
      <c r="T1" s="32"/>
      <c r="U1" s="32"/>
    </row>
    <row r="2" spans="1:21" s="33" customFormat="1">
      <c r="A2" s="14" t="s">
        <v>40</v>
      </c>
      <c r="O2" s="34"/>
      <c r="P2" s="34"/>
      <c r="Q2" s="34"/>
      <c r="R2" s="34"/>
      <c r="S2" s="34"/>
      <c r="T2" s="34"/>
      <c r="U2" s="34"/>
    </row>
    <row r="3" spans="1:21" s="7" customFormat="1">
      <c r="I3" s="8"/>
      <c r="O3" s="35"/>
      <c r="U3" s="35"/>
    </row>
    <row r="4" spans="1:21" s="7" customFormat="1">
      <c r="A4" s="36" t="s">
        <v>10</v>
      </c>
      <c r="B4" s="37">
        <f>ROUND(T11/100-10,2)</f>
        <v>-2.81</v>
      </c>
      <c r="C4" s="7">
        <v>-10</v>
      </c>
      <c r="I4" s="8">
        <v>10</v>
      </c>
      <c r="O4" s="35"/>
      <c r="U4" s="35"/>
    </row>
    <row r="5" spans="1:21" s="7" customFormat="1">
      <c r="A5" s="38" t="s">
        <v>11</v>
      </c>
      <c r="B5" s="39">
        <f>ROUND(B4+T12/100,2)</f>
        <v>10.67</v>
      </c>
      <c r="C5" s="22">
        <f>B4</f>
        <v>-2.81</v>
      </c>
      <c r="D5" s="22"/>
      <c r="E5" s="22"/>
      <c r="F5" s="22"/>
      <c r="G5" s="22"/>
      <c r="H5" s="22"/>
      <c r="I5" s="24">
        <f>C5+20</f>
        <v>17.190000000000001</v>
      </c>
      <c r="O5" s="35"/>
      <c r="U5" s="35"/>
    </row>
    <row r="6" spans="1:21" s="7" customFormat="1">
      <c r="A6" s="40"/>
      <c r="B6" s="41"/>
      <c r="C6" s="22"/>
      <c r="D6" s="22"/>
      <c r="E6" s="22"/>
      <c r="F6" s="22"/>
      <c r="G6" s="22"/>
      <c r="H6" s="22"/>
      <c r="I6" s="24"/>
      <c r="O6" s="35"/>
      <c r="U6" s="35"/>
    </row>
    <row r="7" spans="1:21" s="7" customFormat="1">
      <c r="A7" s="42" t="str">
        <f>CONCATENATE("X--&gt;","U(",B4,";",B5,")")</f>
        <v>X--&gt;U(-2,81;10,67)</v>
      </c>
      <c r="O7" s="35"/>
      <c r="U7" s="35"/>
    </row>
    <row r="8" spans="1:21" s="7" customFormat="1">
      <c r="O8" s="35"/>
      <c r="U8" s="35"/>
    </row>
    <row r="9" spans="1:21" s="7" customFormat="1">
      <c r="O9" s="35"/>
      <c r="U9" s="35"/>
    </row>
    <row r="10" spans="1:21" s="7" customFormat="1">
      <c r="O10" s="35"/>
      <c r="P10" s="47" t="s">
        <v>0</v>
      </c>
      <c r="Q10" s="47" t="s">
        <v>1</v>
      </c>
      <c r="R10" s="47" t="s">
        <v>5</v>
      </c>
      <c r="S10" s="47"/>
      <c r="T10" s="47"/>
      <c r="U10" s="35"/>
    </row>
    <row r="11" spans="1:21" s="7" customFormat="1">
      <c r="O11" s="35"/>
      <c r="P11" s="48">
        <v>-20</v>
      </c>
      <c r="Q11" s="47">
        <f>IF(OR(P11&lt;$B$4,P11&gt;$B$5),0,1/($B$5-$B$4))</f>
        <v>0</v>
      </c>
      <c r="R11" s="47">
        <v>0</v>
      </c>
      <c r="S11" s="49" t="s">
        <v>12</v>
      </c>
      <c r="T11" s="47">
        <v>719</v>
      </c>
      <c r="U11" s="35">
        <v>5</v>
      </c>
    </row>
    <row r="12" spans="1:21" s="7" customFormat="1">
      <c r="O12" s="35"/>
      <c r="P12" s="47">
        <f>B4</f>
        <v>-2.81</v>
      </c>
      <c r="Q12" s="47">
        <v>0</v>
      </c>
      <c r="R12" s="47">
        <v>0</v>
      </c>
      <c r="S12" s="49" t="s">
        <v>11</v>
      </c>
      <c r="T12" s="47">
        <v>1348</v>
      </c>
      <c r="U12" s="35"/>
    </row>
    <row r="13" spans="1:21" s="7" customFormat="1">
      <c r="O13" s="35"/>
      <c r="P13" s="48">
        <f>B4</f>
        <v>-2.81</v>
      </c>
      <c r="Q13" s="47">
        <f>1/($B$5-$B$4)</f>
        <v>7.418397626112759E-2</v>
      </c>
      <c r="R13" s="47">
        <f>(P13-$B$4)/($B$5-$B$4)</f>
        <v>0</v>
      </c>
      <c r="S13" s="47"/>
      <c r="T13" s="47"/>
      <c r="U13" s="35"/>
    </row>
    <row r="14" spans="1:21" s="7" customFormat="1">
      <c r="O14" s="35"/>
      <c r="P14" s="48">
        <f>B5</f>
        <v>10.67</v>
      </c>
      <c r="Q14" s="47">
        <f>1/($B$5-$B$4)</f>
        <v>7.418397626112759E-2</v>
      </c>
      <c r="R14" s="47">
        <f>(P14-$B$4)/($B$5-$B$4)</f>
        <v>1</v>
      </c>
      <c r="S14" s="47"/>
      <c r="T14" s="47"/>
      <c r="U14" s="35"/>
    </row>
    <row r="15" spans="1:21" s="7" customFormat="1">
      <c r="O15" s="35"/>
      <c r="P15" s="48">
        <f>B5</f>
        <v>10.67</v>
      </c>
      <c r="Q15" s="47">
        <v>0</v>
      </c>
      <c r="R15" s="47">
        <v>1</v>
      </c>
      <c r="S15" s="47"/>
      <c r="T15" s="47"/>
      <c r="U15" s="35"/>
    </row>
    <row r="16" spans="1:21" s="7" customFormat="1">
      <c r="O16" s="35"/>
      <c r="P16" s="48">
        <v>40</v>
      </c>
      <c r="Q16" s="47">
        <f>IF(OR(P16&lt;$B$4,P16&gt;$B$5),0,1/($B$5-$B$4))</f>
        <v>0</v>
      </c>
      <c r="R16" s="47">
        <v>1</v>
      </c>
      <c r="S16" s="47"/>
      <c r="T16" s="47"/>
      <c r="U16" s="35"/>
    </row>
    <row r="17" spans="4:21" s="7" customFormat="1">
      <c r="O17" s="35"/>
      <c r="P17" s="48"/>
      <c r="Q17" s="47"/>
      <c r="R17" s="47"/>
      <c r="S17" s="47"/>
      <c r="T17" s="47"/>
      <c r="U17" s="35"/>
    </row>
    <row r="18" spans="4:21" s="7" customFormat="1">
      <c r="O18" s="35"/>
      <c r="P18" s="44"/>
      <c r="Q18" s="43"/>
      <c r="R18" s="43"/>
      <c r="S18" s="43"/>
      <c r="T18" s="43"/>
      <c r="U18" s="35"/>
    </row>
    <row r="19" spans="4:21" s="7" customFormat="1">
      <c r="O19" s="35"/>
      <c r="P19" s="44"/>
      <c r="Q19" s="43"/>
      <c r="R19" s="43"/>
      <c r="S19" s="43"/>
      <c r="T19" s="43"/>
      <c r="U19" s="35"/>
    </row>
    <row r="20" spans="4:21" s="7" customFormat="1">
      <c r="O20" s="35"/>
      <c r="P20" s="44"/>
      <c r="Q20" s="43"/>
      <c r="R20" s="43"/>
      <c r="S20" s="43"/>
      <c r="T20" s="43"/>
      <c r="U20" s="35"/>
    </row>
    <row r="21" spans="4:21" s="7" customFormat="1">
      <c r="O21" s="35"/>
      <c r="P21" s="44"/>
      <c r="Q21" s="43"/>
      <c r="R21" s="43"/>
      <c r="S21" s="43"/>
      <c r="T21" s="43"/>
      <c r="U21" s="35"/>
    </row>
    <row r="22" spans="4:21" s="7" customFormat="1">
      <c r="O22" s="35"/>
      <c r="P22" s="44"/>
      <c r="Q22" s="43"/>
      <c r="R22" s="43"/>
      <c r="S22" s="43"/>
      <c r="T22" s="43"/>
      <c r="U22" s="35"/>
    </row>
    <row r="23" spans="4:21" s="7" customFormat="1">
      <c r="O23" s="35"/>
      <c r="P23" s="44"/>
      <c r="Q23" s="43"/>
      <c r="R23" s="43"/>
      <c r="S23" s="43"/>
      <c r="T23" s="43"/>
      <c r="U23" s="35"/>
    </row>
    <row r="24" spans="4:21" s="7" customFormat="1">
      <c r="O24" s="35"/>
      <c r="P24" s="44"/>
      <c r="Q24" s="43"/>
      <c r="R24" s="43"/>
      <c r="S24" s="43"/>
      <c r="T24" s="43"/>
      <c r="U24" s="35"/>
    </row>
    <row r="25" spans="4:21" s="7" customFormat="1">
      <c r="O25" s="35"/>
      <c r="P25" s="44"/>
      <c r="Q25" s="43"/>
      <c r="R25" s="43"/>
      <c r="S25" s="43"/>
      <c r="T25" s="43"/>
      <c r="U25" s="35"/>
    </row>
    <row r="26" spans="4:21" s="7" customFormat="1">
      <c r="D26" s="7" t="s">
        <v>22</v>
      </c>
      <c r="O26" s="35"/>
      <c r="P26" s="44"/>
      <c r="Q26" s="43"/>
      <c r="R26" s="43"/>
      <c r="S26" s="43"/>
      <c r="T26" s="43"/>
      <c r="U26" s="35"/>
    </row>
    <row r="27" spans="4:21" s="7" customFormat="1">
      <c r="O27" s="35"/>
      <c r="P27" s="44"/>
      <c r="Q27" s="43"/>
      <c r="R27" s="43"/>
      <c r="S27" s="43"/>
      <c r="T27" s="43"/>
      <c r="U27" s="35"/>
    </row>
    <row r="28" spans="4:21" s="7" customFormat="1">
      <c r="O28" s="35"/>
      <c r="P28" s="44"/>
      <c r="Q28" s="43"/>
      <c r="R28" s="43"/>
      <c r="S28" s="43"/>
      <c r="T28" s="43"/>
      <c r="U28" s="35"/>
    </row>
    <row r="29" spans="4:21" s="7" customFormat="1">
      <c r="O29" s="35"/>
      <c r="P29" s="44"/>
      <c r="Q29" s="43"/>
      <c r="R29" s="43"/>
      <c r="S29" s="43"/>
      <c r="T29" s="43"/>
      <c r="U29" s="35"/>
    </row>
    <row r="30" spans="4:21" s="7" customFormat="1">
      <c r="O30" s="35"/>
      <c r="P30" s="44"/>
      <c r="Q30" s="43"/>
      <c r="R30" s="43"/>
      <c r="S30" s="43"/>
      <c r="T30" s="43"/>
      <c r="U30" s="35"/>
    </row>
    <row r="31" spans="4:21" s="7" customFormat="1">
      <c r="O31" s="35"/>
      <c r="P31" s="44"/>
      <c r="Q31" s="43"/>
      <c r="R31" s="43"/>
      <c r="S31" s="43"/>
      <c r="T31" s="43"/>
      <c r="U31" s="35"/>
    </row>
    <row r="32" spans="4:21" s="7" customFormat="1">
      <c r="O32" s="35"/>
      <c r="P32" s="44"/>
      <c r="Q32" s="43"/>
      <c r="R32" s="43"/>
      <c r="S32" s="43"/>
      <c r="T32" s="43"/>
      <c r="U32" s="35"/>
    </row>
    <row r="33" spans="15:21" s="7" customFormat="1">
      <c r="O33" s="35"/>
      <c r="P33" s="44"/>
      <c r="Q33" s="43"/>
      <c r="R33" s="43"/>
      <c r="S33" s="43"/>
      <c r="T33" s="43"/>
      <c r="U33" s="35"/>
    </row>
    <row r="34" spans="15:21" s="7" customFormat="1">
      <c r="O34" s="35"/>
      <c r="P34" s="44"/>
      <c r="Q34" s="43"/>
      <c r="R34" s="43"/>
      <c r="S34" s="43"/>
      <c r="T34" s="43"/>
      <c r="U34" s="35"/>
    </row>
    <row r="35" spans="15:21" s="7" customFormat="1">
      <c r="O35" s="35"/>
      <c r="P35" s="44"/>
      <c r="Q35" s="43"/>
      <c r="R35" s="43"/>
      <c r="S35" s="43"/>
      <c r="T35" s="43"/>
      <c r="U35" s="35"/>
    </row>
    <row r="36" spans="15:21" s="7" customFormat="1">
      <c r="O36" s="35"/>
      <c r="P36" s="44"/>
      <c r="Q36" s="43"/>
      <c r="R36" s="43"/>
      <c r="S36" s="43"/>
      <c r="T36" s="43"/>
      <c r="U36" s="35"/>
    </row>
    <row r="37" spans="15:21" s="7" customFormat="1">
      <c r="O37" s="35"/>
      <c r="P37" s="44"/>
      <c r="Q37" s="43"/>
      <c r="R37" s="43"/>
      <c r="S37" s="43"/>
      <c r="T37" s="43"/>
      <c r="U37" s="35"/>
    </row>
    <row r="38" spans="15:21" s="7" customFormat="1">
      <c r="O38" s="35"/>
      <c r="P38" s="44"/>
      <c r="Q38" s="43"/>
      <c r="R38" s="43"/>
      <c r="S38" s="43"/>
      <c r="T38" s="43"/>
      <c r="U38" s="35"/>
    </row>
    <row r="39" spans="15:21" s="7" customFormat="1">
      <c r="O39" s="35"/>
      <c r="P39" s="44"/>
      <c r="Q39" s="43"/>
      <c r="R39" s="43"/>
      <c r="S39" s="43"/>
      <c r="T39" s="43"/>
      <c r="U39" s="35"/>
    </row>
    <row r="40" spans="15:21" s="7" customFormat="1">
      <c r="O40" s="35"/>
      <c r="P40" s="44"/>
      <c r="Q40" s="43"/>
      <c r="R40" s="43"/>
      <c r="S40" s="43"/>
      <c r="T40" s="43"/>
      <c r="U40" s="35"/>
    </row>
    <row r="41" spans="15:21" s="7" customFormat="1">
      <c r="O41" s="35"/>
      <c r="P41" s="44"/>
      <c r="Q41" s="43"/>
      <c r="R41" s="43"/>
      <c r="S41" s="43"/>
      <c r="T41" s="43"/>
      <c r="U41" s="35"/>
    </row>
    <row r="42" spans="15:21" s="7" customFormat="1">
      <c r="O42" s="35"/>
      <c r="P42" s="44"/>
      <c r="Q42" s="43"/>
      <c r="R42" s="43"/>
      <c r="S42" s="43"/>
      <c r="T42" s="43"/>
      <c r="U42" s="35"/>
    </row>
    <row r="43" spans="15:21" s="7" customFormat="1">
      <c r="O43" s="35"/>
      <c r="P43" s="44"/>
      <c r="Q43" s="43"/>
      <c r="R43" s="43"/>
      <c r="S43" s="43"/>
      <c r="T43" s="43"/>
      <c r="U43" s="35"/>
    </row>
    <row r="44" spans="15:21" s="7" customFormat="1">
      <c r="O44" s="35"/>
      <c r="P44" s="44"/>
      <c r="Q44" s="43"/>
      <c r="R44" s="43"/>
      <c r="S44" s="43"/>
      <c r="T44" s="43"/>
      <c r="U44" s="35"/>
    </row>
    <row r="45" spans="15:21" s="7" customFormat="1">
      <c r="O45" s="35"/>
      <c r="P45" s="44"/>
      <c r="Q45" s="43"/>
      <c r="R45" s="43"/>
      <c r="S45" s="43"/>
      <c r="T45" s="43"/>
      <c r="U45" s="35"/>
    </row>
    <row r="46" spans="15:21" s="7" customFormat="1">
      <c r="O46" s="35"/>
      <c r="P46" s="44"/>
      <c r="Q46" s="43"/>
      <c r="R46" s="43"/>
      <c r="S46" s="43"/>
      <c r="T46" s="43"/>
      <c r="U46" s="35"/>
    </row>
    <row r="47" spans="15:21" s="7" customFormat="1">
      <c r="O47" s="35"/>
      <c r="P47" s="44"/>
      <c r="Q47" s="43"/>
      <c r="R47" s="43"/>
      <c r="S47" s="43"/>
      <c r="T47" s="43"/>
      <c r="U47" s="35"/>
    </row>
    <row r="48" spans="15:21" s="7" customFormat="1">
      <c r="O48" s="35"/>
      <c r="P48" s="44"/>
      <c r="Q48" s="43"/>
      <c r="R48" s="43"/>
      <c r="S48" s="43"/>
      <c r="T48" s="43"/>
      <c r="U48" s="35"/>
    </row>
    <row r="49" spans="15:21" s="7" customFormat="1">
      <c r="O49" s="35"/>
      <c r="P49" s="44"/>
      <c r="Q49" s="43"/>
      <c r="R49" s="43"/>
      <c r="S49" s="43"/>
      <c r="T49" s="43"/>
      <c r="U49" s="35"/>
    </row>
    <row r="50" spans="15:21" s="7" customFormat="1">
      <c r="O50" s="35"/>
      <c r="P50" s="44"/>
      <c r="Q50" s="43"/>
      <c r="R50" s="43"/>
      <c r="S50" s="43"/>
      <c r="T50" s="43"/>
      <c r="U50" s="35"/>
    </row>
    <row r="51" spans="15:21" s="7" customFormat="1">
      <c r="O51" s="35"/>
      <c r="P51" s="44"/>
      <c r="Q51" s="43"/>
      <c r="R51" s="43"/>
      <c r="S51" s="43"/>
      <c r="T51" s="43"/>
      <c r="U51" s="35"/>
    </row>
    <row r="52" spans="15:21" s="7" customFormat="1">
      <c r="O52" s="35"/>
      <c r="P52" s="44"/>
      <c r="Q52" s="43"/>
      <c r="R52" s="43"/>
      <c r="S52" s="43"/>
      <c r="T52" s="43"/>
      <c r="U52" s="35"/>
    </row>
    <row r="53" spans="15:21" s="7" customFormat="1">
      <c r="O53" s="35"/>
      <c r="P53" s="44"/>
      <c r="Q53" s="43"/>
      <c r="R53" s="43"/>
      <c r="S53" s="43"/>
      <c r="T53" s="43"/>
      <c r="U53" s="35"/>
    </row>
    <row r="54" spans="15:21" s="7" customFormat="1">
      <c r="O54" s="35"/>
      <c r="P54" s="44"/>
      <c r="Q54" s="43"/>
      <c r="R54" s="43"/>
      <c r="S54" s="43"/>
      <c r="T54" s="43"/>
      <c r="U54" s="35"/>
    </row>
    <row r="55" spans="15:21" s="7" customFormat="1">
      <c r="O55" s="35"/>
      <c r="P55" s="44"/>
      <c r="Q55" s="43"/>
      <c r="R55" s="43"/>
      <c r="S55" s="43"/>
      <c r="T55" s="43"/>
      <c r="U55" s="35"/>
    </row>
    <row r="56" spans="15:21" s="7" customFormat="1">
      <c r="O56" s="35"/>
      <c r="P56" s="44"/>
      <c r="Q56" s="43"/>
      <c r="R56" s="43"/>
      <c r="S56" s="43"/>
      <c r="T56" s="43"/>
      <c r="U56" s="35"/>
    </row>
    <row r="57" spans="15:21" s="7" customFormat="1">
      <c r="O57" s="35"/>
      <c r="P57" s="44"/>
      <c r="Q57" s="43"/>
      <c r="R57" s="43"/>
      <c r="S57" s="43"/>
      <c r="T57" s="43"/>
      <c r="U57" s="35"/>
    </row>
    <row r="58" spans="15:21" s="7" customFormat="1">
      <c r="O58" s="35"/>
      <c r="P58" s="44"/>
      <c r="Q58" s="43"/>
      <c r="R58" s="43"/>
      <c r="S58" s="43"/>
      <c r="T58" s="43"/>
      <c r="U58" s="35"/>
    </row>
    <row r="59" spans="15:21" s="7" customFormat="1">
      <c r="O59" s="35"/>
      <c r="P59" s="44"/>
      <c r="Q59" s="43"/>
      <c r="R59" s="43"/>
      <c r="S59" s="43"/>
      <c r="T59" s="43"/>
      <c r="U59" s="35"/>
    </row>
    <row r="60" spans="15:21" s="7" customFormat="1">
      <c r="O60" s="35"/>
      <c r="P60" s="44"/>
      <c r="Q60" s="43"/>
      <c r="R60" s="43"/>
      <c r="S60" s="43"/>
      <c r="T60" s="43"/>
      <c r="U60" s="35"/>
    </row>
    <row r="61" spans="15:21" s="7" customFormat="1">
      <c r="O61" s="35"/>
      <c r="P61" s="44"/>
      <c r="Q61" s="43"/>
      <c r="R61" s="43"/>
      <c r="S61" s="43"/>
      <c r="T61" s="43"/>
      <c r="U61" s="35"/>
    </row>
    <row r="62" spans="15:21" s="7" customFormat="1">
      <c r="O62" s="35"/>
      <c r="P62" s="44"/>
      <c r="Q62" s="43"/>
      <c r="R62" s="43"/>
      <c r="S62" s="43"/>
      <c r="T62" s="43"/>
      <c r="U62" s="35"/>
    </row>
    <row r="63" spans="15:21" s="7" customFormat="1">
      <c r="O63" s="35"/>
      <c r="P63" s="44"/>
      <c r="Q63" s="43"/>
      <c r="R63" s="43"/>
      <c r="S63" s="43"/>
      <c r="T63" s="43"/>
      <c r="U63" s="35"/>
    </row>
    <row r="64" spans="15:21" s="7" customFormat="1">
      <c r="O64" s="35"/>
      <c r="P64" s="44"/>
      <c r="Q64" s="43"/>
      <c r="R64" s="43"/>
      <c r="S64" s="43"/>
      <c r="T64" s="43"/>
      <c r="U64" s="35"/>
    </row>
    <row r="65" spans="15:21" s="7" customFormat="1">
      <c r="O65" s="35"/>
      <c r="P65" s="44"/>
      <c r="Q65" s="43"/>
      <c r="R65" s="43"/>
      <c r="S65" s="43"/>
      <c r="T65" s="43"/>
      <c r="U65" s="35"/>
    </row>
    <row r="66" spans="15:21" s="7" customFormat="1">
      <c r="O66" s="35"/>
      <c r="P66" s="44"/>
      <c r="Q66" s="43"/>
      <c r="R66" s="43"/>
      <c r="S66" s="43"/>
      <c r="T66" s="43"/>
      <c r="U66" s="35"/>
    </row>
    <row r="67" spans="15:21" s="7" customFormat="1">
      <c r="O67" s="35"/>
      <c r="P67" s="44"/>
      <c r="Q67" s="43"/>
      <c r="R67" s="43"/>
      <c r="S67" s="43"/>
      <c r="T67" s="43"/>
      <c r="U67" s="35"/>
    </row>
    <row r="68" spans="15:21" s="7" customFormat="1">
      <c r="O68" s="35"/>
      <c r="P68" s="44"/>
      <c r="Q68" s="43"/>
      <c r="R68" s="43"/>
      <c r="S68" s="43"/>
      <c r="T68" s="43"/>
      <c r="U68" s="35"/>
    </row>
    <row r="69" spans="15:21" s="7" customFormat="1">
      <c r="O69" s="35"/>
      <c r="P69" s="44"/>
      <c r="Q69" s="43"/>
      <c r="R69" s="43"/>
      <c r="S69" s="43"/>
      <c r="T69" s="43"/>
      <c r="U69" s="35"/>
    </row>
    <row r="70" spans="15:21" s="7" customFormat="1">
      <c r="O70" s="35"/>
      <c r="P70" s="44"/>
      <c r="Q70" s="43"/>
      <c r="R70" s="43"/>
      <c r="S70" s="43"/>
      <c r="T70" s="43"/>
      <c r="U70" s="35"/>
    </row>
    <row r="71" spans="15:21" s="7" customFormat="1">
      <c r="O71" s="35"/>
      <c r="P71" s="44"/>
      <c r="Q71" s="43"/>
      <c r="R71" s="43"/>
      <c r="S71" s="43"/>
      <c r="T71" s="43"/>
      <c r="U71" s="35"/>
    </row>
    <row r="72" spans="15:21" s="7" customFormat="1">
      <c r="O72" s="35"/>
      <c r="P72" s="44"/>
      <c r="Q72" s="43"/>
      <c r="R72" s="43"/>
      <c r="S72" s="43"/>
      <c r="T72" s="43"/>
      <c r="U72" s="35"/>
    </row>
    <row r="73" spans="15:21" s="7" customFormat="1">
      <c r="O73" s="35"/>
      <c r="P73" s="44"/>
      <c r="Q73" s="43"/>
      <c r="R73" s="43"/>
      <c r="S73" s="43"/>
      <c r="T73" s="43"/>
      <c r="U73" s="35"/>
    </row>
    <row r="74" spans="15:21" s="7" customFormat="1">
      <c r="O74" s="35"/>
      <c r="P74" s="44"/>
      <c r="Q74" s="43"/>
      <c r="R74" s="43"/>
      <c r="S74" s="43"/>
      <c r="T74" s="43"/>
      <c r="U74" s="35"/>
    </row>
    <row r="75" spans="15:21" s="7" customFormat="1">
      <c r="O75" s="35"/>
      <c r="P75" s="44"/>
      <c r="Q75" s="43"/>
      <c r="R75" s="43"/>
      <c r="S75" s="43"/>
      <c r="T75" s="43"/>
      <c r="U75" s="35"/>
    </row>
    <row r="76" spans="15:21" s="7" customFormat="1">
      <c r="O76" s="35"/>
      <c r="P76" s="44"/>
      <c r="Q76" s="43"/>
      <c r="R76" s="43"/>
      <c r="S76" s="43"/>
      <c r="T76" s="43"/>
      <c r="U76" s="35"/>
    </row>
    <row r="77" spans="15:21" s="7" customFormat="1">
      <c r="O77" s="35"/>
      <c r="P77" s="44"/>
      <c r="Q77" s="43"/>
      <c r="R77" s="43"/>
      <c r="S77" s="43"/>
      <c r="T77" s="43"/>
      <c r="U77" s="35"/>
    </row>
    <row r="78" spans="15:21" s="7" customFormat="1">
      <c r="O78" s="35"/>
      <c r="P78" s="44"/>
      <c r="Q78" s="43"/>
      <c r="R78" s="43"/>
      <c r="S78" s="43"/>
      <c r="T78" s="43"/>
      <c r="U78" s="35"/>
    </row>
    <row r="79" spans="15:21" s="7" customFormat="1">
      <c r="O79" s="35"/>
      <c r="P79" s="44"/>
      <c r="Q79" s="43"/>
      <c r="R79" s="43"/>
      <c r="S79" s="43"/>
      <c r="T79" s="43"/>
      <c r="U79" s="35"/>
    </row>
    <row r="80" spans="15:21" s="7" customFormat="1">
      <c r="O80" s="35"/>
      <c r="P80" s="44"/>
      <c r="Q80" s="43"/>
      <c r="R80" s="43"/>
      <c r="S80" s="43"/>
      <c r="T80" s="43"/>
      <c r="U80" s="35"/>
    </row>
    <row r="81" spans="15:21" s="7" customFormat="1">
      <c r="O81" s="35"/>
      <c r="P81" s="44"/>
      <c r="Q81" s="43"/>
      <c r="R81" s="43"/>
      <c r="S81" s="43"/>
      <c r="T81" s="43"/>
      <c r="U81" s="35"/>
    </row>
    <row r="82" spans="15:21" s="7" customFormat="1">
      <c r="O82" s="35"/>
      <c r="P82" s="44"/>
      <c r="Q82" s="43"/>
      <c r="R82" s="43"/>
      <c r="S82" s="43"/>
      <c r="T82" s="43"/>
      <c r="U82" s="35"/>
    </row>
    <row r="83" spans="15:21" s="7" customFormat="1">
      <c r="O83" s="35"/>
      <c r="P83" s="44"/>
      <c r="Q83" s="43"/>
      <c r="R83" s="43"/>
      <c r="S83" s="43"/>
      <c r="T83" s="43"/>
      <c r="U83" s="35"/>
    </row>
    <row r="84" spans="15:21" s="7" customFormat="1">
      <c r="O84" s="35"/>
      <c r="P84" s="44"/>
      <c r="Q84" s="43"/>
      <c r="R84" s="43"/>
      <c r="S84" s="43"/>
      <c r="T84" s="43"/>
      <c r="U84" s="35"/>
    </row>
    <row r="85" spans="15:21" s="7" customFormat="1">
      <c r="O85" s="35"/>
      <c r="P85" s="44"/>
      <c r="Q85" s="43"/>
      <c r="R85" s="43"/>
      <c r="S85" s="43"/>
      <c r="T85" s="43"/>
      <c r="U85" s="35"/>
    </row>
    <row r="86" spans="15:21" s="7" customFormat="1">
      <c r="O86" s="35"/>
      <c r="P86" s="44"/>
      <c r="Q86" s="43"/>
      <c r="R86" s="43"/>
      <c r="S86" s="43"/>
      <c r="T86" s="43"/>
      <c r="U86" s="35"/>
    </row>
    <row r="87" spans="15:21" s="7" customFormat="1">
      <c r="O87" s="35"/>
      <c r="P87" s="44"/>
      <c r="Q87" s="43"/>
      <c r="R87" s="43"/>
      <c r="S87" s="43"/>
      <c r="T87" s="43"/>
      <c r="U87" s="35"/>
    </row>
    <row r="88" spans="15:21" s="7" customFormat="1">
      <c r="O88" s="35"/>
      <c r="P88" s="44"/>
      <c r="Q88" s="43"/>
      <c r="R88" s="43"/>
      <c r="S88" s="43"/>
      <c r="T88" s="43"/>
      <c r="U88" s="35"/>
    </row>
    <row r="89" spans="15:21" s="7" customFormat="1">
      <c r="O89" s="35"/>
      <c r="P89" s="44"/>
      <c r="Q89" s="43"/>
      <c r="R89" s="43"/>
      <c r="S89" s="43"/>
      <c r="T89" s="43"/>
      <c r="U89" s="35"/>
    </row>
    <row r="90" spans="15:21" s="7" customFormat="1">
      <c r="O90" s="35"/>
      <c r="P90" s="44"/>
      <c r="Q90" s="43"/>
      <c r="R90" s="43"/>
      <c r="S90" s="43"/>
      <c r="T90" s="43"/>
      <c r="U90" s="35"/>
    </row>
    <row r="91" spans="15:21" s="7" customFormat="1">
      <c r="O91" s="35"/>
      <c r="P91" s="44"/>
      <c r="Q91" s="43"/>
      <c r="R91" s="43"/>
      <c r="S91" s="43"/>
      <c r="T91" s="43"/>
      <c r="U91" s="35"/>
    </row>
    <row r="92" spans="15:21" s="7" customFormat="1">
      <c r="O92" s="35"/>
      <c r="P92" s="44"/>
      <c r="Q92" s="43"/>
      <c r="R92" s="43"/>
      <c r="S92" s="43"/>
      <c r="T92" s="43"/>
      <c r="U92" s="35"/>
    </row>
    <row r="93" spans="15:21" s="7" customFormat="1">
      <c r="O93" s="35"/>
      <c r="P93" s="44"/>
      <c r="Q93" s="43"/>
      <c r="R93" s="43"/>
      <c r="S93" s="43"/>
      <c r="T93" s="43"/>
      <c r="U93" s="35"/>
    </row>
    <row r="94" spans="15:21" s="7" customFormat="1">
      <c r="O94" s="35"/>
      <c r="P94" s="44"/>
      <c r="Q94" s="43"/>
      <c r="R94" s="43"/>
      <c r="S94" s="43"/>
      <c r="T94" s="43"/>
      <c r="U94" s="35"/>
    </row>
    <row r="95" spans="15:21" s="7" customFormat="1">
      <c r="O95" s="35"/>
      <c r="P95" s="44"/>
      <c r="Q95" s="43"/>
      <c r="R95" s="43"/>
      <c r="S95" s="43"/>
      <c r="T95" s="43"/>
      <c r="U95" s="35"/>
    </row>
    <row r="96" spans="15:21" s="7" customFormat="1">
      <c r="O96" s="35"/>
      <c r="P96" s="44"/>
      <c r="Q96" s="43"/>
      <c r="R96" s="43"/>
      <c r="S96" s="43"/>
      <c r="T96" s="43"/>
      <c r="U96" s="35"/>
    </row>
    <row r="97" spans="15:21" s="7" customFormat="1">
      <c r="O97" s="35"/>
      <c r="P97" s="44"/>
      <c r="Q97" s="43"/>
      <c r="R97" s="43"/>
      <c r="S97" s="43"/>
      <c r="T97" s="43"/>
      <c r="U97" s="35"/>
    </row>
    <row r="98" spans="15:21" s="7" customFormat="1">
      <c r="O98" s="35"/>
      <c r="P98" s="44"/>
      <c r="Q98" s="43"/>
      <c r="R98" s="43"/>
      <c r="S98" s="43"/>
      <c r="T98" s="43"/>
      <c r="U98" s="35"/>
    </row>
    <row r="99" spans="15:21" s="7" customFormat="1">
      <c r="O99" s="35"/>
      <c r="P99" s="44"/>
      <c r="Q99" s="43"/>
      <c r="R99" s="43"/>
      <c r="S99" s="43"/>
      <c r="T99" s="43"/>
      <c r="U99" s="35"/>
    </row>
    <row r="100" spans="15:21" s="7" customFormat="1">
      <c r="O100" s="35"/>
      <c r="P100" s="44"/>
      <c r="Q100" s="43"/>
      <c r="R100" s="43"/>
      <c r="S100" s="43"/>
      <c r="T100" s="43"/>
      <c r="U100" s="35"/>
    </row>
    <row r="101" spans="15:21" s="7" customFormat="1">
      <c r="O101" s="35"/>
      <c r="P101" s="44"/>
      <c r="Q101" s="43"/>
      <c r="R101" s="43"/>
      <c r="S101" s="43"/>
      <c r="T101" s="43"/>
      <c r="U101" s="35"/>
    </row>
    <row r="102" spans="15:21" s="7" customFormat="1">
      <c r="O102" s="35"/>
      <c r="P102" s="44"/>
      <c r="Q102" s="43"/>
      <c r="R102" s="43"/>
      <c r="S102" s="43"/>
      <c r="T102" s="43"/>
      <c r="U102" s="35"/>
    </row>
    <row r="103" spans="15:21" s="7" customFormat="1">
      <c r="O103" s="35"/>
      <c r="P103" s="44"/>
      <c r="Q103" s="43"/>
      <c r="R103" s="43"/>
      <c r="S103" s="43"/>
      <c r="T103" s="43"/>
      <c r="U103" s="35"/>
    </row>
    <row r="104" spans="15:21" s="7" customFormat="1">
      <c r="O104" s="35"/>
      <c r="P104" s="44"/>
      <c r="Q104" s="43"/>
      <c r="R104" s="43"/>
      <c r="S104" s="43"/>
      <c r="T104" s="43"/>
      <c r="U104" s="35"/>
    </row>
    <row r="105" spans="15:21" s="7" customFormat="1">
      <c r="O105" s="35"/>
      <c r="P105" s="44"/>
      <c r="Q105" s="43"/>
      <c r="R105" s="43"/>
      <c r="S105" s="43"/>
      <c r="T105" s="43"/>
      <c r="U105" s="35"/>
    </row>
    <row r="106" spans="15:21" s="7" customFormat="1">
      <c r="O106" s="35"/>
      <c r="P106" s="44"/>
      <c r="Q106" s="43"/>
      <c r="R106" s="43"/>
      <c r="S106" s="43"/>
      <c r="T106" s="43"/>
      <c r="U106" s="35"/>
    </row>
    <row r="107" spans="15:21" s="7" customFormat="1">
      <c r="O107" s="35"/>
      <c r="P107" s="44"/>
      <c r="Q107" s="43"/>
      <c r="R107" s="43"/>
      <c r="S107" s="43"/>
      <c r="T107" s="43"/>
      <c r="U107" s="35"/>
    </row>
    <row r="108" spans="15:21" s="7" customFormat="1">
      <c r="O108" s="35"/>
      <c r="P108" s="44"/>
      <c r="Q108" s="43"/>
      <c r="R108" s="43"/>
      <c r="S108" s="43"/>
      <c r="T108" s="43"/>
      <c r="U108" s="35"/>
    </row>
    <row r="109" spans="15:21" s="7" customFormat="1">
      <c r="O109" s="35"/>
      <c r="P109" s="44"/>
      <c r="Q109" s="43"/>
      <c r="R109" s="43"/>
      <c r="S109" s="43"/>
      <c r="T109" s="43"/>
      <c r="U109" s="35"/>
    </row>
    <row r="110" spans="15:21" s="7" customFormat="1">
      <c r="O110" s="35"/>
      <c r="P110" s="44"/>
      <c r="Q110" s="43"/>
      <c r="R110" s="43"/>
      <c r="S110" s="43"/>
      <c r="T110" s="43"/>
      <c r="U110" s="35"/>
    </row>
    <row r="111" spans="15:21" s="7" customFormat="1">
      <c r="O111" s="35"/>
      <c r="P111" s="44"/>
      <c r="Q111" s="43"/>
      <c r="R111" s="43"/>
      <c r="S111" s="43"/>
      <c r="T111" s="43"/>
      <c r="U111" s="35"/>
    </row>
    <row r="112" spans="15:21" s="7" customFormat="1">
      <c r="O112" s="35"/>
      <c r="P112" s="44"/>
      <c r="Q112" s="43"/>
      <c r="R112" s="43"/>
      <c r="S112" s="43"/>
      <c r="T112" s="43"/>
      <c r="U112" s="35"/>
    </row>
    <row r="113" spans="15:21" s="7" customFormat="1">
      <c r="O113" s="35"/>
      <c r="P113" s="44"/>
      <c r="Q113" s="43"/>
      <c r="R113" s="43"/>
      <c r="S113" s="43"/>
      <c r="T113" s="43"/>
      <c r="U113" s="35"/>
    </row>
    <row r="114" spans="15:21" s="7" customFormat="1">
      <c r="O114" s="35"/>
      <c r="P114" s="44"/>
      <c r="Q114" s="43"/>
      <c r="R114" s="43"/>
      <c r="S114" s="43"/>
      <c r="T114" s="43"/>
      <c r="U114" s="35"/>
    </row>
    <row r="115" spans="15:21" s="7" customFormat="1">
      <c r="O115" s="35"/>
      <c r="P115" s="44"/>
      <c r="Q115" s="43"/>
      <c r="R115" s="43"/>
      <c r="S115" s="43"/>
      <c r="T115" s="43"/>
      <c r="U115" s="35"/>
    </row>
    <row r="116" spans="15:21" s="7" customFormat="1">
      <c r="O116" s="35"/>
      <c r="P116" s="44"/>
      <c r="Q116" s="43"/>
      <c r="R116" s="43"/>
      <c r="S116" s="43"/>
      <c r="T116" s="43"/>
      <c r="U116" s="35"/>
    </row>
    <row r="117" spans="15:21" s="7" customFormat="1">
      <c r="O117" s="35"/>
      <c r="P117" s="44"/>
      <c r="Q117" s="43"/>
      <c r="R117" s="43"/>
      <c r="S117" s="43"/>
      <c r="T117" s="43"/>
      <c r="U117" s="35"/>
    </row>
    <row r="118" spans="15:21" s="7" customFormat="1">
      <c r="O118" s="35"/>
      <c r="P118" s="44"/>
      <c r="Q118" s="43"/>
      <c r="R118" s="43"/>
      <c r="S118" s="43"/>
      <c r="T118" s="43"/>
      <c r="U118" s="35"/>
    </row>
    <row r="119" spans="15:21" s="7" customFormat="1">
      <c r="O119" s="35"/>
      <c r="P119" s="44"/>
      <c r="Q119" s="43"/>
      <c r="R119" s="43"/>
      <c r="S119" s="43"/>
      <c r="T119" s="43"/>
      <c r="U119" s="35"/>
    </row>
    <row r="120" spans="15:21" s="7" customFormat="1">
      <c r="O120" s="35"/>
      <c r="P120" s="44"/>
      <c r="Q120" s="43"/>
      <c r="R120" s="43"/>
      <c r="S120" s="43"/>
      <c r="T120" s="43"/>
      <c r="U120" s="35"/>
    </row>
    <row r="121" spans="15:21" s="7" customFormat="1">
      <c r="O121" s="35"/>
      <c r="P121" s="44"/>
      <c r="Q121" s="43"/>
      <c r="R121" s="43"/>
      <c r="S121" s="43"/>
      <c r="T121" s="43"/>
      <c r="U121" s="35"/>
    </row>
    <row r="122" spans="15:21" s="7" customFormat="1">
      <c r="O122" s="35"/>
      <c r="P122" s="43"/>
      <c r="Q122" s="43"/>
      <c r="R122" s="43"/>
      <c r="S122" s="43"/>
      <c r="T122" s="43"/>
      <c r="U122" s="35"/>
    </row>
    <row r="123" spans="15:21" s="7" customFormat="1">
      <c r="O123" s="35"/>
      <c r="P123" s="44"/>
      <c r="Q123" s="43"/>
      <c r="R123" s="43"/>
      <c r="S123" s="43"/>
      <c r="T123" s="43"/>
      <c r="U123" s="35"/>
    </row>
    <row r="124" spans="15:21" s="7" customFormat="1">
      <c r="O124" s="35"/>
      <c r="P124" s="43"/>
      <c r="Q124" s="43"/>
      <c r="R124" s="43"/>
      <c r="S124" s="43"/>
      <c r="T124" s="43"/>
      <c r="U124" s="35"/>
    </row>
    <row r="125" spans="15:21" s="7" customFormat="1">
      <c r="O125" s="35"/>
      <c r="P125" s="44"/>
      <c r="Q125" s="43"/>
      <c r="R125" s="43"/>
      <c r="S125" s="43"/>
      <c r="T125" s="43"/>
      <c r="U125" s="35"/>
    </row>
    <row r="126" spans="15:21" s="7" customFormat="1">
      <c r="O126" s="35"/>
      <c r="P126" s="43"/>
      <c r="Q126" s="43"/>
      <c r="R126" s="43"/>
      <c r="S126" s="43"/>
      <c r="T126" s="43"/>
      <c r="U126" s="35"/>
    </row>
    <row r="127" spans="15:21" s="7" customFormat="1">
      <c r="O127" s="35"/>
      <c r="P127" s="44"/>
      <c r="Q127" s="43"/>
      <c r="R127" s="43"/>
      <c r="S127" s="43"/>
      <c r="T127" s="43"/>
      <c r="U127" s="35"/>
    </row>
    <row r="128" spans="15:21" s="7" customFormat="1">
      <c r="O128" s="35"/>
      <c r="P128" s="43"/>
      <c r="Q128" s="43"/>
      <c r="R128" s="43"/>
      <c r="S128" s="43"/>
      <c r="T128" s="43"/>
      <c r="U128" s="35"/>
    </row>
    <row r="129" spans="15:21" s="7" customFormat="1">
      <c r="O129" s="35"/>
      <c r="P129" s="44"/>
      <c r="Q129" s="43"/>
      <c r="R129" s="43"/>
      <c r="S129" s="43"/>
      <c r="T129" s="43"/>
      <c r="U129" s="35"/>
    </row>
    <row r="130" spans="15:21" s="7" customFormat="1">
      <c r="O130" s="35"/>
      <c r="P130" s="43"/>
      <c r="Q130" s="43"/>
      <c r="R130" s="43"/>
      <c r="S130" s="43"/>
      <c r="T130" s="43"/>
      <c r="U130" s="35"/>
    </row>
    <row r="131" spans="15:21" s="7" customFormat="1">
      <c r="O131" s="35"/>
      <c r="P131" s="44"/>
      <c r="Q131" s="43"/>
      <c r="R131" s="43"/>
      <c r="S131" s="43"/>
      <c r="T131" s="43"/>
      <c r="U131" s="35"/>
    </row>
    <row r="132" spans="15:21" s="7" customFormat="1">
      <c r="O132" s="35"/>
      <c r="P132" s="43"/>
      <c r="Q132" s="43"/>
      <c r="R132" s="43"/>
      <c r="S132" s="43"/>
      <c r="T132" s="43"/>
      <c r="U132" s="35"/>
    </row>
    <row r="133" spans="15:21" s="7" customFormat="1">
      <c r="O133" s="35"/>
      <c r="P133" s="44"/>
      <c r="Q133" s="43"/>
      <c r="R133" s="43"/>
      <c r="S133" s="43"/>
      <c r="T133" s="43"/>
      <c r="U133" s="35"/>
    </row>
    <row r="134" spans="15:21" s="7" customFormat="1">
      <c r="O134" s="35"/>
      <c r="P134" s="43"/>
      <c r="Q134" s="43"/>
      <c r="R134" s="43"/>
      <c r="S134" s="43"/>
      <c r="T134" s="43"/>
      <c r="U134" s="35"/>
    </row>
    <row r="135" spans="15:21" s="7" customFormat="1">
      <c r="O135" s="35"/>
      <c r="P135" s="44"/>
      <c r="Q135" s="43"/>
      <c r="R135" s="43"/>
      <c r="S135" s="43"/>
      <c r="T135" s="43"/>
      <c r="U135" s="35"/>
    </row>
    <row r="136" spans="15:21" s="7" customFormat="1">
      <c r="O136" s="35"/>
      <c r="P136" s="43"/>
      <c r="Q136" s="43"/>
      <c r="R136" s="43"/>
      <c r="S136" s="43"/>
      <c r="T136" s="43"/>
      <c r="U136" s="35"/>
    </row>
    <row r="137" spans="15:21" s="7" customFormat="1">
      <c r="O137" s="35"/>
      <c r="P137" s="44"/>
      <c r="Q137" s="43"/>
      <c r="R137" s="43"/>
      <c r="S137" s="43"/>
      <c r="T137" s="43"/>
      <c r="U137" s="35"/>
    </row>
    <row r="138" spans="15:21" s="7" customFormat="1">
      <c r="O138" s="35"/>
      <c r="P138" s="43"/>
      <c r="Q138" s="43"/>
      <c r="R138" s="43"/>
      <c r="S138" s="43"/>
      <c r="T138" s="43"/>
      <c r="U138" s="35"/>
    </row>
    <row r="139" spans="15:21" s="7" customFormat="1">
      <c r="O139" s="35"/>
      <c r="P139" s="44"/>
      <c r="Q139" s="43"/>
      <c r="R139" s="43"/>
      <c r="S139" s="43"/>
      <c r="T139" s="43"/>
      <c r="U139" s="35"/>
    </row>
    <row r="140" spans="15:21" s="7" customFormat="1">
      <c r="O140" s="35"/>
      <c r="P140" s="43"/>
      <c r="Q140" s="43"/>
      <c r="R140" s="43"/>
      <c r="S140" s="43"/>
      <c r="T140" s="43"/>
      <c r="U140" s="35"/>
    </row>
    <row r="141" spans="15:21" s="7" customFormat="1">
      <c r="O141" s="35"/>
      <c r="P141" s="44"/>
      <c r="Q141" s="43"/>
      <c r="R141" s="43"/>
      <c r="S141" s="43"/>
      <c r="T141" s="43"/>
      <c r="U141" s="35"/>
    </row>
    <row r="142" spans="15:21" s="7" customFormat="1">
      <c r="O142" s="35"/>
      <c r="P142" s="43"/>
      <c r="Q142" s="43"/>
      <c r="R142" s="43"/>
      <c r="S142" s="43"/>
      <c r="T142" s="43"/>
      <c r="U142" s="35"/>
    </row>
    <row r="143" spans="15:21" s="7" customFormat="1">
      <c r="O143" s="35"/>
      <c r="P143" s="44"/>
      <c r="Q143" s="43"/>
      <c r="R143" s="43"/>
      <c r="S143" s="43"/>
      <c r="T143" s="43"/>
      <c r="U143" s="35"/>
    </row>
    <row r="144" spans="15:21" s="7" customFormat="1">
      <c r="O144" s="35"/>
      <c r="P144" s="43"/>
      <c r="Q144" s="43"/>
      <c r="R144" s="43"/>
      <c r="S144" s="43"/>
      <c r="T144" s="43"/>
      <c r="U144" s="35"/>
    </row>
    <row r="145" spans="15:21" s="7" customFormat="1">
      <c r="O145" s="35"/>
      <c r="P145" s="44"/>
      <c r="Q145" s="43"/>
      <c r="R145" s="43"/>
      <c r="S145" s="43"/>
      <c r="T145" s="43"/>
      <c r="U145" s="35"/>
    </row>
    <row r="146" spans="15:21" s="7" customFormat="1">
      <c r="O146" s="35"/>
      <c r="P146" s="43"/>
      <c r="Q146" s="43"/>
      <c r="R146" s="43"/>
      <c r="S146" s="43"/>
      <c r="T146" s="43"/>
      <c r="U146" s="35"/>
    </row>
    <row r="147" spans="15:21" s="7" customFormat="1">
      <c r="O147" s="35"/>
      <c r="P147" s="44"/>
      <c r="Q147" s="43"/>
      <c r="R147" s="43"/>
      <c r="S147" s="43"/>
      <c r="T147" s="43"/>
      <c r="U147" s="35"/>
    </row>
    <row r="148" spans="15:21" s="7" customFormat="1">
      <c r="O148" s="35"/>
      <c r="P148" s="43"/>
      <c r="Q148" s="43"/>
      <c r="R148" s="43"/>
      <c r="S148" s="43"/>
      <c r="T148" s="43"/>
      <c r="U148" s="35"/>
    </row>
    <row r="149" spans="15:21" s="7" customFormat="1">
      <c r="O149" s="35"/>
      <c r="P149" s="44"/>
      <c r="Q149" s="43"/>
      <c r="R149" s="43"/>
      <c r="S149" s="43"/>
      <c r="T149" s="43"/>
      <c r="U149" s="35"/>
    </row>
    <row r="150" spans="15:21" s="7" customFormat="1">
      <c r="O150" s="35"/>
      <c r="P150" s="43"/>
      <c r="Q150" s="43"/>
      <c r="R150" s="43"/>
      <c r="S150" s="43"/>
      <c r="T150" s="43"/>
      <c r="U150" s="35"/>
    </row>
    <row r="151" spans="15:21" s="7" customFormat="1">
      <c r="O151" s="35"/>
      <c r="P151" s="44"/>
      <c r="Q151" s="43"/>
      <c r="R151" s="43"/>
      <c r="S151" s="43"/>
      <c r="T151" s="43"/>
      <c r="U151" s="35"/>
    </row>
    <row r="152" spans="15:21" s="7" customFormat="1">
      <c r="O152" s="35"/>
      <c r="P152" s="43"/>
      <c r="Q152" s="43"/>
      <c r="R152" s="43"/>
      <c r="S152" s="43"/>
      <c r="T152" s="43"/>
      <c r="U152" s="35"/>
    </row>
    <row r="153" spans="15:21" s="7" customFormat="1">
      <c r="O153" s="35"/>
      <c r="P153" s="44"/>
      <c r="Q153" s="43"/>
      <c r="R153" s="43"/>
      <c r="S153" s="43"/>
      <c r="T153" s="43"/>
      <c r="U153" s="35"/>
    </row>
    <row r="154" spans="15:21" s="7" customFormat="1">
      <c r="O154" s="35"/>
      <c r="P154" s="43"/>
      <c r="Q154" s="43"/>
      <c r="R154" s="43"/>
      <c r="S154" s="43"/>
      <c r="T154" s="43"/>
      <c r="U154" s="35"/>
    </row>
    <row r="155" spans="15:21" s="7" customFormat="1">
      <c r="O155" s="35"/>
      <c r="P155" s="44"/>
      <c r="Q155" s="43"/>
      <c r="R155" s="43"/>
      <c r="S155" s="43"/>
      <c r="T155" s="43"/>
      <c r="U155" s="35"/>
    </row>
    <row r="156" spans="15:21" s="7" customFormat="1">
      <c r="O156" s="35"/>
      <c r="P156" s="43"/>
      <c r="Q156" s="43"/>
      <c r="R156" s="43"/>
      <c r="S156" s="43"/>
      <c r="T156" s="43"/>
      <c r="U156" s="35"/>
    </row>
    <row r="157" spans="15:21" s="7" customFormat="1">
      <c r="O157" s="35"/>
      <c r="P157" s="44"/>
      <c r="Q157" s="43"/>
      <c r="R157" s="43"/>
      <c r="S157" s="43"/>
      <c r="T157" s="43"/>
      <c r="U157" s="35"/>
    </row>
    <row r="158" spans="15:21" s="7" customFormat="1">
      <c r="O158" s="35"/>
      <c r="P158" s="43"/>
      <c r="Q158" s="43"/>
      <c r="R158" s="43"/>
      <c r="S158" s="43"/>
      <c r="T158" s="43"/>
      <c r="U158" s="35"/>
    </row>
    <row r="159" spans="15:21" s="7" customFormat="1">
      <c r="O159" s="35"/>
      <c r="P159" s="44"/>
      <c r="Q159" s="43"/>
      <c r="R159" s="43"/>
      <c r="S159" s="43"/>
      <c r="T159" s="43"/>
      <c r="U159" s="35"/>
    </row>
    <row r="160" spans="15:21" s="7" customFormat="1">
      <c r="O160" s="35"/>
      <c r="P160" s="43"/>
      <c r="Q160" s="43"/>
      <c r="R160" s="43"/>
      <c r="S160" s="43"/>
      <c r="T160" s="43"/>
      <c r="U160" s="35"/>
    </row>
    <row r="161" spans="15:21" s="7" customFormat="1">
      <c r="O161" s="35"/>
      <c r="P161" s="44"/>
      <c r="Q161" s="43"/>
      <c r="R161" s="43"/>
      <c r="S161" s="43"/>
      <c r="T161" s="43"/>
      <c r="U161" s="35"/>
    </row>
    <row r="162" spans="15:21" s="7" customFormat="1">
      <c r="O162" s="35"/>
      <c r="P162" s="43"/>
      <c r="Q162" s="43"/>
      <c r="R162" s="43"/>
      <c r="S162" s="43"/>
      <c r="T162" s="43"/>
      <c r="U162" s="35"/>
    </row>
    <row r="163" spans="15:21" s="7" customFormat="1">
      <c r="O163" s="35"/>
      <c r="P163" s="44"/>
      <c r="Q163" s="43"/>
      <c r="R163" s="43"/>
      <c r="S163" s="43"/>
      <c r="T163" s="43"/>
      <c r="U163" s="35"/>
    </row>
    <row r="164" spans="15:21" s="7" customFormat="1">
      <c r="O164" s="35"/>
      <c r="P164" s="43"/>
      <c r="Q164" s="43"/>
      <c r="R164" s="43"/>
      <c r="S164" s="43"/>
      <c r="T164" s="43"/>
      <c r="U164" s="35"/>
    </row>
    <row r="165" spans="15:21" s="7" customFormat="1">
      <c r="O165" s="35"/>
      <c r="P165" s="44"/>
      <c r="Q165" s="43"/>
      <c r="R165" s="43"/>
      <c r="S165" s="43"/>
      <c r="T165" s="43"/>
      <c r="U165" s="35"/>
    </row>
    <row r="166" spans="15:21" s="7" customFormat="1">
      <c r="O166" s="35"/>
      <c r="P166" s="43"/>
      <c r="Q166" s="43"/>
      <c r="R166" s="43"/>
      <c r="S166" s="43"/>
      <c r="T166" s="43"/>
      <c r="U166" s="35"/>
    </row>
    <row r="167" spans="15:21" s="7" customFormat="1">
      <c r="O167" s="35"/>
      <c r="P167" s="44"/>
      <c r="Q167" s="43"/>
      <c r="R167" s="43"/>
      <c r="S167" s="43"/>
      <c r="T167" s="43"/>
      <c r="U167" s="35"/>
    </row>
    <row r="168" spans="15:21" s="7" customFormat="1">
      <c r="O168" s="35"/>
      <c r="P168" s="43"/>
      <c r="Q168" s="43"/>
      <c r="R168" s="43"/>
      <c r="S168" s="43"/>
      <c r="T168" s="43"/>
      <c r="U168" s="35"/>
    </row>
    <row r="169" spans="15:21" s="7" customFormat="1">
      <c r="O169" s="35"/>
      <c r="P169" s="44"/>
      <c r="Q169" s="43"/>
      <c r="R169" s="43"/>
      <c r="S169" s="43"/>
      <c r="T169" s="43"/>
      <c r="U169" s="35"/>
    </row>
    <row r="170" spans="15:21" s="7" customFormat="1">
      <c r="O170" s="35"/>
      <c r="P170" s="43"/>
      <c r="Q170" s="43"/>
      <c r="R170" s="43"/>
      <c r="S170" s="43"/>
      <c r="T170" s="43"/>
      <c r="U170" s="35"/>
    </row>
    <row r="171" spans="15:21" s="7" customFormat="1">
      <c r="O171" s="35"/>
      <c r="P171" s="44"/>
      <c r="Q171" s="43"/>
      <c r="R171" s="43"/>
      <c r="S171" s="43"/>
      <c r="T171" s="43"/>
      <c r="U171" s="35"/>
    </row>
    <row r="172" spans="15:21" s="7" customFormat="1">
      <c r="O172" s="35"/>
      <c r="P172" s="43"/>
      <c r="Q172" s="43"/>
      <c r="R172" s="43"/>
      <c r="S172" s="43"/>
      <c r="T172" s="43"/>
      <c r="U172" s="35"/>
    </row>
    <row r="173" spans="15:21" s="7" customFormat="1">
      <c r="O173" s="35"/>
      <c r="P173" s="44"/>
      <c r="Q173" s="43"/>
      <c r="R173" s="43"/>
      <c r="S173" s="43"/>
      <c r="T173" s="43"/>
      <c r="U173" s="35"/>
    </row>
    <row r="174" spans="15:21" s="7" customFormat="1">
      <c r="O174" s="35"/>
      <c r="P174" s="43"/>
      <c r="Q174" s="43"/>
      <c r="R174" s="43"/>
      <c r="S174" s="43"/>
      <c r="T174" s="43"/>
      <c r="U174" s="35"/>
    </row>
    <row r="175" spans="15:21" s="7" customFormat="1">
      <c r="O175" s="35"/>
      <c r="P175" s="44"/>
      <c r="Q175" s="43"/>
      <c r="R175" s="43"/>
      <c r="S175" s="43"/>
      <c r="T175" s="43"/>
      <c r="U175" s="35"/>
    </row>
    <row r="176" spans="15:21" s="7" customFormat="1">
      <c r="O176" s="35"/>
      <c r="P176" s="43"/>
      <c r="Q176" s="43"/>
      <c r="R176" s="43"/>
      <c r="S176" s="43"/>
      <c r="T176" s="43"/>
      <c r="U176" s="35"/>
    </row>
    <row r="177" spans="15:21" s="7" customFormat="1">
      <c r="O177" s="35"/>
      <c r="P177" s="44"/>
      <c r="Q177" s="43"/>
      <c r="R177" s="43"/>
      <c r="S177" s="43"/>
      <c r="T177" s="43"/>
      <c r="U177" s="35"/>
    </row>
    <row r="178" spans="15:21" s="7" customFormat="1">
      <c r="O178" s="35"/>
      <c r="P178" s="43"/>
      <c r="Q178" s="43"/>
      <c r="R178" s="43"/>
      <c r="S178" s="43"/>
      <c r="T178" s="43"/>
      <c r="U178" s="35"/>
    </row>
    <row r="179" spans="15:21" s="7" customFormat="1">
      <c r="O179" s="35"/>
      <c r="P179" s="44"/>
      <c r="Q179" s="43"/>
      <c r="R179" s="43"/>
      <c r="S179" s="43"/>
      <c r="T179" s="43"/>
      <c r="U179" s="35"/>
    </row>
    <row r="180" spans="15:21" s="7" customFormat="1">
      <c r="O180" s="35"/>
      <c r="P180" s="43"/>
      <c r="Q180" s="43"/>
      <c r="R180" s="43"/>
      <c r="S180" s="43"/>
      <c r="T180" s="43"/>
      <c r="U180" s="35"/>
    </row>
    <row r="181" spans="15:21" s="7" customFormat="1">
      <c r="O181" s="35"/>
      <c r="P181" s="44"/>
      <c r="Q181" s="43"/>
      <c r="R181" s="43"/>
      <c r="S181" s="43"/>
      <c r="T181" s="43"/>
      <c r="U181" s="35"/>
    </row>
    <row r="182" spans="15:21" s="7" customFormat="1">
      <c r="O182" s="35"/>
      <c r="P182" s="43"/>
      <c r="Q182" s="43"/>
      <c r="R182" s="43"/>
      <c r="S182" s="43"/>
      <c r="T182" s="43"/>
      <c r="U182" s="35"/>
    </row>
    <row r="183" spans="15:21" s="7" customFormat="1">
      <c r="O183" s="35"/>
      <c r="P183" s="44"/>
      <c r="Q183" s="43"/>
      <c r="R183" s="43"/>
      <c r="S183" s="43"/>
      <c r="T183" s="43"/>
      <c r="U183" s="35"/>
    </row>
    <row r="184" spans="15:21" s="7" customFormat="1">
      <c r="O184" s="35"/>
      <c r="P184" s="43"/>
      <c r="Q184" s="43"/>
      <c r="R184" s="43"/>
      <c r="S184" s="43"/>
      <c r="T184" s="43"/>
      <c r="U184" s="35"/>
    </row>
    <row r="185" spans="15:21" s="7" customFormat="1">
      <c r="O185" s="35"/>
      <c r="P185" s="44"/>
      <c r="Q185" s="43"/>
      <c r="R185" s="43"/>
      <c r="S185" s="43"/>
      <c r="T185" s="43"/>
      <c r="U185" s="35"/>
    </row>
    <row r="186" spans="15:21" s="7" customFormat="1">
      <c r="O186" s="35"/>
      <c r="P186" s="43"/>
      <c r="Q186" s="43"/>
      <c r="R186" s="43"/>
      <c r="S186" s="43"/>
      <c r="T186" s="43"/>
      <c r="U186" s="35"/>
    </row>
    <row r="187" spans="15:21" s="7" customFormat="1">
      <c r="O187" s="35"/>
      <c r="P187" s="44"/>
      <c r="Q187" s="43"/>
      <c r="R187" s="43"/>
      <c r="S187" s="43"/>
      <c r="T187" s="43"/>
      <c r="U187" s="35"/>
    </row>
    <row r="188" spans="15:21" s="7" customFormat="1">
      <c r="O188" s="35"/>
      <c r="P188" s="43"/>
      <c r="Q188" s="43"/>
      <c r="R188" s="43"/>
      <c r="S188" s="43"/>
      <c r="T188" s="43"/>
      <c r="U188" s="35"/>
    </row>
    <row r="189" spans="15:21" s="7" customFormat="1">
      <c r="O189" s="35"/>
      <c r="P189" s="44"/>
      <c r="Q189" s="43"/>
      <c r="R189" s="43"/>
      <c r="S189" s="43"/>
      <c r="T189" s="43"/>
      <c r="U189" s="35"/>
    </row>
    <row r="190" spans="15:21" s="7" customFormat="1">
      <c r="O190" s="35"/>
      <c r="P190" s="43"/>
      <c r="Q190" s="43"/>
      <c r="R190" s="43"/>
      <c r="S190" s="43"/>
      <c r="T190" s="43"/>
      <c r="U190" s="35"/>
    </row>
    <row r="191" spans="15:21" s="7" customFormat="1">
      <c r="O191" s="35"/>
      <c r="P191" s="44"/>
      <c r="Q191" s="43"/>
      <c r="R191" s="43"/>
      <c r="S191" s="43"/>
      <c r="T191" s="43"/>
      <c r="U191" s="35"/>
    </row>
    <row r="192" spans="15:21" s="7" customFormat="1">
      <c r="O192" s="35"/>
      <c r="P192" s="43"/>
      <c r="Q192" s="43"/>
      <c r="R192" s="43"/>
      <c r="S192" s="43"/>
      <c r="T192" s="43"/>
      <c r="U192" s="35"/>
    </row>
    <row r="193" spans="15:21" s="7" customFormat="1">
      <c r="O193" s="35"/>
      <c r="P193" s="44"/>
      <c r="Q193" s="43"/>
      <c r="R193" s="43"/>
      <c r="S193" s="43"/>
      <c r="T193" s="43"/>
      <c r="U193" s="35"/>
    </row>
    <row r="194" spans="15:21" s="7" customFormat="1">
      <c r="O194" s="35"/>
      <c r="P194" s="43"/>
      <c r="Q194" s="43"/>
      <c r="R194" s="43"/>
      <c r="S194" s="43"/>
      <c r="T194" s="43"/>
      <c r="U194" s="35"/>
    </row>
    <row r="195" spans="15:21" s="7" customFormat="1">
      <c r="O195" s="35"/>
      <c r="P195" s="44"/>
      <c r="Q195" s="43"/>
      <c r="R195" s="43"/>
      <c r="S195" s="43"/>
      <c r="T195" s="43"/>
      <c r="U195" s="35"/>
    </row>
    <row r="196" spans="15:21" s="7" customFormat="1">
      <c r="O196" s="35"/>
      <c r="P196" s="43"/>
      <c r="Q196" s="43"/>
      <c r="R196" s="43"/>
      <c r="S196" s="43"/>
      <c r="T196" s="43"/>
      <c r="U196" s="35"/>
    </row>
    <row r="197" spans="15:21" s="7" customFormat="1">
      <c r="O197" s="35"/>
      <c r="P197" s="44"/>
      <c r="Q197" s="43"/>
      <c r="R197" s="43"/>
      <c r="S197" s="43"/>
      <c r="T197" s="43"/>
      <c r="U197" s="35"/>
    </row>
    <row r="198" spans="15:21" s="7" customFormat="1">
      <c r="O198" s="35"/>
      <c r="P198" s="43"/>
      <c r="Q198" s="43"/>
      <c r="R198" s="43"/>
      <c r="S198" s="43"/>
      <c r="T198" s="43"/>
      <c r="U198" s="35"/>
    </row>
    <row r="199" spans="15:21" s="7" customFormat="1">
      <c r="O199" s="35"/>
      <c r="P199" s="44"/>
      <c r="Q199" s="43"/>
      <c r="R199" s="43"/>
      <c r="S199" s="43"/>
      <c r="T199" s="43"/>
      <c r="U199" s="35"/>
    </row>
    <row r="200" spans="15:21" s="7" customFormat="1">
      <c r="O200" s="35"/>
      <c r="P200" s="43"/>
      <c r="Q200" s="43"/>
      <c r="R200" s="43"/>
      <c r="S200" s="43"/>
      <c r="T200" s="43"/>
      <c r="U200" s="35"/>
    </row>
    <row r="201" spans="15:21" s="7" customFormat="1">
      <c r="O201" s="35"/>
      <c r="P201" s="44"/>
      <c r="Q201" s="43"/>
      <c r="R201" s="43"/>
      <c r="S201" s="43"/>
      <c r="T201" s="43"/>
      <c r="U201" s="35"/>
    </row>
    <row r="202" spans="15:21" s="7" customFormat="1">
      <c r="O202" s="35"/>
      <c r="P202" s="43"/>
      <c r="Q202" s="43"/>
      <c r="R202" s="43"/>
      <c r="S202" s="43"/>
      <c r="T202" s="43"/>
      <c r="U202" s="35"/>
    </row>
    <row r="203" spans="15:21" s="7" customFormat="1">
      <c r="O203" s="35"/>
      <c r="P203" s="44"/>
      <c r="Q203" s="43"/>
      <c r="R203" s="43"/>
      <c r="S203" s="43"/>
      <c r="T203" s="43"/>
      <c r="U203" s="35"/>
    </row>
    <row r="204" spans="15:21" s="7" customFormat="1">
      <c r="O204" s="35"/>
      <c r="P204" s="43"/>
      <c r="Q204" s="43"/>
      <c r="R204" s="43"/>
      <c r="S204" s="43"/>
      <c r="T204" s="43"/>
      <c r="U204" s="35"/>
    </row>
    <row r="205" spans="15:21" s="7" customFormat="1">
      <c r="O205" s="35"/>
      <c r="P205" s="44"/>
      <c r="Q205" s="43"/>
      <c r="R205" s="43"/>
      <c r="S205" s="43"/>
      <c r="T205" s="43"/>
      <c r="U205" s="35"/>
    </row>
    <row r="206" spans="15:21" s="7" customFormat="1">
      <c r="O206" s="35"/>
      <c r="P206" s="43"/>
      <c r="Q206" s="43"/>
      <c r="R206" s="43"/>
      <c r="S206" s="43"/>
      <c r="T206" s="43"/>
      <c r="U206" s="35"/>
    </row>
    <row r="207" spans="15:21" s="7" customFormat="1">
      <c r="O207" s="35"/>
      <c r="P207" s="44"/>
      <c r="Q207" s="43"/>
      <c r="R207" s="43"/>
      <c r="S207" s="43"/>
      <c r="T207" s="43"/>
      <c r="U207" s="35"/>
    </row>
    <row r="208" spans="15:21" s="7" customFormat="1">
      <c r="O208" s="35"/>
      <c r="P208" s="43"/>
      <c r="Q208" s="43"/>
      <c r="R208" s="43"/>
      <c r="S208" s="43"/>
      <c r="T208" s="43"/>
      <c r="U208" s="35"/>
    </row>
    <row r="209" spans="15:21" s="7" customFormat="1">
      <c r="O209" s="35"/>
      <c r="P209" s="44"/>
      <c r="Q209" s="43"/>
      <c r="R209" s="43"/>
      <c r="S209" s="43"/>
      <c r="T209" s="43"/>
      <c r="U209" s="35"/>
    </row>
    <row r="210" spans="15:21" s="7" customFormat="1">
      <c r="O210" s="35"/>
      <c r="P210" s="43"/>
      <c r="Q210" s="43"/>
      <c r="R210" s="43"/>
      <c r="S210" s="43"/>
      <c r="T210" s="43"/>
      <c r="U210" s="35"/>
    </row>
    <row r="211" spans="15:21" s="7" customFormat="1">
      <c r="O211" s="35"/>
      <c r="P211" s="44"/>
      <c r="Q211" s="43"/>
      <c r="R211" s="43"/>
      <c r="S211" s="43"/>
      <c r="T211" s="43"/>
      <c r="U211" s="35"/>
    </row>
    <row r="212" spans="15:21" s="7" customFormat="1">
      <c r="O212" s="35"/>
      <c r="P212" s="43"/>
      <c r="Q212" s="43"/>
      <c r="R212" s="43"/>
      <c r="S212" s="43"/>
      <c r="T212" s="43"/>
      <c r="U212" s="35"/>
    </row>
    <row r="213" spans="15:21" s="7" customFormat="1">
      <c r="O213" s="35"/>
      <c r="P213" s="44"/>
      <c r="Q213" s="43"/>
      <c r="R213" s="43"/>
      <c r="S213" s="43"/>
      <c r="T213" s="43"/>
      <c r="U213" s="35"/>
    </row>
    <row r="214" spans="15:21" s="7" customFormat="1">
      <c r="O214" s="35"/>
      <c r="P214" s="43"/>
      <c r="Q214" s="43"/>
      <c r="R214" s="43"/>
      <c r="S214" s="43"/>
      <c r="T214" s="43"/>
      <c r="U214" s="35"/>
    </row>
    <row r="215" spans="15:21" s="7" customFormat="1">
      <c r="O215" s="35"/>
      <c r="P215" s="44"/>
      <c r="Q215" s="43"/>
      <c r="R215" s="43"/>
      <c r="S215" s="43"/>
      <c r="T215" s="43"/>
      <c r="U215" s="35"/>
    </row>
    <row r="216" spans="15:21" s="7" customFormat="1">
      <c r="O216" s="35"/>
      <c r="P216" s="43"/>
      <c r="Q216" s="43"/>
      <c r="R216" s="43"/>
      <c r="S216" s="43"/>
      <c r="T216" s="43"/>
      <c r="U216" s="35"/>
    </row>
    <row r="217" spans="15:21" s="7" customFormat="1">
      <c r="O217" s="35"/>
      <c r="P217" s="44"/>
      <c r="Q217" s="43"/>
      <c r="R217" s="43"/>
      <c r="S217" s="43"/>
      <c r="T217" s="43"/>
      <c r="U217" s="35"/>
    </row>
    <row r="218" spans="15:21" s="7" customFormat="1">
      <c r="O218" s="35"/>
      <c r="P218" s="43"/>
      <c r="Q218" s="43"/>
      <c r="R218" s="43"/>
      <c r="S218" s="43"/>
      <c r="T218" s="43"/>
      <c r="U218" s="35"/>
    </row>
    <row r="219" spans="15:21" s="7" customFormat="1">
      <c r="O219" s="35"/>
      <c r="P219" s="44"/>
      <c r="Q219" s="43"/>
      <c r="R219" s="43"/>
      <c r="S219" s="43"/>
      <c r="T219" s="43"/>
      <c r="U219" s="35"/>
    </row>
    <row r="220" spans="15:21" s="7" customFormat="1">
      <c r="O220" s="35"/>
      <c r="P220" s="43"/>
      <c r="Q220" s="43"/>
      <c r="R220" s="43"/>
      <c r="S220" s="43"/>
      <c r="T220" s="43"/>
      <c r="U220" s="35"/>
    </row>
    <row r="221" spans="15:21" s="7" customFormat="1">
      <c r="O221" s="35"/>
      <c r="P221" s="44"/>
      <c r="Q221" s="43"/>
      <c r="R221" s="43"/>
      <c r="S221" s="43"/>
      <c r="T221" s="43"/>
      <c r="U221" s="35"/>
    </row>
    <row r="222" spans="15:21" s="7" customFormat="1">
      <c r="O222" s="35"/>
      <c r="P222" s="43"/>
      <c r="Q222" s="43"/>
      <c r="R222" s="43"/>
      <c r="S222" s="43"/>
      <c r="T222" s="43"/>
      <c r="U222" s="35"/>
    </row>
    <row r="223" spans="15:21" s="7" customFormat="1">
      <c r="O223" s="35"/>
      <c r="P223" s="44"/>
      <c r="Q223" s="43"/>
      <c r="R223" s="43"/>
      <c r="S223" s="43"/>
      <c r="T223" s="43"/>
      <c r="U223" s="35"/>
    </row>
    <row r="224" spans="15:21" s="7" customFormat="1">
      <c r="O224" s="35"/>
      <c r="P224" s="43"/>
      <c r="Q224" s="43"/>
      <c r="R224" s="43"/>
      <c r="S224" s="43"/>
      <c r="T224" s="43"/>
      <c r="U224" s="35"/>
    </row>
    <row r="225" spans="15:21" s="7" customFormat="1">
      <c r="O225" s="35"/>
      <c r="P225" s="44"/>
      <c r="Q225" s="43"/>
      <c r="R225" s="43"/>
      <c r="S225" s="43"/>
      <c r="T225" s="43"/>
      <c r="U225" s="35"/>
    </row>
    <row r="226" spans="15:21" s="7" customFormat="1">
      <c r="O226" s="35"/>
      <c r="P226" s="43"/>
      <c r="Q226" s="43"/>
      <c r="R226" s="43"/>
      <c r="S226" s="43"/>
      <c r="T226" s="43"/>
      <c r="U226" s="35"/>
    </row>
    <row r="227" spans="15:21" s="7" customFormat="1">
      <c r="O227" s="35"/>
      <c r="P227" s="44"/>
      <c r="Q227" s="43"/>
      <c r="R227" s="43"/>
      <c r="S227" s="43"/>
      <c r="T227" s="43"/>
      <c r="U227" s="35"/>
    </row>
    <row r="228" spans="15:21" s="7" customFormat="1">
      <c r="O228" s="35"/>
      <c r="P228" s="43"/>
      <c r="Q228" s="43"/>
      <c r="R228" s="43"/>
      <c r="S228" s="43"/>
      <c r="T228" s="43"/>
      <c r="U228" s="35"/>
    </row>
    <row r="229" spans="15:21" s="7" customFormat="1">
      <c r="O229" s="35"/>
      <c r="P229" s="44"/>
      <c r="Q229" s="43"/>
      <c r="R229" s="43"/>
      <c r="S229" s="43"/>
      <c r="T229" s="43"/>
      <c r="U229" s="35"/>
    </row>
    <row r="230" spans="15:21" s="7" customFormat="1">
      <c r="O230" s="35"/>
      <c r="P230" s="43"/>
      <c r="Q230" s="43"/>
      <c r="R230" s="43"/>
      <c r="S230" s="43"/>
      <c r="T230" s="43"/>
      <c r="U230" s="35"/>
    </row>
    <row r="231" spans="15:21" s="7" customFormat="1">
      <c r="O231" s="35"/>
      <c r="P231" s="44"/>
      <c r="Q231" s="43"/>
      <c r="R231" s="43"/>
      <c r="S231" s="43"/>
      <c r="T231" s="43"/>
      <c r="U231" s="35"/>
    </row>
    <row r="232" spans="15:21" s="7" customFormat="1">
      <c r="O232" s="35"/>
      <c r="P232" s="43"/>
      <c r="Q232" s="43"/>
      <c r="R232" s="43"/>
      <c r="S232" s="43"/>
      <c r="T232" s="43"/>
      <c r="U232" s="35"/>
    </row>
    <row r="233" spans="15:21" s="7" customFormat="1">
      <c r="O233" s="35"/>
      <c r="P233" s="44"/>
      <c r="Q233" s="43"/>
      <c r="R233" s="43"/>
      <c r="S233" s="43"/>
      <c r="T233" s="43"/>
      <c r="U233" s="35"/>
    </row>
    <row r="234" spans="15:21" s="7" customFormat="1">
      <c r="O234" s="35"/>
      <c r="P234" s="43"/>
      <c r="Q234" s="43"/>
      <c r="R234" s="43"/>
      <c r="S234" s="43"/>
      <c r="T234" s="43"/>
      <c r="U234" s="35"/>
    </row>
    <row r="235" spans="15:21" s="7" customFormat="1">
      <c r="O235" s="35"/>
      <c r="P235" s="44"/>
      <c r="Q235" s="43"/>
      <c r="R235" s="43"/>
      <c r="S235" s="43"/>
      <c r="T235" s="43"/>
      <c r="U235" s="35"/>
    </row>
    <row r="236" spans="15:21" s="7" customFormat="1">
      <c r="O236" s="35"/>
      <c r="P236" s="43"/>
      <c r="Q236" s="43"/>
      <c r="R236" s="43"/>
      <c r="S236" s="43"/>
      <c r="T236" s="43"/>
      <c r="U236" s="35"/>
    </row>
    <row r="237" spans="15:21" s="7" customFormat="1">
      <c r="O237" s="35"/>
      <c r="P237" s="44"/>
      <c r="Q237" s="43"/>
      <c r="R237" s="43"/>
      <c r="S237" s="43"/>
      <c r="T237" s="43"/>
      <c r="U237" s="35"/>
    </row>
    <row r="238" spans="15:21" s="7" customFormat="1">
      <c r="O238" s="35"/>
      <c r="P238" s="43"/>
      <c r="Q238" s="43"/>
      <c r="R238" s="43"/>
      <c r="S238" s="43"/>
      <c r="T238" s="43"/>
      <c r="U238" s="35"/>
    </row>
    <row r="239" spans="15:21" s="7" customFormat="1">
      <c r="O239" s="35"/>
      <c r="P239" s="44"/>
      <c r="Q239" s="43"/>
      <c r="R239" s="43"/>
      <c r="S239" s="43"/>
      <c r="T239" s="43"/>
      <c r="U239" s="35"/>
    </row>
    <row r="240" spans="15:21" s="7" customFormat="1">
      <c r="O240" s="35"/>
      <c r="P240" s="43"/>
      <c r="Q240" s="43"/>
      <c r="R240" s="43"/>
      <c r="S240" s="43"/>
      <c r="T240" s="43"/>
      <c r="U240" s="35"/>
    </row>
    <row r="241" spans="15:21" s="7" customFormat="1">
      <c r="O241" s="35"/>
      <c r="P241" s="44"/>
      <c r="Q241" s="43"/>
      <c r="R241" s="43"/>
      <c r="S241" s="43"/>
      <c r="T241" s="43"/>
      <c r="U241" s="35"/>
    </row>
    <row r="242" spans="15:21" s="7" customFormat="1">
      <c r="O242" s="35"/>
      <c r="P242" s="43"/>
      <c r="Q242" s="43"/>
      <c r="R242" s="43"/>
      <c r="S242" s="43"/>
      <c r="T242" s="43"/>
      <c r="U242" s="35"/>
    </row>
    <row r="243" spans="15:21" s="7" customFormat="1">
      <c r="O243" s="35"/>
      <c r="P243" s="44"/>
      <c r="Q243" s="43"/>
      <c r="R243" s="43"/>
      <c r="S243" s="43"/>
      <c r="T243" s="43"/>
      <c r="U243" s="35"/>
    </row>
    <row r="244" spans="15:21" s="7" customFormat="1">
      <c r="O244" s="35"/>
      <c r="P244" s="43"/>
      <c r="Q244" s="43"/>
      <c r="R244" s="43"/>
      <c r="S244" s="43"/>
      <c r="T244" s="43"/>
      <c r="U244" s="35"/>
    </row>
    <row r="245" spans="15:21" s="7" customFormat="1">
      <c r="O245" s="35"/>
      <c r="P245" s="44"/>
      <c r="Q245" s="43"/>
      <c r="R245" s="43"/>
      <c r="S245" s="43"/>
      <c r="T245" s="43"/>
      <c r="U245" s="35"/>
    </row>
    <row r="246" spans="15:21" s="7" customFormat="1">
      <c r="O246" s="35"/>
      <c r="P246" s="43"/>
      <c r="Q246" s="43"/>
      <c r="R246" s="43"/>
      <c r="S246" s="43"/>
      <c r="T246" s="43"/>
      <c r="U246" s="35"/>
    </row>
    <row r="247" spans="15:21" s="7" customFormat="1">
      <c r="O247" s="35"/>
      <c r="P247" s="44"/>
      <c r="Q247" s="43"/>
      <c r="R247" s="43"/>
      <c r="S247" s="43"/>
      <c r="T247" s="43"/>
      <c r="U247" s="35"/>
    </row>
    <row r="248" spans="15:21" s="7" customFormat="1">
      <c r="O248" s="35"/>
      <c r="P248" s="43"/>
      <c r="Q248" s="43"/>
      <c r="R248" s="43"/>
      <c r="S248" s="43"/>
      <c r="T248" s="43"/>
      <c r="U248" s="35"/>
    </row>
    <row r="249" spans="15:21" s="7" customFormat="1">
      <c r="O249" s="35"/>
      <c r="P249" s="44"/>
      <c r="Q249" s="43"/>
      <c r="R249" s="43"/>
      <c r="S249" s="43"/>
      <c r="T249" s="43"/>
      <c r="U249" s="35"/>
    </row>
    <row r="250" spans="15:21" s="7" customFormat="1">
      <c r="O250" s="35"/>
      <c r="P250" s="43"/>
      <c r="Q250" s="43"/>
      <c r="R250" s="43"/>
      <c r="S250" s="43"/>
      <c r="T250" s="43"/>
      <c r="U250" s="35"/>
    </row>
    <row r="251" spans="15:21" s="7" customFormat="1">
      <c r="O251" s="35"/>
      <c r="P251" s="44"/>
      <c r="Q251" s="43"/>
      <c r="R251" s="43"/>
      <c r="S251" s="43"/>
      <c r="T251" s="43"/>
      <c r="U251" s="35"/>
    </row>
    <row r="252" spans="15:21" s="7" customFormat="1">
      <c r="O252" s="35"/>
      <c r="P252" s="43"/>
      <c r="Q252" s="43"/>
      <c r="R252" s="43"/>
      <c r="S252" s="43"/>
      <c r="T252" s="43"/>
      <c r="U252" s="35"/>
    </row>
    <row r="253" spans="15:21" s="7" customFormat="1">
      <c r="O253" s="35"/>
      <c r="P253" s="44"/>
      <c r="Q253" s="43"/>
      <c r="R253" s="43"/>
      <c r="S253" s="43"/>
      <c r="T253" s="43"/>
      <c r="U253" s="35"/>
    </row>
    <row r="254" spans="15:21" s="7" customFormat="1">
      <c r="O254" s="35"/>
      <c r="P254" s="43"/>
      <c r="Q254" s="43"/>
      <c r="R254" s="43"/>
      <c r="S254" s="43"/>
      <c r="T254" s="43"/>
      <c r="U254" s="35"/>
    </row>
    <row r="255" spans="15:21" s="7" customFormat="1">
      <c r="O255" s="35"/>
      <c r="P255" s="44"/>
      <c r="Q255" s="43"/>
      <c r="R255" s="43"/>
      <c r="S255" s="43"/>
      <c r="T255" s="43"/>
      <c r="U255" s="35"/>
    </row>
    <row r="256" spans="15:21" s="7" customFormat="1">
      <c r="O256" s="35"/>
      <c r="P256" s="43"/>
      <c r="Q256" s="43"/>
      <c r="R256" s="43"/>
      <c r="S256" s="43"/>
      <c r="T256" s="43"/>
      <c r="U256" s="35"/>
    </row>
    <row r="257" spans="15:21" s="7" customFormat="1">
      <c r="O257" s="35"/>
      <c r="P257" s="44"/>
      <c r="Q257" s="43"/>
      <c r="R257" s="43"/>
      <c r="S257" s="43"/>
      <c r="T257" s="43"/>
      <c r="U257" s="35"/>
    </row>
    <row r="258" spans="15:21" s="7" customFormat="1">
      <c r="O258" s="35"/>
      <c r="P258" s="43"/>
      <c r="Q258" s="43"/>
      <c r="R258" s="43"/>
      <c r="S258" s="43"/>
      <c r="T258" s="43"/>
      <c r="U258" s="35"/>
    </row>
    <row r="259" spans="15:21" s="7" customFormat="1">
      <c r="O259" s="35"/>
      <c r="P259" s="44"/>
      <c r="Q259" s="43"/>
      <c r="R259" s="43"/>
      <c r="S259" s="43"/>
      <c r="T259" s="43"/>
      <c r="U259" s="35"/>
    </row>
    <row r="260" spans="15:21" s="7" customFormat="1">
      <c r="O260" s="35"/>
      <c r="P260" s="43"/>
      <c r="Q260" s="43"/>
      <c r="R260" s="43"/>
      <c r="S260" s="43"/>
      <c r="T260" s="43"/>
      <c r="U260" s="35"/>
    </row>
    <row r="261" spans="15:21" s="7" customFormat="1">
      <c r="O261" s="35"/>
      <c r="P261" s="44"/>
      <c r="Q261" s="43"/>
      <c r="R261" s="43"/>
      <c r="S261" s="43"/>
      <c r="T261" s="43"/>
      <c r="U261" s="35"/>
    </row>
    <row r="262" spans="15:21" s="7" customFormat="1">
      <c r="O262" s="35"/>
      <c r="P262" s="43"/>
      <c r="Q262" s="43"/>
      <c r="R262" s="43"/>
      <c r="S262" s="43"/>
      <c r="T262" s="43"/>
      <c r="U262" s="35"/>
    </row>
    <row r="263" spans="15:21" s="7" customFormat="1">
      <c r="O263" s="35"/>
      <c r="P263" s="44"/>
      <c r="Q263" s="43"/>
      <c r="R263" s="43"/>
      <c r="S263" s="43"/>
      <c r="T263" s="43"/>
      <c r="U263" s="35"/>
    </row>
    <row r="264" spans="15:21" s="7" customFormat="1">
      <c r="O264" s="35"/>
      <c r="P264" s="43"/>
      <c r="Q264" s="43"/>
      <c r="R264" s="43"/>
      <c r="S264" s="43"/>
      <c r="T264" s="43"/>
      <c r="U264" s="35"/>
    </row>
    <row r="265" spans="15:21" s="7" customFormat="1">
      <c r="O265" s="35"/>
      <c r="P265" s="44"/>
      <c r="Q265" s="43"/>
      <c r="R265" s="43"/>
      <c r="S265" s="43"/>
      <c r="T265" s="43"/>
      <c r="U265" s="35"/>
    </row>
    <row r="266" spans="15:21" s="7" customFormat="1">
      <c r="O266" s="35"/>
      <c r="P266" s="43"/>
      <c r="Q266" s="43"/>
      <c r="R266" s="43"/>
      <c r="S266" s="43"/>
      <c r="T266" s="43"/>
      <c r="U266" s="35"/>
    </row>
    <row r="267" spans="15:21" s="7" customFormat="1">
      <c r="O267" s="35"/>
      <c r="P267" s="44"/>
      <c r="Q267" s="43"/>
      <c r="R267" s="43"/>
      <c r="S267" s="43"/>
      <c r="T267" s="43"/>
      <c r="U267" s="35"/>
    </row>
    <row r="268" spans="15:21" s="7" customFormat="1">
      <c r="O268" s="35"/>
      <c r="P268" s="43"/>
      <c r="Q268" s="43"/>
      <c r="R268" s="43"/>
      <c r="S268" s="43"/>
      <c r="T268" s="43"/>
      <c r="U268" s="35"/>
    </row>
    <row r="269" spans="15:21" s="7" customFormat="1">
      <c r="O269" s="35"/>
      <c r="P269" s="44"/>
      <c r="Q269" s="43"/>
      <c r="R269" s="43"/>
      <c r="S269" s="43"/>
      <c r="T269" s="43"/>
      <c r="U269" s="35"/>
    </row>
    <row r="270" spans="15:21" s="7" customFormat="1">
      <c r="O270" s="35"/>
      <c r="P270" s="43"/>
      <c r="Q270" s="43"/>
      <c r="R270" s="43"/>
      <c r="S270" s="43"/>
      <c r="T270" s="43"/>
      <c r="U270" s="35"/>
    </row>
    <row r="271" spans="15:21" s="7" customFormat="1">
      <c r="O271" s="35"/>
      <c r="P271" s="44"/>
      <c r="Q271" s="43"/>
      <c r="R271" s="43"/>
      <c r="S271" s="43"/>
      <c r="T271" s="43"/>
      <c r="U271" s="35"/>
    </row>
    <row r="272" spans="15:21" s="7" customFormat="1">
      <c r="O272" s="35"/>
      <c r="P272" s="43"/>
      <c r="Q272" s="43"/>
      <c r="R272" s="43"/>
      <c r="S272" s="43"/>
      <c r="T272" s="43"/>
      <c r="U272" s="35"/>
    </row>
    <row r="273" spans="15:21" s="7" customFormat="1">
      <c r="O273" s="35"/>
      <c r="P273" s="44"/>
      <c r="Q273" s="43"/>
      <c r="R273" s="43"/>
      <c r="S273" s="43"/>
      <c r="T273" s="43"/>
      <c r="U273" s="35"/>
    </row>
    <row r="274" spans="15:21" s="7" customFormat="1">
      <c r="O274" s="35"/>
      <c r="P274" s="43"/>
      <c r="Q274" s="43"/>
      <c r="R274" s="43"/>
      <c r="S274" s="43"/>
      <c r="T274" s="43"/>
      <c r="U274" s="35"/>
    </row>
    <row r="275" spans="15:21" s="7" customFormat="1">
      <c r="O275" s="35"/>
      <c r="P275" s="44"/>
      <c r="Q275" s="43"/>
      <c r="R275" s="43"/>
      <c r="S275" s="43"/>
      <c r="T275" s="43"/>
      <c r="U275" s="35"/>
    </row>
    <row r="276" spans="15:21" s="7" customFormat="1">
      <c r="O276" s="35"/>
      <c r="P276" s="43"/>
      <c r="Q276" s="43"/>
      <c r="R276" s="43"/>
      <c r="S276" s="43"/>
      <c r="T276" s="43"/>
      <c r="U276" s="35"/>
    </row>
    <row r="277" spans="15:21" s="7" customFormat="1">
      <c r="O277" s="35"/>
      <c r="P277" s="44"/>
      <c r="Q277" s="43"/>
      <c r="R277" s="43"/>
      <c r="S277" s="43"/>
      <c r="T277" s="43"/>
      <c r="U277" s="35"/>
    </row>
    <row r="278" spans="15:21" s="7" customFormat="1">
      <c r="O278" s="35"/>
      <c r="P278" s="43"/>
      <c r="Q278" s="43"/>
      <c r="R278" s="43"/>
      <c r="S278" s="43"/>
      <c r="T278" s="43"/>
      <c r="U278" s="35"/>
    </row>
    <row r="279" spans="15:21" s="7" customFormat="1">
      <c r="O279" s="35"/>
      <c r="P279" s="44"/>
      <c r="Q279" s="43"/>
      <c r="R279" s="43"/>
      <c r="S279" s="43"/>
      <c r="T279" s="43"/>
      <c r="U279" s="35"/>
    </row>
    <row r="280" spans="15:21" s="7" customFormat="1">
      <c r="O280" s="35"/>
      <c r="P280" s="43"/>
      <c r="Q280" s="43"/>
      <c r="R280" s="43"/>
      <c r="S280" s="43"/>
      <c r="T280" s="43"/>
      <c r="U280" s="35"/>
    </row>
    <row r="281" spans="15:21" s="7" customFormat="1">
      <c r="O281" s="35"/>
      <c r="P281" s="44"/>
      <c r="Q281" s="43"/>
      <c r="R281" s="43"/>
      <c r="S281" s="43"/>
      <c r="T281" s="43"/>
      <c r="U281" s="35"/>
    </row>
    <row r="282" spans="15:21" s="7" customFormat="1">
      <c r="O282" s="35"/>
      <c r="P282" s="43"/>
      <c r="Q282" s="43"/>
      <c r="R282" s="43"/>
      <c r="S282" s="43"/>
      <c r="T282" s="43"/>
      <c r="U282" s="35"/>
    </row>
    <row r="283" spans="15:21" s="7" customFormat="1">
      <c r="O283" s="35"/>
      <c r="P283" s="44"/>
      <c r="Q283" s="43"/>
      <c r="R283" s="43"/>
      <c r="S283" s="43"/>
      <c r="T283" s="43"/>
      <c r="U283" s="35"/>
    </row>
    <row r="284" spans="15:21" s="7" customFormat="1">
      <c r="O284" s="35"/>
      <c r="P284" s="43"/>
      <c r="Q284" s="43"/>
      <c r="R284" s="43"/>
      <c r="S284" s="43"/>
      <c r="T284" s="43"/>
      <c r="U284" s="35"/>
    </row>
    <row r="285" spans="15:21" s="7" customFormat="1">
      <c r="O285" s="35"/>
      <c r="P285" s="44"/>
      <c r="Q285" s="43"/>
      <c r="R285" s="43"/>
      <c r="S285" s="43"/>
      <c r="T285" s="43"/>
      <c r="U285" s="35"/>
    </row>
    <row r="286" spans="15:21" s="7" customFormat="1">
      <c r="O286" s="35"/>
      <c r="P286" s="43"/>
      <c r="Q286" s="43"/>
      <c r="R286" s="43"/>
      <c r="S286" s="43"/>
      <c r="T286" s="43"/>
      <c r="U286" s="35"/>
    </row>
    <row r="287" spans="15:21" s="7" customFormat="1">
      <c r="O287" s="35"/>
      <c r="P287" s="44"/>
      <c r="Q287" s="43"/>
      <c r="R287" s="43"/>
      <c r="S287" s="43"/>
      <c r="T287" s="43"/>
      <c r="U287" s="35"/>
    </row>
    <row r="288" spans="15:21" s="7" customFormat="1">
      <c r="O288" s="35"/>
      <c r="P288" s="43"/>
      <c r="Q288" s="43"/>
      <c r="R288" s="43"/>
      <c r="S288" s="43"/>
      <c r="T288" s="43"/>
      <c r="U288" s="35"/>
    </row>
    <row r="289" spans="15:21" s="7" customFormat="1">
      <c r="O289" s="35"/>
      <c r="P289" s="44"/>
      <c r="Q289" s="43"/>
      <c r="R289" s="43"/>
      <c r="S289" s="43"/>
      <c r="T289" s="43"/>
      <c r="U289" s="35"/>
    </row>
    <row r="290" spans="15:21" s="7" customFormat="1">
      <c r="O290" s="35"/>
      <c r="P290" s="43"/>
      <c r="Q290" s="43"/>
      <c r="R290" s="43"/>
      <c r="S290" s="43"/>
      <c r="T290" s="43"/>
      <c r="U290" s="35"/>
    </row>
    <row r="291" spans="15:21" s="7" customFormat="1">
      <c r="O291" s="35"/>
      <c r="P291" s="44"/>
      <c r="Q291" s="43"/>
      <c r="R291" s="43"/>
      <c r="S291" s="43"/>
      <c r="T291" s="43"/>
      <c r="U291" s="35"/>
    </row>
    <row r="292" spans="15:21" s="7" customFormat="1">
      <c r="O292" s="35"/>
      <c r="P292" s="43"/>
      <c r="Q292" s="43"/>
      <c r="R292" s="43"/>
      <c r="S292" s="43"/>
      <c r="T292" s="43"/>
      <c r="U292" s="35"/>
    </row>
    <row r="293" spans="15:21" s="7" customFormat="1">
      <c r="O293" s="35"/>
      <c r="P293" s="44"/>
      <c r="Q293" s="43"/>
      <c r="R293" s="43"/>
      <c r="S293" s="43"/>
      <c r="T293" s="43"/>
      <c r="U293" s="35"/>
    </row>
    <row r="294" spans="15:21" s="7" customFormat="1">
      <c r="O294" s="35"/>
      <c r="P294" s="43"/>
      <c r="Q294" s="43"/>
      <c r="R294" s="43"/>
      <c r="S294" s="43"/>
      <c r="T294" s="43"/>
      <c r="U294" s="35"/>
    </row>
    <row r="295" spans="15:21" s="7" customFormat="1">
      <c r="O295" s="35"/>
      <c r="P295" s="44"/>
      <c r="Q295" s="43"/>
      <c r="R295" s="43"/>
      <c r="S295" s="43"/>
      <c r="T295" s="43"/>
      <c r="U295" s="35"/>
    </row>
    <row r="296" spans="15:21" s="7" customFormat="1">
      <c r="O296" s="35"/>
      <c r="P296" s="43"/>
      <c r="Q296" s="43"/>
      <c r="R296" s="43"/>
      <c r="S296" s="43"/>
      <c r="T296" s="43"/>
      <c r="U296" s="35"/>
    </row>
    <row r="297" spans="15:21" s="7" customFormat="1">
      <c r="O297" s="35"/>
      <c r="P297" s="44"/>
      <c r="Q297" s="43"/>
      <c r="R297" s="43"/>
      <c r="S297" s="43"/>
      <c r="T297" s="43"/>
      <c r="U297" s="35"/>
    </row>
    <row r="298" spans="15:21" s="7" customFormat="1">
      <c r="O298" s="35"/>
      <c r="P298" s="43"/>
      <c r="Q298" s="43"/>
      <c r="R298" s="43"/>
      <c r="S298" s="43"/>
      <c r="T298" s="43"/>
      <c r="U298" s="35"/>
    </row>
    <row r="299" spans="15:21" s="7" customFormat="1">
      <c r="O299" s="35"/>
      <c r="P299" s="44"/>
      <c r="Q299" s="43"/>
      <c r="R299" s="43"/>
      <c r="S299" s="43"/>
      <c r="T299" s="43"/>
      <c r="U299" s="35"/>
    </row>
    <row r="300" spans="15:21" s="7" customFormat="1">
      <c r="O300" s="35"/>
      <c r="P300" s="43"/>
      <c r="Q300" s="43"/>
      <c r="R300" s="43"/>
      <c r="S300" s="43"/>
      <c r="T300" s="43"/>
      <c r="U300" s="35"/>
    </row>
    <row r="301" spans="15:21" s="7" customFormat="1">
      <c r="O301" s="35"/>
      <c r="P301" s="44"/>
      <c r="Q301" s="43"/>
      <c r="R301" s="43"/>
      <c r="S301" s="43"/>
      <c r="T301" s="43"/>
      <c r="U301" s="35"/>
    </row>
    <row r="302" spans="15:21" s="7" customFormat="1">
      <c r="O302" s="35"/>
      <c r="P302" s="43"/>
      <c r="Q302" s="43"/>
      <c r="R302" s="43"/>
      <c r="S302" s="43"/>
      <c r="T302" s="43"/>
      <c r="U302" s="35"/>
    </row>
    <row r="303" spans="15:21" s="7" customFormat="1">
      <c r="O303" s="35"/>
      <c r="P303" s="44"/>
      <c r="Q303" s="43"/>
      <c r="R303" s="43"/>
      <c r="S303" s="43"/>
      <c r="T303" s="43"/>
      <c r="U303" s="35"/>
    </row>
    <row r="304" spans="15:21" s="7" customFormat="1">
      <c r="O304" s="35"/>
      <c r="P304" s="43"/>
      <c r="Q304" s="43"/>
      <c r="R304" s="43"/>
      <c r="S304" s="43"/>
      <c r="T304" s="43"/>
      <c r="U304" s="35"/>
    </row>
    <row r="305" spans="15:21" s="7" customFormat="1">
      <c r="O305" s="35"/>
      <c r="P305" s="44"/>
      <c r="Q305" s="43"/>
      <c r="R305" s="43"/>
      <c r="S305" s="43"/>
      <c r="T305" s="43"/>
      <c r="U305" s="35"/>
    </row>
    <row r="306" spans="15:21" s="7" customFormat="1">
      <c r="O306" s="35"/>
      <c r="P306" s="43"/>
      <c r="Q306" s="43"/>
      <c r="R306" s="43"/>
      <c r="S306" s="43"/>
      <c r="T306" s="43"/>
      <c r="U306" s="35"/>
    </row>
    <row r="307" spans="15:21" s="7" customFormat="1">
      <c r="O307" s="35"/>
      <c r="P307" s="44"/>
      <c r="Q307" s="43"/>
      <c r="R307" s="43"/>
      <c r="S307" s="43"/>
      <c r="T307" s="43"/>
      <c r="U307" s="35"/>
    </row>
    <row r="308" spans="15:21" s="7" customFormat="1">
      <c r="O308" s="35"/>
      <c r="P308" s="43"/>
      <c r="Q308" s="43"/>
      <c r="R308" s="43"/>
      <c r="S308" s="43"/>
      <c r="T308" s="43"/>
      <c r="U308" s="35"/>
    </row>
    <row r="309" spans="15:21" s="7" customFormat="1">
      <c r="O309" s="35"/>
      <c r="P309" s="44"/>
      <c r="Q309" s="43"/>
      <c r="R309" s="43"/>
      <c r="S309" s="43"/>
      <c r="T309" s="43"/>
      <c r="U309" s="35"/>
    </row>
    <row r="310" spans="15:21" s="7" customFormat="1">
      <c r="O310" s="35"/>
      <c r="P310" s="43"/>
      <c r="Q310" s="43"/>
      <c r="R310" s="43"/>
      <c r="S310" s="43"/>
      <c r="T310" s="43"/>
      <c r="U310" s="35"/>
    </row>
    <row r="311" spans="15:21" s="7" customFormat="1">
      <c r="O311" s="35"/>
      <c r="P311" s="44"/>
      <c r="Q311" s="43"/>
      <c r="R311" s="43"/>
      <c r="S311" s="43"/>
      <c r="T311" s="43"/>
      <c r="U311" s="35"/>
    </row>
    <row r="312" spans="15:21" s="7" customFormat="1">
      <c r="O312" s="35"/>
      <c r="P312" s="43"/>
      <c r="Q312" s="43"/>
      <c r="R312" s="43"/>
      <c r="S312" s="43"/>
      <c r="T312" s="43"/>
      <c r="U312" s="35"/>
    </row>
    <row r="313" spans="15:21" s="7" customFormat="1">
      <c r="O313" s="35"/>
      <c r="P313" s="44"/>
      <c r="Q313" s="43"/>
      <c r="R313" s="43"/>
      <c r="S313" s="43"/>
      <c r="T313" s="43"/>
      <c r="U313" s="35"/>
    </row>
    <row r="314" spans="15:21" s="7" customFormat="1">
      <c r="O314" s="35"/>
      <c r="P314" s="43"/>
      <c r="Q314" s="43"/>
      <c r="R314" s="43"/>
      <c r="S314" s="43"/>
      <c r="T314" s="43"/>
      <c r="U314" s="35"/>
    </row>
    <row r="315" spans="15:21" s="7" customFormat="1">
      <c r="O315" s="35"/>
      <c r="P315" s="44"/>
      <c r="Q315" s="43"/>
      <c r="R315" s="43"/>
      <c r="S315" s="43"/>
      <c r="T315" s="43"/>
      <c r="U315" s="35"/>
    </row>
    <row r="316" spans="15:21" s="7" customFormat="1">
      <c r="O316" s="35"/>
      <c r="P316" s="43"/>
      <c r="Q316" s="43"/>
      <c r="R316" s="43"/>
      <c r="S316" s="43"/>
      <c r="T316" s="43"/>
      <c r="U316" s="35"/>
    </row>
    <row r="317" spans="15:21" s="7" customFormat="1">
      <c r="O317" s="35"/>
      <c r="P317" s="44"/>
      <c r="Q317" s="43"/>
      <c r="R317" s="43"/>
      <c r="S317" s="43"/>
      <c r="T317" s="43"/>
      <c r="U317" s="35"/>
    </row>
    <row r="318" spans="15:21" s="7" customFormat="1">
      <c r="O318" s="35"/>
      <c r="P318" s="43"/>
      <c r="Q318" s="43"/>
      <c r="R318" s="43"/>
      <c r="S318" s="43"/>
      <c r="T318" s="43"/>
      <c r="U318" s="35"/>
    </row>
    <row r="319" spans="15:21" s="7" customFormat="1">
      <c r="O319" s="35"/>
      <c r="P319" s="44"/>
      <c r="Q319" s="43"/>
      <c r="R319" s="43"/>
      <c r="S319" s="43"/>
      <c r="T319" s="43"/>
      <c r="U319" s="35"/>
    </row>
    <row r="320" spans="15:21" s="7" customFormat="1">
      <c r="O320" s="35"/>
      <c r="P320" s="43"/>
      <c r="Q320" s="43"/>
      <c r="R320" s="43"/>
      <c r="S320" s="43"/>
      <c r="T320" s="43"/>
      <c r="U320" s="35"/>
    </row>
    <row r="321" spans="15:21" s="7" customFormat="1">
      <c r="O321" s="35"/>
      <c r="P321" s="44"/>
      <c r="Q321" s="43"/>
      <c r="R321" s="43"/>
      <c r="S321" s="43"/>
      <c r="T321" s="43"/>
      <c r="U321" s="35"/>
    </row>
    <row r="322" spans="15:21" s="7" customFormat="1">
      <c r="O322" s="35"/>
      <c r="P322" s="43"/>
      <c r="Q322" s="43"/>
      <c r="R322" s="43"/>
      <c r="S322" s="43"/>
      <c r="T322" s="43"/>
      <c r="U322" s="35"/>
    </row>
    <row r="323" spans="15:21" s="7" customFormat="1">
      <c r="O323" s="35"/>
      <c r="P323" s="44"/>
      <c r="Q323" s="43"/>
      <c r="R323" s="43"/>
      <c r="S323" s="43"/>
      <c r="T323" s="43"/>
      <c r="U323" s="35"/>
    </row>
    <row r="324" spans="15:21" s="7" customFormat="1">
      <c r="O324" s="35"/>
      <c r="P324" s="43"/>
      <c r="Q324" s="43"/>
      <c r="R324" s="43"/>
      <c r="S324" s="43"/>
      <c r="T324" s="43"/>
      <c r="U324" s="35"/>
    </row>
    <row r="325" spans="15:21" s="7" customFormat="1">
      <c r="O325" s="35"/>
      <c r="P325" s="44"/>
      <c r="Q325" s="43"/>
      <c r="R325" s="43"/>
      <c r="S325" s="43"/>
      <c r="T325" s="43"/>
      <c r="U325" s="35"/>
    </row>
    <row r="326" spans="15:21" s="7" customFormat="1">
      <c r="O326" s="35"/>
      <c r="P326" s="43"/>
      <c r="Q326" s="43"/>
      <c r="R326" s="43"/>
      <c r="S326" s="43"/>
      <c r="T326" s="43"/>
      <c r="U326" s="35"/>
    </row>
    <row r="327" spans="15:21" s="7" customFormat="1">
      <c r="O327" s="35"/>
      <c r="P327" s="44"/>
      <c r="Q327" s="43"/>
      <c r="R327" s="43"/>
      <c r="S327" s="43"/>
      <c r="T327" s="43"/>
      <c r="U327" s="35"/>
    </row>
    <row r="328" spans="15:21" s="7" customFormat="1">
      <c r="O328" s="35"/>
      <c r="P328" s="43"/>
      <c r="Q328" s="43"/>
      <c r="R328" s="43"/>
      <c r="S328" s="43"/>
      <c r="T328" s="43"/>
      <c r="U328" s="35"/>
    </row>
    <row r="329" spans="15:21" s="7" customFormat="1">
      <c r="O329" s="35"/>
      <c r="P329" s="44"/>
      <c r="Q329" s="43"/>
      <c r="R329" s="43"/>
      <c r="S329" s="43"/>
      <c r="T329" s="43"/>
      <c r="U329" s="35"/>
    </row>
    <row r="330" spans="15:21" s="7" customFormat="1">
      <c r="O330" s="35"/>
      <c r="P330" s="43"/>
      <c r="Q330" s="43"/>
      <c r="R330" s="43"/>
      <c r="S330" s="43"/>
      <c r="T330" s="43"/>
      <c r="U330" s="35"/>
    </row>
    <row r="331" spans="15:21" s="7" customFormat="1">
      <c r="O331" s="35"/>
      <c r="P331" s="44"/>
      <c r="Q331" s="43"/>
      <c r="R331" s="43"/>
      <c r="S331" s="43"/>
      <c r="T331" s="43"/>
      <c r="U331" s="35"/>
    </row>
    <row r="332" spans="15:21" s="7" customFormat="1">
      <c r="O332" s="35"/>
      <c r="P332" s="43"/>
      <c r="Q332" s="43"/>
      <c r="R332" s="43"/>
      <c r="S332" s="43"/>
      <c r="T332" s="43"/>
      <c r="U332" s="35"/>
    </row>
    <row r="333" spans="15:21" s="7" customFormat="1">
      <c r="O333" s="35"/>
      <c r="P333" s="44"/>
      <c r="Q333" s="43"/>
      <c r="R333" s="43"/>
      <c r="S333" s="43"/>
      <c r="T333" s="43"/>
      <c r="U333" s="35"/>
    </row>
    <row r="334" spans="15:21" s="7" customFormat="1">
      <c r="O334" s="35"/>
      <c r="P334" s="43"/>
      <c r="Q334" s="43"/>
      <c r="R334" s="43"/>
      <c r="S334" s="43"/>
      <c r="T334" s="43"/>
      <c r="U334" s="35"/>
    </row>
    <row r="335" spans="15:21" s="7" customFormat="1">
      <c r="O335" s="35"/>
      <c r="P335" s="44"/>
      <c r="Q335" s="43"/>
      <c r="R335" s="43"/>
      <c r="S335" s="43"/>
      <c r="T335" s="43"/>
      <c r="U335" s="35"/>
    </row>
    <row r="336" spans="15:21" s="7" customFormat="1">
      <c r="O336" s="35"/>
      <c r="P336" s="43"/>
      <c r="Q336" s="43"/>
      <c r="R336" s="43"/>
      <c r="S336" s="43"/>
      <c r="T336" s="43"/>
      <c r="U336" s="35"/>
    </row>
    <row r="337" spans="15:21" s="7" customFormat="1">
      <c r="O337" s="35"/>
      <c r="P337" s="44"/>
      <c r="Q337" s="43"/>
      <c r="R337" s="43"/>
      <c r="S337" s="43"/>
      <c r="T337" s="43"/>
      <c r="U337" s="35"/>
    </row>
    <row r="338" spans="15:21" s="7" customFormat="1">
      <c r="O338" s="35"/>
      <c r="P338" s="43"/>
      <c r="Q338" s="43"/>
      <c r="R338" s="43"/>
      <c r="S338" s="43"/>
      <c r="T338" s="43"/>
      <c r="U338" s="35"/>
    </row>
    <row r="339" spans="15:21" s="7" customFormat="1">
      <c r="O339" s="35"/>
      <c r="P339" s="44"/>
      <c r="Q339" s="43"/>
      <c r="R339" s="43"/>
      <c r="S339" s="43"/>
      <c r="T339" s="43"/>
      <c r="U339" s="35"/>
    </row>
    <row r="340" spans="15:21" s="7" customFormat="1">
      <c r="O340" s="35"/>
      <c r="P340" s="43"/>
      <c r="Q340" s="43"/>
      <c r="R340" s="43"/>
      <c r="S340" s="43"/>
      <c r="T340" s="43"/>
      <c r="U340" s="35"/>
    </row>
    <row r="341" spans="15:21" s="7" customFormat="1">
      <c r="O341" s="35"/>
      <c r="P341" s="44"/>
      <c r="Q341" s="43"/>
      <c r="R341" s="43"/>
      <c r="S341" s="43"/>
      <c r="T341" s="43"/>
      <c r="U341" s="35"/>
    </row>
    <row r="342" spans="15:21" s="7" customFormat="1">
      <c r="O342" s="35"/>
      <c r="P342" s="43"/>
      <c r="Q342" s="43"/>
      <c r="R342" s="43"/>
      <c r="S342" s="43"/>
      <c r="T342" s="43"/>
      <c r="U342" s="35"/>
    </row>
    <row r="343" spans="15:21" s="7" customFormat="1">
      <c r="O343" s="35"/>
      <c r="P343" s="44"/>
      <c r="Q343" s="43"/>
      <c r="R343" s="43"/>
      <c r="S343" s="43"/>
      <c r="T343" s="43"/>
      <c r="U343" s="35"/>
    </row>
    <row r="344" spans="15:21" s="7" customFormat="1">
      <c r="O344" s="35"/>
      <c r="P344" s="43"/>
      <c r="Q344" s="43"/>
      <c r="R344" s="43"/>
      <c r="S344" s="43"/>
      <c r="T344" s="43"/>
      <c r="U344" s="35"/>
    </row>
    <row r="345" spans="15:21" s="7" customFormat="1">
      <c r="O345" s="35"/>
      <c r="P345" s="44"/>
      <c r="Q345" s="43"/>
      <c r="R345" s="43"/>
      <c r="S345" s="43"/>
      <c r="T345" s="43"/>
      <c r="U345" s="35"/>
    </row>
    <row r="346" spans="15:21" s="7" customFormat="1">
      <c r="O346" s="35"/>
      <c r="P346" s="43"/>
      <c r="Q346" s="43"/>
      <c r="R346" s="43"/>
      <c r="S346" s="43"/>
      <c r="T346" s="43"/>
      <c r="U346" s="35"/>
    </row>
    <row r="347" spans="15:21" s="7" customFormat="1">
      <c r="O347" s="35"/>
      <c r="P347" s="44"/>
      <c r="Q347" s="43"/>
      <c r="R347" s="43"/>
      <c r="S347" s="43"/>
      <c r="T347" s="43"/>
      <c r="U347" s="35"/>
    </row>
    <row r="348" spans="15:21" s="7" customFormat="1">
      <c r="O348" s="35"/>
      <c r="P348" s="43"/>
      <c r="Q348" s="43"/>
      <c r="R348" s="43"/>
      <c r="S348" s="43"/>
      <c r="T348" s="43"/>
      <c r="U348" s="35"/>
    </row>
    <row r="349" spans="15:21" s="7" customFormat="1">
      <c r="O349" s="35"/>
      <c r="P349" s="44"/>
      <c r="Q349" s="43"/>
      <c r="R349" s="43"/>
      <c r="S349" s="43"/>
      <c r="T349" s="43"/>
      <c r="U349" s="35"/>
    </row>
    <row r="350" spans="15:21" s="7" customFormat="1">
      <c r="O350" s="35"/>
      <c r="P350" s="43"/>
      <c r="Q350" s="43"/>
      <c r="R350" s="43"/>
      <c r="S350" s="43"/>
      <c r="T350" s="43"/>
      <c r="U350" s="35"/>
    </row>
    <row r="351" spans="15:21" s="7" customFormat="1">
      <c r="O351" s="35"/>
      <c r="P351" s="44"/>
      <c r="Q351" s="43"/>
      <c r="R351" s="43"/>
      <c r="S351" s="43"/>
      <c r="T351" s="43"/>
      <c r="U351" s="35"/>
    </row>
    <row r="352" spans="15:21" s="7" customFormat="1">
      <c r="O352" s="35"/>
      <c r="P352" s="43"/>
      <c r="Q352" s="43"/>
      <c r="R352" s="43"/>
      <c r="S352" s="43"/>
      <c r="T352" s="43"/>
      <c r="U352" s="35"/>
    </row>
    <row r="353" spans="15:21" s="7" customFormat="1">
      <c r="O353" s="35"/>
      <c r="P353" s="44"/>
      <c r="Q353" s="43"/>
      <c r="R353" s="43"/>
      <c r="S353" s="43"/>
      <c r="T353" s="43"/>
      <c r="U353" s="35"/>
    </row>
    <row r="354" spans="15:21" s="7" customFormat="1">
      <c r="O354" s="35"/>
      <c r="P354" s="43"/>
      <c r="Q354" s="43"/>
      <c r="R354" s="43"/>
      <c r="S354" s="43"/>
      <c r="T354" s="43"/>
      <c r="U354" s="35"/>
    </row>
    <row r="355" spans="15:21" s="7" customFormat="1">
      <c r="O355" s="35"/>
      <c r="P355" s="44"/>
      <c r="Q355" s="43"/>
      <c r="R355" s="43"/>
      <c r="S355" s="43"/>
      <c r="T355" s="43"/>
      <c r="U355" s="35"/>
    </row>
    <row r="356" spans="15:21" s="7" customFormat="1">
      <c r="O356" s="35"/>
      <c r="P356" s="43"/>
      <c r="Q356" s="43"/>
      <c r="R356" s="43"/>
      <c r="S356" s="43"/>
      <c r="T356" s="43"/>
      <c r="U356" s="35"/>
    </row>
    <row r="357" spans="15:21" s="7" customFormat="1">
      <c r="O357" s="35"/>
      <c r="P357" s="44"/>
      <c r="Q357" s="43"/>
      <c r="R357" s="43"/>
      <c r="S357" s="43"/>
      <c r="T357" s="43"/>
      <c r="U357" s="35"/>
    </row>
    <row r="358" spans="15:21" s="7" customFormat="1">
      <c r="O358" s="35"/>
      <c r="P358" s="43"/>
      <c r="Q358" s="43"/>
      <c r="R358" s="43"/>
      <c r="S358" s="43"/>
      <c r="T358" s="43"/>
      <c r="U358" s="35"/>
    </row>
    <row r="359" spans="15:21" s="7" customFormat="1">
      <c r="O359" s="35"/>
      <c r="P359" s="44"/>
      <c r="Q359" s="43"/>
      <c r="R359" s="43"/>
      <c r="S359" s="43"/>
      <c r="T359" s="43"/>
      <c r="U359" s="35"/>
    </row>
    <row r="360" spans="15:21" s="7" customFormat="1">
      <c r="O360" s="35"/>
      <c r="P360" s="43"/>
      <c r="Q360" s="43"/>
      <c r="R360" s="43"/>
      <c r="S360" s="43"/>
      <c r="T360" s="43"/>
      <c r="U360" s="35"/>
    </row>
    <row r="361" spans="15:21" s="7" customFormat="1">
      <c r="O361" s="35"/>
      <c r="P361" s="44"/>
      <c r="Q361" s="43"/>
      <c r="R361" s="43"/>
      <c r="S361" s="43"/>
      <c r="T361" s="43"/>
      <c r="U361" s="35"/>
    </row>
    <row r="362" spans="15:21" s="7" customFormat="1">
      <c r="O362" s="35"/>
      <c r="P362" s="43"/>
      <c r="Q362" s="43"/>
      <c r="R362" s="43"/>
      <c r="S362" s="43"/>
      <c r="T362" s="43"/>
      <c r="U362" s="35"/>
    </row>
    <row r="363" spans="15:21" s="7" customFormat="1">
      <c r="O363" s="35"/>
      <c r="P363" s="44"/>
      <c r="Q363" s="43"/>
      <c r="R363" s="43"/>
      <c r="S363" s="43"/>
      <c r="T363" s="43"/>
      <c r="U363" s="35"/>
    </row>
    <row r="364" spans="15:21" s="7" customFormat="1">
      <c r="O364" s="35"/>
      <c r="P364" s="43"/>
      <c r="Q364" s="43"/>
      <c r="R364" s="43"/>
      <c r="S364" s="43"/>
      <c r="T364" s="43"/>
      <c r="U364" s="35"/>
    </row>
    <row r="365" spans="15:21" s="7" customFormat="1">
      <c r="O365" s="35"/>
      <c r="P365" s="44"/>
      <c r="Q365" s="43"/>
      <c r="R365" s="43"/>
      <c r="S365" s="43"/>
      <c r="T365" s="43"/>
      <c r="U365" s="35"/>
    </row>
    <row r="366" spans="15:21" s="7" customFormat="1">
      <c r="O366" s="35"/>
      <c r="P366" s="43"/>
      <c r="Q366" s="43"/>
      <c r="R366" s="43"/>
      <c r="S366" s="43"/>
      <c r="T366" s="43"/>
      <c r="U366" s="35"/>
    </row>
    <row r="367" spans="15:21" s="7" customFormat="1">
      <c r="O367" s="35"/>
      <c r="P367" s="44"/>
      <c r="Q367" s="43"/>
      <c r="R367" s="43"/>
      <c r="S367" s="43"/>
      <c r="T367" s="43"/>
      <c r="U367" s="35"/>
    </row>
    <row r="368" spans="15:21" s="7" customFormat="1">
      <c r="O368" s="35"/>
      <c r="P368" s="43"/>
      <c r="Q368" s="43"/>
      <c r="R368" s="43"/>
      <c r="S368" s="43"/>
      <c r="T368" s="43"/>
      <c r="U368" s="35"/>
    </row>
    <row r="369" spans="15:21" s="7" customFormat="1">
      <c r="O369" s="35"/>
      <c r="P369" s="44"/>
      <c r="Q369" s="43"/>
      <c r="R369" s="43"/>
      <c r="S369" s="43"/>
      <c r="T369" s="43"/>
      <c r="U369" s="35"/>
    </row>
    <row r="370" spans="15:21" s="7" customFormat="1">
      <c r="O370" s="35"/>
      <c r="P370" s="43"/>
      <c r="Q370" s="43"/>
      <c r="R370" s="43"/>
      <c r="S370" s="43"/>
      <c r="T370" s="43"/>
      <c r="U370" s="35"/>
    </row>
    <row r="371" spans="15:21" s="7" customFormat="1">
      <c r="O371" s="35"/>
      <c r="P371" s="44"/>
      <c r="Q371" s="43"/>
      <c r="R371" s="43"/>
      <c r="S371" s="43"/>
      <c r="T371" s="43"/>
      <c r="U371" s="35"/>
    </row>
    <row r="372" spans="15:21" s="7" customFormat="1">
      <c r="O372" s="35"/>
      <c r="P372" s="43"/>
      <c r="Q372" s="43"/>
      <c r="R372" s="43"/>
      <c r="S372" s="43"/>
      <c r="T372" s="43"/>
      <c r="U372" s="35"/>
    </row>
    <row r="373" spans="15:21" s="7" customFormat="1">
      <c r="O373" s="35"/>
      <c r="P373" s="44"/>
      <c r="Q373" s="43"/>
      <c r="R373" s="43"/>
      <c r="S373" s="43"/>
      <c r="T373" s="43"/>
      <c r="U373" s="35"/>
    </row>
    <row r="374" spans="15:21" s="7" customFormat="1">
      <c r="O374" s="35"/>
      <c r="P374" s="43"/>
      <c r="Q374" s="43"/>
      <c r="R374" s="43"/>
      <c r="S374" s="43"/>
      <c r="T374" s="43"/>
      <c r="U374" s="35"/>
    </row>
    <row r="375" spans="15:21" s="7" customFormat="1">
      <c r="O375" s="35"/>
      <c r="P375" s="44"/>
      <c r="Q375" s="43"/>
      <c r="R375" s="43"/>
      <c r="S375" s="43"/>
      <c r="T375" s="43"/>
      <c r="U375" s="35"/>
    </row>
    <row r="376" spans="15:21" s="7" customFormat="1">
      <c r="O376" s="35"/>
      <c r="P376" s="43"/>
      <c r="Q376" s="43"/>
      <c r="R376" s="43"/>
      <c r="S376" s="43"/>
      <c r="T376" s="43"/>
      <c r="U376" s="35"/>
    </row>
    <row r="377" spans="15:21" s="7" customFormat="1">
      <c r="O377" s="35"/>
      <c r="P377" s="44"/>
      <c r="Q377" s="43"/>
      <c r="R377" s="43"/>
      <c r="S377" s="43"/>
      <c r="T377" s="43"/>
      <c r="U377" s="35"/>
    </row>
    <row r="378" spans="15:21" s="7" customFormat="1">
      <c r="O378" s="35"/>
      <c r="P378" s="43"/>
      <c r="Q378" s="43"/>
      <c r="R378" s="43"/>
      <c r="S378" s="43"/>
      <c r="T378" s="43"/>
      <c r="U378" s="35"/>
    </row>
    <row r="379" spans="15:21" s="7" customFormat="1">
      <c r="O379" s="35"/>
      <c r="P379" s="44"/>
      <c r="Q379" s="43"/>
      <c r="R379" s="43"/>
      <c r="S379" s="43"/>
      <c r="T379" s="43"/>
      <c r="U379" s="35"/>
    </row>
    <row r="380" spans="15:21" s="7" customFormat="1">
      <c r="O380" s="35"/>
      <c r="P380" s="43"/>
      <c r="Q380" s="43"/>
      <c r="R380" s="43"/>
      <c r="S380" s="43"/>
      <c r="T380" s="43"/>
      <c r="U380" s="35"/>
    </row>
    <row r="381" spans="15:21" s="7" customFormat="1">
      <c r="O381" s="35"/>
      <c r="P381" s="44"/>
      <c r="Q381" s="43"/>
      <c r="R381" s="43"/>
      <c r="S381" s="43"/>
      <c r="T381" s="43"/>
      <c r="U381" s="35"/>
    </row>
    <row r="382" spans="15:21" s="7" customFormat="1">
      <c r="O382" s="35"/>
      <c r="P382" s="43"/>
      <c r="Q382" s="43"/>
      <c r="R382" s="43"/>
      <c r="S382" s="43"/>
      <c r="T382" s="43"/>
      <c r="U382" s="35"/>
    </row>
    <row r="383" spans="15:21" s="7" customFormat="1">
      <c r="O383" s="35"/>
      <c r="P383" s="44"/>
      <c r="Q383" s="43"/>
      <c r="R383" s="43"/>
      <c r="S383" s="43"/>
      <c r="T383" s="43"/>
      <c r="U383" s="35"/>
    </row>
    <row r="384" spans="15:21" s="7" customFormat="1">
      <c r="O384" s="35"/>
      <c r="P384" s="43"/>
      <c r="Q384" s="43"/>
      <c r="R384" s="43"/>
      <c r="S384" s="43"/>
      <c r="T384" s="43"/>
      <c r="U384" s="35"/>
    </row>
    <row r="385" spans="15:21" s="7" customFormat="1">
      <c r="O385" s="35"/>
      <c r="P385" s="44"/>
      <c r="Q385" s="43"/>
      <c r="R385" s="43"/>
      <c r="S385" s="43"/>
      <c r="T385" s="43"/>
      <c r="U385" s="35"/>
    </row>
    <row r="386" spans="15:21" s="7" customFormat="1">
      <c r="O386" s="35"/>
      <c r="P386" s="43"/>
      <c r="Q386" s="43"/>
      <c r="R386" s="43"/>
      <c r="S386" s="43"/>
      <c r="T386" s="43"/>
      <c r="U386" s="35"/>
    </row>
    <row r="387" spans="15:21" s="7" customFormat="1">
      <c r="O387" s="35"/>
      <c r="P387" s="44"/>
      <c r="Q387" s="43"/>
      <c r="R387" s="43"/>
      <c r="S387" s="43"/>
      <c r="T387" s="43"/>
      <c r="U387" s="35"/>
    </row>
    <row r="388" spans="15:21" s="7" customFormat="1">
      <c r="O388" s="35"/>
      <c r="P388" s="43"/>
      <c r="Q388" s="43"/>
      <c r="R388" s="43"/>
      <c r="S388" s="43"/>
      <c r="T388" s="43"/>
      <c r="U388" s="35"/>
    </row>
    <row r="389" spans="15:21" s="7" customFormat="1">
      <c r="O389" s="35"/>
      <c r="P389" s="44"/>
      <c r="Q389" s="43"/>
      <c r="R389" s="43"/>
      <c r="S389" s="43"/>
      <c r="T389" s="43"/>
      <c r="U389" s="35"/>
    </row>
    <row r="390" spans="15:21" s="7" customFormat="1">
      <c r="O390" s="35"/>
      <c r="P390" s="43"/>
      <c r="Q390" s="43"/>
      <c r="R390" s="43"/>
      <c r="S390" s="43"/>
      <c r="T390" s="43"/>
      <c r="U390" s="35"/>
    </row>
    <row r="391" spans="15:21" s="7" customFormat="1">
      <c r="O391" s="35"/>
      <c r="P391" s="44"/>
      <c r="Q391" s="43"/>
      <c r="R391" s="43"/>
      <c r="S391" s="43"/>
      <c r="T391" s="43"/>
      <c r="U391" s="35"/>
    </row>
    <row r="392" spans="15:21" s="7" customFormat="1">
      <c r="O392" s="35"/>
      <c r="P392" s="43"/>
      <c r="Q392" s="43"/>
      <c r="R392" s="43"/>
      <c r="S392" s="43"/>
      <c r="T392" s="43"/>
      <c r="U392" s="35"/>
    </row>
    <row r="393" spans="15:21" s="7" customFormat="1">
      <c r="O393" s="35"/>
      <c r="P393" s="44"/>
      <c r="Q393" s="43"/>
      <c r="R393" s="43"/>
      <c r="S393" s="43"/>
      <c r="T393" s="43"/>
      <c r="U393" s="35"/>
    </row>
    <row r="394" spans="15:21" s="7" customFormat="1">
      <c r="O394" s="35"/>
      <c r="P394" s="43"/>
      <c r="Q394" s="43"/>
      <c r="R394" s="43"/>
      <c r="S394" s="43"/>
      <c r="T394" s="43"/>
      <c r="U394" s="35"/>
    </row>
    <row r="395" spans="15:21" s="7" customFormat="1">
      <c r="O395" s="35"/>
      <c r="P395" s="44"/>
      <c r="Q395" s="43"/>
      <c r="R395" s="43"/>
      <c r="S395" s="43"/>
      <c r="T395" s="43"/>
      <c r="U395" s="35"/>
    </row>
    <row r="396" spans="15:21" s="7" customFormat="1">
      <c r="O396" s="35"/>
      <c r="P396" s="43"/>
      <c r="Q396" s="43"/>
      <c r="R396" s="43"/>
      <c r="S396" s="43"/>
      <c r="T396" s="43"/>
      <c r="U396" s="35"/>
    </row>
    <row r="397" spans="15:21" s="7" customFormat="1">
      <c r="O397" s="35"/>
      <c r="P397" s="44"/>
      <c r="Q397" s="43"/>
      <c r="R397" s="43"/>
      <c r="S397" s="43"/>
      <c r="T397" s="43"/>
      <c r="U397" s="35"/>
    </row>
    <row r="398" spans="15:21" s="7" customFormat="1">
      <c r="O398" s="35"/>
      <c r="P398" s="43"/>
      <c r="Q398" s="43"/>
      <c r="R398" s="43"/>
      <c r="S398" s="43"/>
      <c r="T398" s="43"/>
      <c r="U398" s="35"/>
    </row>
    <row r="399" spans="15:21" s="7" customFormat="1">
      <c r="O399" s="35"/>
      <c r="P399" s="44"/>
      <c r="Q399" s="43"/>
      <c r="R399" s="43"/>
      <c r="S399" s="43"/>
      <c r="T399" s="43"/>
      <c r="U399" s="35"/>
    </row>
    <row r="400" spans="15:21" s="7" customFormat="1">
      <c r="O400" s="35"/>
      <c r="P400" s="43"/>
      <c r="Q400" s="43"/>
      <c r="R400" s="43"/>
      <c r="S400" s="43"/>
      <c r="T400" s="43"/>
      <c r="U400" s="35"/>
    </row>
    <row r="401" spans="15:21" s="7" customFormat="1">
      <c r="O401" s="35"/>
      <c r="P401" s="44"/>
      <c r="Q401" s="43"/>
      <c r="R401" s="43"/>
      <c r="S401" s="43"/>
      <c r="T401" s="43"/>
      <c r="U401" s="35"/>
    </row>
    <row r="402" spans="15:21" s="7" customFormat="1">
      <c r="O402" s="35"/>
      <c r="P402" s="43"/>
      <c r="Q402" s="43"/>
      <c r="R402" s="43"/>
      <c r="S402" s="43"/>
      <c r="T402" s="43"/>
      <c r="U402" s="35"/>
    </row>
    <row r="403" spans="15:21" s="7" customFormat="1">
      <c r="O403" s="35"/>
      <c r="P403" s="44"/>
      <c r="Q403" s="43"/>
      <c r="R403" s="43"/>
      <c r="S403" s="43"/>
      <c r="T403" s="43"/>
      <c r="U403" s="35"/>
    </row>
    <row r="404" spans="15:21">
      <c r="P404" s="43"/>
      <c r="Q404" s="43"/>
      <c r="R404" s="43"/>
      <c r="S404" s="43"/>
      <c r="T404" s="43"/>
    </row>
    <row r="405" spans="15:21">
      <c r="P405" s="44"/>
      <c r="Q405" s="43"/>
      <c r="R405" s="43"/>
      <c r="S405" s="43"/>
      <c r="T405" s="43"/>
    </row>
    <row r="406" spans="15:21">
      <c r="P406" s="43"/>
      <c r="Q406" s="43"/>
      <c r="R406" s="43"/>
      <c r="S406" s="43"/>
      <c r="T406" s="43"/>
    </row>
    <row r="407" spans="15:21">
      <c r="P407" s="44"/>
      <c r="Q407" s="43"/>
      <c r="R407" s="43"/>
      <c r="S407" s="43"/>
      <c r="T407" s="43"/>
    </row>
    <row r="408" spans="15:21">
      <c r="P408" s="43"/>
      <c r="Q408" s="43"/>
      <c r="R408" s="43"/>
      <c r="S408" s="43"/>
      <c r="T408" s="43"/>
    </row>
    <row r="409" spans="15:21">
      <c r="P409" s="44"/>
      <c r="Q409" s="43"/>
      <c r="R409" s="43"/>
      <c r="S409" s="43"/>
      <c r="T409" s="43"/>
    </row>
    <row r="410" spans="15:21">
      <c r="P410" s="43"/>
      <c r="Q410" s="43"/>
      <c r="R410" s="43"/>
      <c r="S410" s="43"/>
      <c r="T410" s="43"/>
    </row>
  </sheetData>
  <sheetProtection algorithmName="SHA-512" hashValue="ujKRCWCKqOHN7YaKxJfOOm/ulQKKxas4d4o47WApWt7zntDoDVvCPVbw46T6is4OB7ZTOFyw2vVICNauTmQfLw==" saltValue="UVBpbU83wzfDAnyhjLxAnQ==" spinCount="100000" sheet="1" objects="1" scenarios="1" selectLockedCells="1" selectUnlockedCells="1"/>
  <pageMargins left="0.7" right="0.7" top="0.78740157499999996" bottom="0.78740157499999996" header="0.3" footer="0.3"/>
  <drawing r:id="rId1"/>
  <legacyDrawing r:id="rId2"/>
  <controls>
    <mc:AlternateContent xmlns:mc="http://schemas.openxmlformats.org/markup-compatibility/2006">
      <mc:Choice Requires="x14">
        <control shapeId="5121" r:id="rId3" name="ScrollBar1">
          <controlPr locked="0" defaultSize="0" autoLine="0" linkedCell="T11" r:id="rId4">
            <anchor moveWithCells="1">
              <from>
                <xdr:col>3</xdr:col>
                <xdr:colOff>83820</xdr:colOff>
                <xdr:row>3</xdr:row>
                <xdr:rowOff>30480</xdr:rowOff>
              </from>
              <to>
                <xdr:col>7</xdr:col>
                <xdr:colOff>525780</xdr:colOff>
                <xdr:row>3</xdr:row>
                <xdr:rowOff>160020</xdr:rowOff>
              </to>
            </anchor>
          </controlPr>
        </control>
      </mc:Choice>
      <mc:Fallback>
        <control shapeId="5121" r:id="rId3" name="ScrollBar1"/>
      </mc:Fallback>
    </mc:AlternateContent>
    <mc:AlternateContent xmlns:mc="http://schemas.openxmlformats.org/markup-compatibility/2006">
      <mc:Choice Requires="x14">
        <control shapeId="5122" r:id="rId5" name="ScrollBar2">
          <controlPr locked="0" defaultSize="0" autoLine="0" linkedCell="T12" r:id="rId6">
            <anchor moveWithCells="1">
              <from>
                <xdr:col>3</xdr:col>
                <xdr:colOff>76200</xdr:colOff>
                <xdr:row>4</xdr:row>
                <xdr:rowOff>38100</xdr:rowOff>
              </from>
              <to>
                <xdr:col>7</xdr:col>
                <xdr:colOff>518160</xdr:colOff>
                <xdr:row>4</xdr:row>
                <xdr:rowOff>167640</xdr:rowOff>
              </to>
            </anchor>
          </controlPr>
        </control>
      </mc:Choice>
      <mc:Fallback>
        <control shapeId="5122" r:id="rId5" name="ScrollBar2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/>
  <dimension ref="A1:BI411"/>
  <sheetViews>
    <sheetView workbookViewId="0">
      <pane ySplit="7" topLeftCell="A8" activePane="bottomLeft" state="frozen"/>
      <selection pane="bottomLeft" activeCell="M1" sqref="M1"/>
    </sheetView>
  </sheetViews>
  <sheetFormatPr defaultRowHeight="14.4"/>
  <cols>
    <col min="1" max="1" width="30.109375" bestFit="1" customWidth="1"/>
    <col min="4" max="8" width="9.109375" style="6"/>
    <col min="15" max="15" width="9.109375" style="4"/>
    <col min="16" max="16" width="9.109375" style="56" hidden="1" customWidth="1"/>
    <col min="17" max="38" width="11" style="56" hidden="1" customWidth="1"/>
    <col min="39" max="39" width="11.88671875" style="56" hidden="1" customWidth="1"/>
    <col min="40" max="60" width="11" style="56" hidden="1" customWidth="1"/>
    <col min="61" max="61" width="12" style="6" hidden="1" customWidth="1"/>
  </cols>
  <sheetData>
    <row r="1" spans="1:61" s="10" customFormat="1" ht="21">
      <c r="A1" s="9" t="s">
        <v>31</v>
      </c>
      <c r="D1" s="11"/>
      <c r="E1" s="11"/>
      <c r="F1" s="11"/>
      <c r="G1" s="11"/>
      <c r="M1" s="65" t="s">
        <v>26</v>
      </c>
      <c r="O1" s="12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11"/>
    </row>
    <row r="2" spans="1:61" s="14" customFormat="1">
      <c r="A2" s="14" t="s">
        <v>44</v>
      </c>
      <c r="D2" s="15"/>
      <c r="E2" s="15"/>
      <c r="F2" s="15"/>
      <c r="G2" s="15"/>
      <c r="H2" s="15"/>
      <c r="O2" s="16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15"/>
    </row>
    <row r="3" spans="1:61" s="1" customFormat="1">
      <c r="C3" s="7"/>
      <c r="D3" s="5"/>
      <c r="E3" s="5"/>
      <c r="F3" s="5"/>
      <c r="G3" s="5"/>
      <c r="H3" s="5"/>
      <c r="I3" s="8"/>
      <c r="O3" s="3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</row>
    <row r="4" spans="1:61" s="1" customFormat="1">
      <c r="A4" s="27" t="s">
        <v>32</v>
      </c>
      <c r="B4" s="17">
        <f>Q9</f>
        <v>7</v>
      </c>
      <c r="C4" s="7">
        <v>1</v>
      </c>
      <c r="D4" s="5"/>
      <c r="E4" s="5"/>
      <c r="F4" s="5"/>
      <c r="G4" s="5"/>
      <c r="H4" s="5"/>
      <c r="I4" s="8">
        <v>20</v>
      </c>
      <c r="O4" s="3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61" s="1" customFormat="1">
      <c r="A5" s="26" t="s">
        <v>13</v>
      </c>
      <c r="B5" s="18">
        <f>S9/10</f>
        <v>4.8</v>
      </c>
      <c r="C5" s="22">
        <v>0</v>
      </c>
      <c r="D5" s="23"/>
      <c r="E5" s="23"/>
      <c r="F5" s="23"/>
      <c r="G5" s="23"/>
      <c r="H5" s="23"/>
      <c r="I5" s="24">
        <v>20</v>
      </c>
      <c r="O5" s="3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1:61" s="1" customFormat="1">
      <c r="A6" s="25"/>
      <c r="B6" s="21"/>
      <c r="C6" s="22"/>
      <c r="D6" s="23"/>
      <c r="E6" s="23"/>
      <c r="F6" s="23"/>
      <c r="G6" s="23"/>
      <c r="H6" s="23"/>
      <c r="I6" s="24"/>
      <c r="O6" s="3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s="1" customFormat="1">
      <c r="A7" s="2" t="str">
        <f>CONCATENATE("X--&gt;","Erlang(",B4,";",B5,")")</f>
        <v>X--&gt;Erlang(7;4,8)</v>
      </c>
      <c r="B7" s="2" t="str">
        <f>CONCATENATE("E(X)=",ROUND(B4/B5,1),"; D(X)=",ROUND(B4/(B5^2),1))</f>
        <v>E(X)=1,5; D(X)=0,3</v>
      </c>
      <c r="D7" s="5"/>
      <c r="E7" s="5"/>
      <c r="F7" s="5"/>
      <c r="G7" s="5"/>
      <c r="H7" s="5"/>
      <c r="O7" s="3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</row>
    <row r="8" spans="1:61" s="1" customFormat="1">
      <c r="D8" s="5"/>
      <c r="E8" s="5"/>
      <c r="F8" s="5"/>
      <c r="G8" s="5"/>
      <c r="H8" s="5"/>
      <c r="O8" s="3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</row>
    <row r="9" spans="1:61" s="1" customFormat="1">
      <c r="D9" s="5"/>
      <c r="E9" s="5"/>
      <c r="F9" s="5"/>
      <c r="G9" s="5"/>
      <c r="H9" s="5"/>
      <c r="O9" s="3"/>
      <c r="P9" s="60" t="s">
        <v>14</v>
      </c>
      <c r="Q9" s="60">
        <v>7</v>
      </c>
      <c r="R9" s="61" t="s">
        <v>13</v>
      </c>
      <c r="S9" s="60">
        <v>48</v>
      </c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</row>
    <row r="10" spans="1:61" s="1" customFormat="1">
      <c r="D10" s="5"/>
      <c r="E10" s="5"/>
      <c r="F10" s="5"/>
      <c r="G10" s="5"/>
      <c r="H10" s="5"/>
      <c r="O10" s="3"/>
      <c r="P10" s="57" t="s">
        <v>0</v>
      </c>
      <c r="Q10" s="57" t="s">
        <v>1</v>
      </c>
      <c r="R10" s="57">
        <v>0</v>
      </c>
      <c r="S10" s="57">
        <v>1</v>
      </c>
      <c r="T10" s="57">
        <v>2</v>
      </c>
      <c r="U10" s="57">
        <v>3</v>
      </c>
      <c r="V10" s="57">
        <v>4</v>
      </c>
      <c r="W10" s="57">
        <v>5</v>
      </c>
      <c r="X10" s="57">
        <v>6</v>
      </c>
      <c r="Y10" s="57">
        <v>7</v>
      </c>
      <c r="Z10" s="57">
        <v>8</v>
      </c>
      <c r="AA10" s="57">
        <v>9</v>
      </c>
      <c r="AB10" s="57">
        <v>10</v>
      </c>
      <c r="AC10" s="57">
        <v>11</v>
      </c>
      <c r="AD10" s="57">
        <v>12</v>
      </c>
      <c r="AE10" s="57">
        <v>13</v>
      </c>
      <c r="AF10" s="57">
        <v>14</v>
      </c>
      <c r="AG10" s="57">
        <v>15</v>
      </c>
      <c r="AH10" s="57">
        <v>16</v>
      </c>
      <c r="AI10" s="57">
        <v>17</v>
      </c>
      <c r="AJ10" s="57">
        <v>18</v>
      </c>
      <c r="AK10" s="57">
        <v>19</v>
      </c>
      <c r="AL10" s="57">
        <v>20</v>
      </c>
      <c r="AM10" s="57" t="s">
        <v>5</v>
      </c>
      <c r="AN10" s="57">
        <v>0</v>
      </c>
      <c r="AO10" s="57">
        <v>1</v>
      </c>
      <c r="AP10" s="57">
        <v>2</v>
      </c>
      <c r="AQ10" s="57">
        <v>3</v>
      </c>
      <c r="AR10" s="57">
        <v>4</v>
      </c>
      <c r="AS10" s="57">
        <v>5</v>
      </c>
      <c r="AT10" s="57">
        <v>6</v>
      </c>
      <c r="AU10" s="57">
        <v>7</v>
      </c>
      <c r="AV10" s="57">
        <v>8</v>
      </c>
      <c r="AW10" s="57">
        <v>9</v>
      </c>
      <c r="AX10" s="57">
        <v>10</v>
      </c>
      <c r="AY10" s="57">
        <v>11</v>
      </c>
      <c r="AZ10" s="57">
        <v>12</v>
      </c>
      <c r="BA10" s="57">
        <v>13</v>
      </c>
      <c r="BB10" s="57">
        <v>14</v>
      </c>
      <c r="BC10" s="57">
        <v>15</v>
      </c>
      <c r="BD10" s="57">
        <v>16</v>
      </c>
      <c r="BE10" s="57">
        <v>17</v>
      </c>
      <c r="BF10" s="57">
        <v>18</v>
      </c>
      <c r="BG10" s="57">
        <v>19</v>
      </c>
      <c r="BH10" s="57">
        <v>20</v>
      </c>
      <c r="BI10" s="5" t="s">
        <v>7</v>
      </c>
    </row>
    <row r="11" spans="1:61" s="1" customFormat="1">
      <c r="D11" s="5"/>
      <c r="E11" s="5"/>
      <c r="F11" s="5"/>
      <c r="G11" s="5"/>
      <c r="H11" s="5"/>
      <c r="O11" s="3"/>
      <c r="P11" s="58">
        <v>0.01</v>
      </c>
      <c r="Q11" s="57">
        <f>$B$5*EXP(-$B$5*P11)*(($B$5*P11)^($B$4-1))/FACT($B$4-1)</f>
        <v>7.7715926714308914E-11</v>
      </c>
      <c r="R11" s="57">
        <f>(($B$5*$P11)^R$10)/FACT(R$10)</f>
        <v>1</v>
      </c>
      <c r="S11" s="57">
        <f>R11+(($B$5*$P11)^S$10)/FACT(S$10)</f>
        <v>1.048</v>
      </c>
      <c r="T11" s="57">
        <f t="shared" ref="T11:AL11" si="0">S11+(($B$5*$P11)^T$10)/FACT(T$10)</f>
        <v>1.0491520000000001</v>
      </c>
      <c r="U11" s="57">
        <f t="shared" si="0"/>
        <v>1.0491704320000002</v>
      </c>
      <c r="V11" s="57">
        <f t="shared" si="0"/>
        <v>1.0491706531840002</v>
      </c>
      <c r="W11" s="57">
        <f t="shared" si="0"/>
        <v>1.0491706553073665</v>
      </c>
      <c r="X11" s="57">
        <f t="shared" si="0"/>
        <v>1.0491706553243534</v>
      </c>
      <c r="Y11" s="57">
        <f t="shared" si="0"/>
        <v>1.04917065532447</v>
      </c>
      <c r="Z11" s="57">
        <f t="shared" si="0"/>
        <v>1.0491706553244706</v>
      </c>
      <c r="AA11" s="57">
        <f t="shared" si="0"/>
        <v>1.0491706553244706</v>
      </c>
      <c r="AB11" s="57">
        <f t="shared" si="0"/>
        <v>1.0491706553244706</v>
      </c>
      <c r="AC11" s="57">
        <f t="shared" si="0"/>
        <v>1.0491706553244706</v>
      </c>
      <c r="AD11" s="57">
        <f t="shared" si="0"/>
        <v>1.0491706553244706</v>
      </c>
      <c r="AE11" s="57">
        <f t="shared" si="0"/>
        <v>1.0491706553244706</v>
      </c>
      <c r="AF11" s="57">
        <f t="shared" si="0"/>
        <v>1.0491706553244706</v>
      </c>
      <c r="AG11" s="57">
        <f t="shared" si="0"/>
        <v>1.0491706553244706</v>
      </c>
      <c r="AH11" s="57">
        <f t="shared" si="0"/>
        <v>1.0491706553244706</v>
      </c>
      <c r="AI11" s="57">
        <f t="shared" si="0"/>
        <v>1.0491706553244706</v>
      </c>
      <c r="AJ11" s="57">
        <f t="shared" si="0"/>
        <v>1.0491706553244706</v>
      </c>
      <c r="AK11" s="57">
        <f t="shared" si="0"/>
        <v>1.0491706553244706</v>
      </c>
      <c r="AL11" s="57">
        <f t="shared" si="0"/>
        <v>1.0491706553244706</v>
      </c>
      <c r="AM11" s="57">
        <f>1-EXP(-$B$5*P11)*VLOOKUP(P11,P11:AL411,$B$4+2,1)</f>
        <v>1.1168843627729075E-13</v>
      </c>
      <c r="AN11" s="57">
        <f t="shared" ref="AN11:AN74" si="1">1/((FACT($B$4-1-AN$10))*(($B$5*$P11)^AN$10))</f>
        <v>1.3888888888888889E-3</v>
      </c>
      <c r="AO11" s="57">
        <f>AN11+1/((FACT($B$4-1-AO$10))*(($B$5*$P11)^AO$10))</f>
        <v>0.17499999999999999</v>
      </c>
      <c r="AP11" s="57">
        <f t="shared" ref="AP11:BH11" si="2">AO11+1/((FACT($B$4-1-AP$10))*(($B$5*$P11)^AP$10))</f>
        <v>18.259490740740741</v>
      </c>
      <c r="AQ11" s="57">
        <f t="shared" si="2"/>
        <v>1525.3003858024692</v>
      </c>
      <c r="AR11" s="57">
        <f t="shared" si="2"/>
        <v>95715.356327160494</v>
      </c>
      <c r="AS11" s="57">
        <f t="shared" si="2"/>
        <v>4020301.0205504112</v>
      </c>
      <c r="AT11" s="57">
        <f t="shared" si="2"/>
        <v>85782502.358534813</v>
      </c>
      <c r="AU11" s="57" t="e">
        <f t="shared" si="2"/>
        <v>#NUM!</v>
      </c>
      <c r="AV11" s="57" t="e">
        <f t="shared" si="2"/>
        <v>#NUM!</v>
      </c>
      <c r="AW11" s="57" t="e">
        <f t="shared" si="2"/>
        <v>#NUM!</v>
      </c>
      <c r="AX11" s="57" t="e">
        <f t="shared" si="2"/>
        <v>#NUM!</v>
      </c>
      <c r="AY11" s="57" t="e">
        <f t="shared" si="2"/>
        <v>#NUM!</v>
      </c>
      <c r="AZ11" s="57" t="e">
        <f t="shared" si="2"/>
        <v>#NUM!</v>
      </c>
      <c r="BA11" s="57" t="e">
        <f t="shared" si="2"/>
        <v>#NUM!</v>
      </c>
      <c r="BB11" s="57" t="e">
        <f t="shared" si="2"/>
        <v>#NUM!</v>
      </c>
      <c r="BC11" s="57" t="e">
        <f t="shared" si="2"/>
        <v>#NUM!</v>
      </c>
      <c r="BD11" s="57" t="e">
        <f t="shared" si="2"/>
        <v>#NUM!</v>
      </c>
      <c r="BE11" s="57" t="e">
        <f t="shared" si="2"/>
        <v>#NUM!</v>
      </c>
      <c r="BF11" s="57" t="e">
        <f t="shared" si="2"/>
        <v>#NUM!</v>
      </c>
      <c r="BG11" s="57" t="e">
        <f t="shared" si="2"/>
        <v>#NUM!</v>
      </c>
      <c r="BH11" s="57" t="e">
        <f t="shared" si="2"/>
        <v>#NUM!</v>
      </c>
      <c r="BI11" s="5">
        <f>$B$5/((FACT($B$4-1))*VLOOKUP(P11,P11:BH411,$B$4+24,1))</f>
        <v>7.7715926714317574E-11</v>
      </c>
    </row>
    <row r="12" spans="1:61" s="1" customFormat="1">
      <c r="D12" s="5"/>
      <c r="E12" s="5"/>
      <c r="F12" s="5"/>
      <c r="G12" s="5"/>
      <c r="H12" s="5"/>
      <c r="O12" s="3"/>
      <c r="P12" s="57">
        <v>0.5</v>
      </c>
      <c r="Q12" s="57">
        <f t="shared" ref="Q12:Q75" si="3">$B$5*EXP(-$B$5*P12)*(($B$5*P12)^($B$4-1))/FACT($B$4-1)</f>
        <v>0.1155764723349048</v>
      </c>
      <c r="R12" s="57">
        <f t="shared" ref="R12:R75" si="4">(($B$5*$P12)^R$10)/FACT(R$10)</f>
        <v>1</v>
      </c>
      <c r="S12" s="57">
        <f t="shared" ref="S12:AL12" si="5">R12+(($B$5*$P12)^S$10)/FACT(S$10)</f>
        <v>3.4</v>
      </c>
      <c r="T12" s="57">
        <f t="shared" si="5"/>
        <v>6.2799999999999994</v>
      </c>
      <c r="U12" s="57">
        <f t="shared" si="5"/>
        <v>8.5839999999999996</v>
      </c>
      <c r="V12" s="57">
        <f t="shared" si="5"/>
        <v>9.9664000000000001</v>
      </c>
      <c r="W12" s="57">
        <f t="shared" si="5"/>
        <v>10.629951999999999</v>
      </c>
      <c r="X12" s="57">
        <f t="shared" si="5"/>
        <v>10.895372799999999</v>
      </c>
      <c r="Y12" s="57">
        <f t="shared" si="5"/>
        <v>10.986374217142856</v>
      </c>
      <c r="Z12" s="57">
        <f t="shared" si="5"/>
        <v>11.013674642285713</v>
      </c>
      <c r="AA12" s="57">
        <f t="shared" si="5"/>
        <v>11.020954755657142</v>
      </c>
      <c r="AB12" s="57">
        <f t="shared" si="5"/>
        <v>11.022701982866284</v>
      </c>
      <c r="AC12" s="57">
        <f t="shared" si="5"/>
        <v>11.023083196075552</v>
      </c>
      <c r="AD12" s="57">
        <f t="shared" si="5"/>
        <v>11.023159438717405</v>
      </c>
      <c r="AE12" s="57">
        <f t="shared" si="5"/>
        <v>11.023173514282055</v>
      </c>
      <c r="AF12" s="57">
        <f t="shared" si="5"/>
        <v>11.023175927235995</v>
      </c>
      <c r="AG12" s="57">
        <f t="shared" si="5"/>
        <v>11.023176313308625</v>
      </c>
      <c r="AH12" s="57">
        <f t="shared" si="5"/>
        <v>11.023176371219519</v>
      </c>
      <c r="AI12" s="57">
        <f t="shared" si="5"/>
        <v>11.023176379395174</v>
      </c>
      <c r="AJ12" s="57">
        <f t="shared" si="5"/>
        <v>11.023176380485262</v>
      </c>
      <c r="AK12" s="57">
        <f t="shared" si="5"/>
        <v>11.023176380622958</v>
      </c>
      <c r="AL12" s="57">
        <f t="shared" si="5"/>
        <v>11.023176380639482</v>
      </c>
      <c r="AM12" s="57">
        <f t="shared" ref="AM12:AM75" si="6">1-EXP(-$B$5*P12)*VLOOKUP(P12,P12:AL412,$B$4+2,1)</f>
        <v>1.1594079258864465E-2</v>
      </c>
      <c r="AN12" s="57">
        <f t="shared" si="1"/>
        <v>1.3888888888888889E-3</v>
      </c>
      <c r="AO12" s="57">
        <f t="shared" ref="AO12:BH12" si="7">AN12+1/((FACT($B$4-1-AO$10))*(($B$5*$P12)^AO$10))</f>
        <v>4.8611111111111112E-3</v>
      </c>
      <c r="AP12" s="57">
        <f t="shared" si="7"/>
        <v>1.2094907407407407E-2</v>
      </c>
      <c r="AQ12" s="57">
        <f t="shared" si="7"/>
        <v>2.4151234567901234E-2</v>
      </c>
      <c r="AR12" s="57">
        <f t="shared" si="7"/>
        <v>3.922164351851852E-2</v>
      </c>
      <c r="AS12" s="57">
        <f t="shared" si="7"/>
        <v>5.1780317644032924E-2</v>
      </c>
      <c r="AT12" s="57">
        <f t="shared" si="7"/>
        <v>5.7013098529663922E-2</v>
      </c>
      <c r="AU12" s="57" t="e">
        <f t="shared" si="7"/>
        <v>#NUM!</v>
      </c>
      <c r="AV12" s="57" t="e">
        <f t="shared" si="7"/>
        <v>#NUM!</v>
      </c>
      <c r="AW12" s="57" t="e">
        <f t="shared" si="7"/>
        <v>#NUM!</v>
      </c>
      <c r="AX12" s="57" t="e">
        <f t="shared" si="7"/>
        <v>#NUM!</v>
      </c>
      <c r="AY12" s="57" t="e">
        <f t="shared" si="7"/>
        <v>#NUM!</v>
      </c>
      <c r="AZ12" s="57" t="e">
        <f t="shared" si="7"/>
        <v>#NUM!</v>
      </c>
      <c r="BA12" s="57" t="e">
        <f t="shared" si="7"/>
        <v>#NUM!</v>
      </c>
      <c r="BB12" s="57" t="e">
        <f t="shared" si="7"/>
        <v>#NUM!</v>
      </c>
      <c r="BC12" s="57" t="e">
        <f t="shared" si="7"/>
        <v>#NUM!</v>
      </c>
      <c r="BD12" s="57" t="e">
        <f t="shared" si="7"/>
        <v>#NUM!</v>
      </c>
      <c r="BE12" s="57" t="e">
        <f t="shared" si="7"/>
        <v>#NUM!</v>
      </c>
      <c r="BF12" s="57" t="e">
        <f t="shared" si="7"/>
        <v>#NUM!</v>
      </c>
      <c r="BG12" s="57" t="e">
        <f t="shared" si="7"/>
        <v>#NUM!</v>
      </c>
      <c r="BH12" s="57" t="e">
        <f t="shared" si="7"/>
        <v>#NUM!</v>
      </c>
      <c r="BI12" s="5">
        <f t="shared" ref="BI12:BI75" si="8">$B$5/((FACT($B$4-1))*VLOOKUP(P12,P12:BH412,$B$4+24,1))</f>
        <v>0.11693219345372009</v>
      </c>
    </row>
    <row r="13" spans="1:61" s="1" customFormat="1">
      <c r="D13" s="5"/>
      <c r="E13" s="5"/>
      <c r="F13" s="5"/>
      <c r="G13" s="5"/>
      <c r="H13" s="5"/>
      <c r="O13" s="3"/>
      <c r="P13" s="58">
        <v>1</v>
      </c>
      <c r="Q13" s="57">
        <f t="shared" si="3"/>
        <v>0.67103110519251008</v>
      </c>
      <c r="R13" s="57">
        <f t="shared" si="4"/>
        <v>1</v>
      </c>
      <c r="S13" s="57">
        <f t="shared" ref="S13:AL13" si="9">R13+(($B$5*$P13)^S$10)/FACT(S$10)</f>
        <v>5.8</v>
      </c>
      <c r="T13" s="57">
        <f t="shared" si="9"/>
        <v>17.32</v>
      </c>
      <c r="U13" s="57">
        <f t="shared" si="9"/>
        <v>35.751999999999995</v>
      </c>
      <c r="V13" s="57">
        <f t="shared" si="9"/>
        <v>57.870399999999989</v>
      </c>
      <c r="W13" s="57">
        <f t="shared" si="9"/>
        <v>79.104063999999994</v>
      </c>
      <c r="X13" s="57">
        <f t="shared" si="9"/>
        <v>96.090995199999995</v>
      </c>
      <c r="Y13" s="57">
        <f t="shared" si="9"/>
        <v>107.73917659428571</v>
      </c>
      <c r="Z13" s="57">
        <f t="shared" si="9"/>
        <v>114.72808543085713</v>
      </c>
      <c r="AA13" s="57">
        <f t="shared" si="9"/>
        <v>118.45550347702856</v>
      </c>
      <c r="AB13" s="57">
        <f t="shared" si="9"/>
        <v>120.24466413919085</v>
      </c>
      <c r="AC13" s="57">
        <f t="shared" si="9"/>
        <v>121.02538879177075</v>
      </c>
      <c r="AD13" s="57">
        <f t="shared" si="9"/>
        <v>121.33767865280271</v>
      </c>
      <c r="AE13" s="57">
        <f t="shared" si="9"/>
        <v>121.45298567841451</v>
      </c>
      <c r="AF13" s="57">
        <f t="shared" si="9"/>
        <v>121.49251951576713</v>
      </c>
      <c r="AG13" s="57">
        <f t="shared" si="9"/>
        <v>121.50517034371997</v>
      </c>
      <c r="AH13" s="57">
        <f t="shared" si="9"/>
        <v>121.50896559210582</v>
      </c>
      <c r="AI13" s="57">
        <f t="shared" si="9"/>
        <v>121.51003719165007</v>
      </c>
      <c r="AJ13" s="57">
        <f t="shared" si="9"/>
        <v>121.51032295152854</v>
      </c>
      <c r="AK13" s="57">
        <f t="shared" si="9"/>
        <v>121.51039514349783</v>
      </c>
      <c r="AL13" s="57">
        <f t="shared" si="9"/>
        <v>121.51041246957047</v>
      </c>
      <c r="AM13" s="57">
        <f t="shared" si="6"/>
        <v>0.20919541581540213</v>
      </c>
      <c r="AN13" s="57">
        <f t="shared" si="1"/>
        <v>1.3888888888888889E-3</v>
      </c>
      <c r="AO13" s="57">
        <f t="shared" ref="AO13:BH13" si="10">AN13+1/((FACT($B$4-1-AO$10))*(($B$5*$P13)^AO$10))</f>
        <v>3.1250000000000002E-3</v>
      </c>
      <c r="AP13" s="57">
        <f t="shared" si="10"/>
        <v>4.9334490740740745E-3</v>
      </c>
      <c r="AQ13" s="57">
        <f t="shared" si="10"/>
        <v>6.4404899691358026E-3</v>
      </c>
      <c r="AR13" s="57">
        <f t="shared" si="10"/>
        <v>7.382390528549383E-3</v>
      </c>
      <c r="AS13" s="57">
        <f t="shared" si="10"/>
        <v>7.7748490949717079E-3</v>
      </c>
      <c r="AT13" s="57">
        <f t="shared" si="10"/>
        <v>7.8566112963096915E-3</v>
      </c>
      <c r="AU13" s="57" t="e">
        <f t="shared" si="10"/>
        <v>#NUM!</v>
      </c>
      <c r="AV13" s="57" t="e">
        <f t="shared" si="10"/>
        <v>#NUM!</v>
      </c>
      <c r="AW13" s="57" t="e">
        <f t="shared" si="10"/>
        <v>#NUM!</v>
      </c>
      <c r="AX13" s="57" t="e">
        <f t="shared" si="10"/>
        <v>#NUM!</v>
      </c>
      <c r="AY13" s="57" t="e">
        <f t="shared" si="10"/>
        <v>#NUM!</v>
      </c>
      <c r="AZ13" s="57" t="e">
        <f t="shared" si="10"/>
        <v>#NUM!</v>
      </c>
      <c r="BA13" s="57" t="e">
        <f t="shared" si="10"/>
        <v>#NUM!</v>
      </c>
      <c r="BB13" s="57" t="e">
        <f t="shared" si="10"/>
        <v>#NUM!</v>
      </c>
      <c r="BC13" s="57" t="e">
        <f t="shared" si="10"/>
        <v>#NUM!</v>
      </c>
      <c r="BD13" s="57" t="e">
        <f t="shared" si="10"/>
        <v>#NUM!</v>
      </c>
      <c r="BE13" s="57" t="e">
        <f t="shared" si="10"/>
        <v>#NUM!</v>
      </c>
      <c r="BF13" s="57" t="e">
        <f t="shared" si="10"/>
        <v>#NUM!</v>
      </c>
      <c r="BG13" s="57" t="e">
        <f t="shared" si="10"/>
        <v>#NUM!</v>
      </c>
      <c r="BH13" s="57" t="e">
        <f t="shared" si="10"/>
        <v>#NUM!</v>
      </c>
      <c r="BI13" s="5">
        <f t="shared" si="8"/>
        <v>0.84854225508115044</v>
      </c>
    </row>
    <row r="14" spans="1:61" s="1" customFormat="1">
      <c r="D14" s="5"/>
      <c r="E14" s="5"/>
      <c r="F14" s="5"/>
      <c r="G14" s="5"/>
      <c r="H14" s="5"/>
      <c r="O14" s="3"/>
      <c r="P14" s="57">
        <v>1.5</v>
      </c>
      <c r="Q14" s="57">
        <f t="shared" si="3"/>
        <v>0.69339938132592482</v>
      </c>
      <c r="R14" s="57">
        <f t="shared" si="4"/>
        <v>1</v>
      </c>
      <c r="S14" s="57">
        <f t="shared" ref="S14:AL14" si="11">R14+(($B$5*$P14)^S$10)/FACT(S$10)</f>
        <v>8.1999999999999993</v>
      </c>
      <c r="T14" s="57">
        <f t="shared" si="11"/>
        <v>34.11999999999999</v>
      </c>
      <c r="U14" s="57">
        <f t="shared" si="11"/>
        <v>96.327999999999975</v>
      </c>
      <c r="V14" s="57">
        <f t="shared" si="11"/>
        <v>208.30239999999992</v>
      </c>
      <c r="W14" s="57">
        <f t="shared" si="11"/>
        <v>369.54553599999986</v>
      </c>
      <c r="X14" s="57">
        <f t="shared" si="11"/>
        <v>563.03729919999978</v>
      </c>
      <c r="Y14" s="57">
        <f t="shared" si="11"/>
        <v>762.05739849142822</v>
      </c>
      <c r="Z14" s="57">
        <f t="shared" si="11"/>
        <v>941.17548785371378</v>
      </c>
      <c r="AA14" s="57">
        <f t="shared" si="11"/>
        <v>1084.4699593435421</v>
      </c>
      <c r="AB14" s="57">
        <f t="shared" si="11"/>
        <v>1187.6419788162186</v>
      </c>
      <c r="AC14" s="57">
        <f t="shared" si="11"/>
        <v>1255.172755198334</v>
      </c>
      <c r="AD14" s="57">
        <f t="shared" si="11"/>
        <v>1295.6912210276032</v>
      </c>
      <c r="AE14" s="57">
        <f t="shared" si="11"/>
        <v>1318.1322174868908</v>
      </c>
      <c r="AF14" s="57">
        <f t="shared" si="11"/>
        <v>1329.6733013802386</v>
      </c>
      <c r="AG14" s="57">
        <f t="shared" si="11"/>
        <v>1335.2130216490457</v>
      </c>
      <c r="AH14" s="57">
        <f t="shared" si="11"/>
        <v>1337.7058957700087</v>
      </c>
      <c r="AI14" s="57">
        <f t="shared" si="11"/>
        <v>1338.7617012800638</v>
      </c>
      <c r="AJ14" s="57">
        <f t="shared" si="11"/>
        <v>1339.1840234840859</v>
      </c>
      <c r="AK14" s="57">
        <f t="shared" si="11"/>
        <v>1339.3440613719258</v>
      </c>
      <c r="AL14" s="57">
        <f t="shared" si="11"/>
        <v>1339.4016750115481</v>
      </c>
      <c r="AM14" s="57">
        <f t="shared" si="6"/>
        <v>0.57964434283054556</v>
      </c>
      <c r="AN14" s="57">
        <f t="shared" si="1"/>
        <v>1.3888888888888889E-3</v>
      </c>
      <c r="AO14" s="57">
        <f t="shared" ref="AO14:BH14" si="12">AN14+1/((FACT($B$4-1-AO$10))*(($B$5*$P14)^AO$10))</f>
        <v>2.5462962962962965E-3</v>
      </c>
      <c r="AP14" s="57">
        <f t="shared" si="12"/>
        <v>3.3500514403292186E-3</v>
      </c>
      <c r="AQ14" s="57">
        <f t="shared" si="12"/>
        <v>3.796582075903064E-3</v>
      </c>
      <c r="AR14" s="57">
        <f t="shared" si="12"/>
        <v>3.9826365073921659E-3</v>
      </c>
      <c r="AS14" s="57">
        <f t="shared" si="12"/>
        <v>4.0343182939169163E-3</v>
      </c>
      <c r="AT14" s="57">
        <f t="shared" si="12"/>
        <v>4.0414963198231318E-3</v>
      </c>
      <c r="AU14" s="57" t="e">
        <f t="shared" si="12"/>
        <v>#NUM!</v>
      </c>
      <c r="AV14" s="57" t="e">
        <f t="shared" si="12"/>
        <v>#NUM!</v>
      </c>
      <c r="AW14" s="57" t="e">
        <f t="shared" si="12"/>
        <v>#NUM!</v>
      </c>
      <c r="AX14" s="57" t="e">
        <f t="shared" si="12"/>
        <v>#NUM!</v>
      </c>
      <c r="AY14" s="57" t="e">
        <f t="shared" si="12"/>
        <v>#NUM!</v>
      </c>
      <c r="AZ14" s="57" t="e">
        <f t="shared" si="12"/>
        <v>#NUM!</v>
      </c>
      <c r="BA14" s="57" t="e">
        <f t="shared" si="12"/>
        <v>#NUM!</v>
      </c>
      <c r="BB14" s="57" t="e">
        <f t="shared" si="12"/>
        <v>#NUM!</v>
      </c>
      <c r="BC14" s="57" t="e">
        <f t="shared" si="12"/>
        <v>#NUM!</v>
      </c>
      <c r="BD14" s="57" t="e">
        <f t="shared" si="12"/>
        <v>#NUM!</v>
      </c>
      <c r="BE14" s="57" t="e">
        <f t="shared" si="12"/>
        <v>#NUM!</v>
      </c>
      <c r="BF14" s="57" t="e">
        <f t="shared" si="12"/>
        <v>#NUM!</v>
      </c>
      <c r="BG14" s="57" t="e">
        <f t="shared" si="12"/>
        <v>#NUM!</v>
      </c>
      <c r="BH14" s="57" t="e">
        <f t="shared" si="12"/>
        <v>#NUM!</v>
      </c>
      <c r="BI14" s="5">
        <f t="shared" si="8"/>
        <v>1.6495540609470156</v>
      </c>
    </row>
    <row r="15" spans="1:61" s="1" customFormat="1">
      <c r="D15" s="5"/>
      <c r="E15" s="5"/>
      <c r="F15" s="5"/>
      <c r="G15" s="5"/>
      <c r="H15" s="5"/>
      <c r="O15" s="3"/>
      <c r="P15" s="58">
        <v>2</v>
      </c>
      <c r="Q15" s="57">
        <f t="shared" si="3"/>
        <v>0.35343464049655743</v>
      </c>
      <c r="R15" s="57">
        <f t="shared" si="4"/>
        <v>1</v>
      </c>
      <c r="S15" s="57">
        <f t="shared" ref="S15:AL15" si="13">R15+(($B$5*$P15)^S$10)/FACT(S$10)</f>
        <v>10.6</v>
      </c>
      <c r="T15" s="57">
        <f t="shared" si="13"/>
        <v>56.68</v>
      </c>
      <c r="U15" s="57">
        <f t="shared" si="13"/>
        <v>204.136</v>
      </c>
      <c r="V15" s="57">
        <f t="shared" si="13"/>
        <v>558.03039999999999</v>
      </c>
      <c r="W15" s="57">
        <f t="shared" si="13"/>
        <v>1237.5076479999998</v>
      </c>
      <c r="X15" s="57">
        <f t="shared" si="13"/>
        <v>2324.6712447999998</v>
      </c>
      <c r="Y15" s="57">
        <f t="shared" si="13"/>
        <v>3815.6384632685713</v>
      </c>
      <c r="Z15" s="57">
        <f t="shared" si="13"/>
        <v>5604.7991254308563</v>
      </c>
      <c r="AA15" s="57">
        <f t="shared" si="13"/>
        <v>7513.2371650706273</v>
      </c>
      <c r="AB15" s="57">
        <f t="shared" si="13"/>
        <v>9345.3376831248079</v>
      </c>
      <c r="AC15" s="57">
        <f t="shared" si="13"/>
        <v>10944.261771608457</v>
      </c>
      <c r="AD15" s="57">
        <f t="shared" si="13"/>
        <v>12223.401042395375</v>
      </c>
      <c r="AE15" s="57">
        <f t="shared" si="13"/>
        <v>13167.996196207254</v>
      </c>
      <c r="AF15" s="57">
        <f t="shared" si="13"/>
        <v>13815.718587392541</v>
      </c>
      <c r="AG15" s="57">
        <f t="shared" si="13"/>
        <v>14230.260917751126</v>
      </c>
      <c r="AH15" s="57">
        <f t="shared" si="13"/>
        <v>14478.986315966276</v>
      </c>
      <c r="AI15" s="57">
        <f t="shared" si="13"/>
        <v>14619.44301142895</v>
      </c>
      <c r="AJ15" s="57">
        <f t="shared" si="13"/>
        <v>14694.353249009042</v>
      </c>
      <c r="AK15" s="57">
        <f t="shared" si="13"/>
        <v>14732.202632207405</v>
      </c>
      <c r="AL15" s="57">
        <f t="shared" si="13"/>
        <v>14750.37033614262</v>
      </c>
      <c r="AM15" s="57">
        <f t="shared" si="6"/>
        <v>0.84255295383307549</v>
      </c>
      <c r="AN15" s="57">
        <f t="shared" si="1"/>
        <v>1.3888888888888889E-3</v>
      </c>
      <c r="AO15" s="57">
        <f t="shared" ref="AO15:BH15" si="14">AN15+1/((FACT($B$4-1-AO$10))*(($B$5*$P15)^AO$10))</f>
        <v>2.2569444444444442E-3</v>
      </c>
      <c r="AP15" s="57">
        <f t="shared" si="14"/>
        <v>2.7090567129629626E-3</v>
      </c>
      <c r="AQ15" s="57">
        <f t="shared" si="14"/>
        <v>2.8974368248456785E-3</v>
      </c>
      <c r="AR15" s="57">
        <f t="shared" si="14"/>
        <v>2.9563056098090273E-3</v>
      </c>
      <c r="AS15" s="57">
        <f t="shared" si="14"/>
        <v>2.9685699400097249E-3</v>
      </c>
      <c r="AT15" s="57">
        <f t="shared" si="14"/>
        <v>2.969847474405631E-3</v>
      </c>
      <c r="AU15" s="57" t="e">
        <f t="shared" si="14"/>
        <v>#NUM!</v>
      </c>
      <c r="AV15" s="57" t="e">
        <f t="shared" si="14"/>
        <v>#NUM!</v>
      </c>
      <c r="AW15" s="57" t="e">
        <f t="shared" si="14"/>
        <v>#NUM!</v>
      </c>
      <c r="AX15" s="57" t="e">
        <f t="shared" si="14"/>
        <v>#NUM!</v>
      </c>
      <c r="AY15" s="57" t="e">
        <f t="shared" si="14"/>
        <v>#NUM!</v>
      </c>
      <c r="AZ15" s="57" t="e">
        <f t="shared" si="14"/>
        <v>#NUM!</v>
      </c>
      <c r="BA15" s="57" t="e">
        <f t="shared" si="14"/>
        <v>#NUM!</v>
      </c>
      <c r="BB15" s="57" t="e">
        <f t="shared" si="14"/>
        <v>#NUM!</v>
      </c>
      <c r="BC15" s="57" t="e">
        <f t="shared" si="14"/>
        <v>#NUM!</v>
      </c>
      <c r="BD15" s="57" t="e">
        <f t="shared" si="14"/>
        <v>#NUM!</v>
      </c>
      <c r="BE15" s="57" t="e">
        <f t="shared" si="14"/>
        <v>#NUM!</v>
      </c>
      <c r="BF15" s="57" t="e">
        <f t="shared" si="14"/>
        <v>#NUM!</v>
      </c>
      <c r="BG15" s="57" t="e">
        <f t="shared" si="14"/>
        <v>#NUM!</v>
      </c>
      <c r="BH15" s="57" t="e">
        <f t="shared" si="14"/>
        <v>#NUM!</v>
      </c>
      <c r="BI15" s="5">
        <f t="shared" si="8"/>
        <v>2.2447841931683366</v>
      </c>
    </row>
    <row r="16" spans="1:61" s="1" customFormat="1">
      <c r="D16" s="5"/>
      <c r="E16" s="5"/>
      <c r="F16" s="5"/>
      <c r="G16" s="5"/>
      <c r="H16" s="5"/>
      <c r="O16" s="3"/>
      <c r="P16" s="57">
        <v>2.5</v>
      </c>
      <c r="Q16" s="57">
        <f t="shared" si="3"/>
        <v>0.1223101318642692</v>
      </c>
      <c r="R16" s="57">
        <f t="shared" si="4"/>
        <v>1</v>
      </c>
      <c r="S16" s="57">
        <f t="shared" ref="S16:AL16" si="15">R16+(($B$5*$P16)^S$10)/FACT(S$10)</f>
        <v>13</v>
      </c>
      <c r="T16" s="57">
        <f t="shared" si="15"/>
        <v>85</v>
      </c>
      <c r="U16" s="57">
        <f t="shared" si="15"/>
        <v>373</v>
      </c>
      <c r="V16" s="57">
        <f t="shared" si="15"/>
        <v>1237</v>
      </c>
      <c r="W16" s="57">
        <f t="shared" si="15"/>
        <v>3310.6</v>
      </c>
      <c r="X16" s="57">
        <f t="shared" si="15"/>
        <v>7457.7999999999993</v>
      </c>
      <c r="Y16" s="57">
        <f t="shared" si="15"/>
        <v>14567.285714285714</v>
      </c>
      <c r="Z16" s="57">
        <f t="shared" si="15"/>
        <v>25231.514285714286</v>
      </c>
      <c r="AA16" s="57">
        <f t="shared" si="15"/>
        <v>39450.485714285714</v>
      </c>
      <c r="AB16" s="57">
        <f t="shared" si="15"/>
        <v>56513.251428571428</v>
      </c>
      <c r="AC16" s="57">
        <f t="shared" si="15"/>
        <v>75127.177662337665</v>
      </c>
      <c r="AD16" s="57">
        <f t="shared" si="15"/>
        <v>93741.103896103901</v>
      </c>
      <c r="AE16" s="57">
        <f t="shared" si="15"/>
        <v>110923.18965034965</v>
      </c>
      <c r="AF16" s="57">
        <f t="shared" si="15"/>
        <v>125650.69172541745</v>
      </c>
      <c r="AG16" s="57">
        <f t="shared" si="15"/>
        <v>137432.69338547168</v>
      </c>
      <c r="AH16" s="57">
        <f t="shared" si="15"/>
        <v>146269.19463051236</v>
      </c>
      <c r="AI16" s="57">
        <f t="shared" si="15"/>
        <v>152506.72492112929</v>
      </c>
      <c r="AJ16" s="57">
        <f t="shared" si="15"/>
        <v>156665.07844820726</v>
      </c>
      <c r="AK16" s="57">
        <f t="shared" si="15"/>
        <v>159291.40699162491</v>
      </c>
      <c r="AL16" s="57">
        <f t="shared" si="15"/>
        <v>160867.20411767552</v>
      </c>
      <c r="AM16" s="57">
        <f t="shared" si="6"/>
        <v>0.95417769311134892</v>
      </c>
      <c r="AN16" s="57">
        <f t="shared" si="1"/>
        <v>1.3888888888888889E-3</v>
      </c>
      <c r="AO16" s="57">
        <f t="shared" ref="AO16:BH16" si="16">AN16+1/((FACT($B$4-1-AO$10))*(($B$5*$P16)^AO$10))</f>
        <v>2.0833333333333333E-3</v>
      </c>
      <c r="AP16" s="57">
        <f t="shared" si="16"/>
        <v>2.3726851851851851E-3</v>
      </c>
      <c r="AQ16" s="57">
        <f t="shared" si="16"/>
        <v>2.4691358024691358E-3</v>
      </c>
      <c r="AR16" s="57">
        <f t="shared" si="16"/>
        <v>2.4932484567901235E-3</v>
      </c>
      <c r="AS16" s="57">
        <f t="shared" si="16"/>
        <v>2.497267232510288E-3</v>
      </c>
      <c r="AT16" s="57">
        <f t="shared" si="16"/>
        <v>2.4976021304869683E-3</v>
      </c>
      <c r="AU16" s="57" t="e">
        <f t="shared" si="16"/>
        <v>#NUM!</v>
      </c>
      <c r="AV16" s="57" t="e">
        <f t="shared" si="16"/>
        <v>#NUM!</v>
      </c>
      <c r="AW16" s="57" t="e">
        <f t="shared" si="16"/>
        <v>#NUM!</v>
      </c>
      <c r="AX16" s="57" t="e">
        <f t="shared" si="16"/>
        <v>#NUM!</v>
      </c>
      <c r="AY16" s="57" t="e">
        <f t="shared" si="16"/>
        <v>#NUM!</v>
      </c>
      <c r="AZ16" s="57" t="e">
        <f t="shared" si="16"/>
        <v>#NUM!</v>
      </c>
      <c r="BA16" s="57" t="e">
        <f t="shared" si="16"/>
        <v>#NUM!</v>
      </c>
      <c r="BB16" s="57" t="e">
        <f t="shared" si="16"/>
        <v>#NUM!</v>
      </c>
      <c r="BC16" s="57" t="e">
        <f t="shared" si="16"/>
        <v>#NUM!</v>
      </c>
      <c r="BD16" s="57" t="e">
        <f t="shared" si="16"/>
        <v>#NUM!</v>
      </c>
      <c r="BE16" s="57" t="e">
        <f t="shared" si="16"/>
        <v>#NUM!</v>
      </c>
      <c r="BF16" s="57" t="e">
        <f t="shared" si="16"/>
        <v>#NUM!</v>
      </c>
      <c r="BG16" s="57" t="e">
        <f t="shared" si="16"/>
        <v>#NUM!</v>
      </c>
      <c r="BH16" s="57" t="e">
        <f t="shared" si="16"/>
        <v>#NUM!</v>
      </c>
      <c r="BI16" s="5">
        <f t="shared" si="8"/>
        <v>2.6692268497412108</v>
      </c>
    </row>
    <row r="17" spans="4:61" s="1" customFormat="1">
      <c r="D17" s="5"/>
      <c r="E17" s="5"/>
      <c r="F17" s="5"/>
      <c r="G17" s="5"/>
      <c r="H17" s="5"/>
      <c r="O17" s="3"/>
      <c r="P17" s="58">
        <v>3</v>
      </c>
      <c r="Q17" s="57">
        <f t="shared" si="3"/>
        <v>3.3131656808646742E-2</v>
      </c>
      <c r="R17" s="57">
        <f t="shared" si="4"/>
        <v>1</v>
      </c>
      <c r="S17" s="57">
        <f t="shared" ref="S17:AL17" si="17">R17+(($B$5*$P17)^S$10)/FACT(S$10)</f>
        <v>15.399999999999999</v>
      </c>
      <c r="T17" s="57">
        <f t="shared" si="17"/>
        <v>119.07999999999998</v>
      </c>
      <c r="U17" s="57">
        <f t="shared" si="17"/>
        <v>616.7439999999998</v>
      </c>
      <c r="V17" s="57">
        <f t="shared" si="17"/>
        <v>2408.3343999999988</v>
      </c>
      <c r="W17" s="57">
        <f t="shared" si="17"/>
        <v>7568.1147519999959</v>
      </c>
      <c r="X17" s="57">
        <f t="shared" si="17"/>
        <v>19951.587596799989</v>
      </c>
      <c r="Y17" s="57">
        <f t="shared" si="17"/>
        <v>45426.160306102829</v>
      </c>
      <c r="Z17" s="57">
        <f t="shared" si="17"/>
        <v>91280.391182847932</v>
      </c>
      <c r="AA17" s="57">
        <f t="shared" si="17"/>
        <v>164647.16058564009</v>
      </c>
      <c r="AB17" s="57">
        <f t="shared" si="17"/>
        <v>270295.30852566077</v>
      </c>
      <c r="AC17" s="57">
        <f t="shared" si="17"/>
        <v>408598.33855623333</v>
      </c>
      <c r="AD17" s="57">
        <f t="shared" si="17"/>
        <v>574561.97459292039</v>
      </c>
      <c r="AE17" s="57">
        <f t="shared" si="17"/>
        <v>758398.61758740444</v>
      </c>
      <c r="AF17" s="57">
        <f t="shared" si="17"/>
        <v>947487.7360960166</v>
      </c>
      <c r="AG17" s="57">
        <f t="shared" si="17"/>
        <v>1129013.2898642842</v>
      </c>
      <c r="AH17" s="57">
        <f t="shared" si="17"/>
        <v>1292386.2882557251</v>
      </c>
      <c r="AI17" s="57">
        <f t="shared" si="17"/>
        <v>1430772.8280696515</v>
      </c>
      <c r="AJ17" s="57">
        <f t="shared" si="17"/>
        <v>1541482.0599207925</v>
      </c>
      <c r="AK17" s="57">
        <f t="shared" si="17"/>
        <v>1625388.0040606046</v>
      </c>
      <c r="AL17" s="57">
        <f t="shared" si="17"/>
        <v>1685800.2838412693</v>
      </c>
      <c r="AM17" s="57">
        <f t="shared" si="6"/>
        <v>0.98887917722190766</v>
      </c>
      <c r="AN17" s="57">
        <f t="shared" si="1"/>
        <v>1.3888888888888889E-3</v>
      </c>
      <c r="AO17" s="57">
        <f t="shared" ref="AO17:BH17" si="18">AN17+1/((FACT($B$4-1-AO$10))*(($B$5*$P17)^AO$10))</f>
        <v>1.9675925925925928E-3</v>
      </c>
      <c r="AP17" s="57">
        <f t="shared" si="18"/>
        <v>2.1685313786008235E-3</v>
      </c>
      <c r="AQ17" s="57">
        <f t="shared" si="18"/>
        <v>2.224347708047554E-3</v>
      </c>
      <c r="AR17" s="57">
        <f t="shared" si="18"/>
        <v>2.2359761100156227E-3</v>
      </c>
      <c r="AS17" s="57">
        <f t="shared" si="18"/>
        <v>2.237591165844521E-3</v>
      </c>
      <c r="AT17" s="57">
        <f t="shared" si="18"/>
        <v>2.2377033224993056E-3</v>
      </c>
      <c r="AU17" s="57" t="e">
        <f t="shared" si="18"/>
        <v>#NUM!</v>
      </c>
      <c r="AV17" s="57" t="e">
        <f t="shared" si="18"/>
        <v>#NUM!</v>
      </c>
      <c r="AW17" s="57" t="e">
        <f t="shared" si="18"/>
        <v>#NUM!</v>
      </c>
      <c r="AX17" s="57" t="e">
        <f t="shared" si="18"/>
        <v>#NUM!</v>
      </c>
      <c r="AY17" s="57" t="e">
        <f t="shared" si="18"/>
        <v>#NUM!</v>
      </c>
      <c r="AZ17" s="57" t="e">
        <f t="shared" si="18"/>
        <v>#NUM!</v>
      </c>
      <c r="BA17" s="57" t="e">
        <f t="shared" si="18"/>
        <v>#NUM!</v>
      </c>
      <c r="BB17" s="57" t="e">
        <f t="shared" si="18"/>
        <v>#NUM!</v>
      </c>
      <c r="BC17" s="57" t="e">
        <f t="shared" si="18"/>
        <v>#NUM!</v>
      </c>
      <c r="BD17" s="57" t="e">
        <f t="shared" si="18"/>
        <v>#NUM!</v>
      </c>
      <c r="BE17" s="57" t="e">
        <f t="shared" si="18"/>
        <v>#NUM!</v>
      </c>
      <c r="BF17" s="57" t="e">
        <f t="shared" si="18"/>
        <v>#NUM!</v>
      </c>
      <c r="BG17" s="57" t="e">
        <f t="shared" si="18"/>
        <v>#NUM!</v>
      </c>
      <c r="BH17" s="57" t="e">
        <f t="shared" si="18"/>
        <v>#NUM!</v>
      </c>
      <c r="BI17" s="5">
        <f t="shared" si="8"/>
        <v>2.9792451035111402</v>
      </c>
    </row>
    <row r="18" spans="4:61" s="1" customFormat="1">
      <c r="D18" s="5"/>
      <c r="E18" s="5"/>
      <c r="F18" s="5"/>
      <c r="G18" s="5"/>
      <c r="H18" s="5"/>
      <c r="O18" s="3"/>
      <c r="P18" s="57">
        <v>3.5</v>
      </c>
      <c r="Q18" s="57">
        <f t="shared" si="3"/>
        <v>7.579091240426097E-3</v>
      </c>
      <c r="R18" s="57">
        <f t="shared" si="4"/>
        <v>1</v>
      </c>
      <c r="S18" s="57">
        <f t="shared" ref="S18:AL18" si="19">R18+(($B$5*$P18)^S$10)/FACT(S$10)</f>
        <v>17.8</v>
      </c>
      <c r="T18" s="57">
        <f t="shared" si="19"/>
        <v>158.92000000000002</v>
      </c>
      <c r="U18" s="57">
        <f t="shared" si="19"/>
        <v>949.19200000000001</v>
      </c>
      <c r="V18" s="57">
        <f t="shared" si="19"/>
        <v>4268.3343999999997</v>
      </c>
      <c r="W18" s="57">
        <f t="shared" si="19"/>
        <v>15420.652864000002</v>
      </c>
      <c r="X18" s="57">
        <f t="shared" si="19"/>
        <v>46647.144563200003</v>
      </c>
      <c r="Y18" s="57">
        <f t="shared" si="19"/>
        <v>121590.72464128002</v>
      </c>
      <c r="Z18" s="57">
        <f t="shared" si="19"/>
        <v>278972.24280524801</v>
      </c>
      <c r="AA18" s="57">
        <f t="shared" si="19"/>
        <v>572751.07671132172</v>
      </c>
      <c r="AB18" s="57">
        <f t="shared" si="19"/>
        <v>1066299.5176735255</v>
      </c>
      <c r="AC18" s="57">
        <f t="shared" si="19"/>
        <v>1820082.591143073</v>
      </c>
      <c r="AD18" s="57">
        <f t="shared" si="19"/>
        <v>2875378.8940004394</v>
      </c>
      <c r="AE18" s="57">
        <f t="shared" si="19"/>
        <v>4239146.4238468818</v>
      </c>
      <c r="AF18" s="57">
        <f t="shared" si="19"/>
        <v>5875667.4596626125</v>
      </c>
      <c r="AG18" s="57">
        <f t="shared" si="19"/>
        <v>7708571.0197762325</v>
      </c>
      <c r="AH18" s="57">
        <f t="shared" si="19"/>
        <v>9633119.757895533</v>
      </c>
      <c r="AI18" s="57">
        <f t="shared" si="19"/>
        <v>11535026.746154606</v>
      </c>
      <c r="AJ18" s="57">
        <f t="shared" si="19"/>
        <v>13310139.935196409</v>
      </c>
      <c r="AK18" s="57">
        <f t="shared" si="19"/>
        <v>14879713.70234916</v>
      </c>
      <c r="AL18" s="57">
        <f t="shared" si="19"/>
        <v>16198155.66675747</v>
      </c>
      <c r="AM18" s="57">
        <f t="shared" si="6"/>
        <v>0.99764127251205836</v>
      </c>
      <c r="AN18" s="57">
        <f t="shared" si="1"/>
        <v>1.3888888888888889E-3</v>
      </c>
      <c r="AO18" s="57">
        <f t="shared" ref="AO18:BH18" si="20">AN18+1/((FACT($B$4-1-AO$10))*(($B$5*$P18)^AO$10))</f>
        <v>1.8849206349206349E-3</v>
      </c>
      <c r="AP18" s="57">
        <f t="shared" si="20"/>
        <v>2.0325491307634164E-3</v>
      </c>
      <c r="AQ18" s="57">
        <f t="shared" si="20"/>
        <v>2.0676987726307452E-3</v>
      </c>
      <c r="AR18" s="57">
        <f t="shared" si="20"/>
        <v>2.0739754943927681E-3</v>
      </c>
      <c r="AS18" s="57">
        <f t="shared" si="20"/>
        <v>2.0747227231739615E-3</v>
      </c>
      <c r="AT18" s="57">
        <f t="shared" si="20"/>
        <v>2.0747672010776037E-3</v>
      </c>
      <c r="AU18" s="57" t="e">
        <f t="shared" si="20"/>
        <v>#NUM!</v>
      </c>
      <c r="AV18" s="57" t="e">
        <f t="shared" si="20"/>
        <v>#NUM!</v>
      </c>
      <c r="AW18" s="57" t="e">
        <f t="shared" si="20"/>
        <v>#NUM!</v>
      </c>
      <c r="AX18" s="57" t="e">
        <f t="shared" si="20"/>
        <v>#NUM!</v>
      </c>
      <c r="AY18" s="57" t="e">
        <f t="shared" si="20"/>
        <v>#NUM!</v>
      </c>
      <c r="AZ18" s="57" t="e">
        <f t="shared" si="20"/>
        <v>#NUM!</v>
      </c>
      <c r="BA18" s="57" t="e">
        <f t="shared" si="20"/>
        <v>#NUM!</v>
      </c>
      <c r="BB18" s="57" t="e">
        <f t="shared" si="20"/>
        <v>#NUM!</v>
      </c>
      <c r="BC18" s="57" t="e">
        <f t="shared" si="20"/>
        <v>#NUM!</v>
      </c>
      <c r="BD18" s="57" t="e">
        <f t="shared" si="20"/>
        <v>#NUM!</v>
      </c>
      <c r="BE18" s="57" t="e">
        <f t="shared" si="20"/>
        <v>#NUM!</v>
      </c>
      <c r="BF18" s="57" t="e">
        <f t="shared" si="20"/>
        <v>#NUM!</v>
      </c>
      <c r="BG18" s="57" t="e">
        <f t="shared" si="20"/>
        <v>#NUM!</v>
      </c>
      <c r="BH18" s="57" t="e">
        <f t="shared" si="20"/>
        <v>#NUM!</v>
      </c>
      <c r="BI18" s="5">
        <f t="shared" si="8"/>
        <v>3.2132119031012718</v>
      </c>
    </row>
    <row r="19" spans="4:61" s="1" customFormat="1">
      <c r="D19" s="5"/>
      <c r="E19" s="5"/>
      <c r="F19" s="5"/>
      <c r="G19" s="5"/>
      <c r="H19" s="5"/>
      <c r="O19" s="3"/>
      <c r="P19" s="58">
        <v>4</v>
      </c>
      <c r="Q19" s="57">
        <f t="shared" si="3"/>
        <v>1.532011624507585E-3</v>
      </c>
      <c r="R19" s="57">
        <f t="shared" si="4"/>
        <v>1</v>
      </c>
      <c r="S19" s="57">
        <f t="shared" ref="S19:AL19" si="21">R19+(($B$5*$P19)^S$10)/FACT(S$10)</f>
        <v>20.2</v>
      </c>
      <c r="T19" s="57">
        <f t="shared" si="21"/>
        <v>204.51999999999998</v>
      </c>
      <c r="U19" s="57">
        <f t="shared" si="21"/>
        <v>1384.1679999999999</v>
      </c>
      <c r="V19" s="57">
        <f t="shared" si="21"/>
        <v>7046.4783999999991</v>
      </c>
      <c r="W19" s="57">
        <f t="shared" si="21"/>
        <v>28789.750335999997</v>
      </c>
      <c r="X19" s="57">
        <f t="shared" si="21"/>
        <v>98368.220531199986</v>
      </c>
      <c r="Y19" s="57">
        <f t="shared" si="21"/>
        <v>289212.02449517709</v>
      </c>
      <c r="Z19" s="57">
        <f t="shared" si="21"/>
        <v>747237.15400872217</v>
      </c>
      <c r="AA19" s="57">
        <f t="shared" si="21"/>
        <v>1724357.4303042851</v>
      </c>
      <c r="AB19" s="57">
        <f t="shared" si="21"/>
        <v>3600428.3607917661</v>
      </c>
      <c r="AC19" s="57">
        <f t="shared" si="21"/>
        <v>6875024.8940062774</v>
      </c>
      <c r="AD19" s="57">
        <f t="shared" si="21"/>
        <v>12114379.347149495</v>
      </c>
      <c r="AE19" s="57">
        <f t="shared" si="21"/>
        <v>19852502.847176403</v>
      </c>
      <c r="AF19" s="57">
        <f t="shared" si="21"/>
        <v>30464786.504356161</v>
      </c>
      <c r="AG19" s="57">
        <f t="shared" si="21"/>
        <v>44048509.585546255</v>
      </c>
      <c r="AH19" s="57">
        <f t="shared" si="21"/>
        <v>60348977.282974362</v>
      </c>
      <c r="AI19" s="57">
        <f t="shared" si="21"/>
        <v>78758917.270657867</v>
      </c>
      <c r="AJ19" s="57">
        <f t="shared" si="21"/>
        <v>98396186.590853602</v>
      </c>
      <c r="AK19" s="57">
        <f t="shared" si="21"/>
        <v>118240164.00915667</v>
      </c>
      <c r="AL19" s="57">
        <f t="shared" si="21"/>
        <v>137290382.33072761</v>
      </c>
      <c r="AM19" s="57">
        <f t="shared" si="6"/>
        <v>0.99954876709432905</v>
      </c>
      <c r="AN19" s="57">
        <f t="shared" si="1"/>
        <v>1.3888888888888889E-3</v>
      </c>
      <c r="AO19" s="57">
        <f t="shared" ref="AO19:BH19" si="22">AN19+1/((FACT($B$4-1-AO$10))*(($B$5*$P19)^AO$10))</f>
        <v>1.8229166666666667E-3</v>
      </c>
      <c r="AP19" s="57">
        <f t="shared" si="22"/>
        <v>1.9359447337962963E-3</v>
      </c>
      <c r="AQ19" s="57">
        <f t="shared" si="22"/>
        <v>1.9594922477816357E-3</v>
      </c>
      <c r="AR19" s="57">
        <f t="shared" si="22"/>
        <v>1.9631715468418449E-3</v>
      </c>
      <c r="AS19" s="57">
        <f t="shared" si="22"/>
        <v>1.9635548071606167E-3</v>
      </c>
      <c r="AT19" s="57">
        <f t="shared" si="22"/>
        <v>1.9635747686355528E-3</v>
      </c>
      <c r="AU19" s="57" t="e">
        <f t="shared" si="22"/>
        <v>#NUM!</v>
      </c>
      <c r="AV19" s="57" t="e">
        <f t="shared" si="22"/>
        <v>#NUM!</v>
      </c>
      <c r="AW19" s="57" t="e">
        <f t="shared" si="22"/>
        <v>#NUM!</v>
      </c>
      <c r="AX19" s="57" t="e">
        <f t="shared" si="22"/>
        <v>#NUM!</v>
      </c>
      <c r="AY19" s="57" t="e">
        <f t="shared" si="22"/>
        <v>#NUM!</v>
      </c>
      <c r="AZ19" s="57" t="e">
        <f t="shared" si="22"/>
        <v>#NUM!</v>
      </c>
      <c r="BA19" s="57" t="e">
        <f t="shared" si="22"/>
        <v>#NUM!</v>
      </c>
      <c r="BB19" s="57" t="e">
        <f t="shared" si="22"/>
        <v>#NUM!</v>
      </c>
      <c r="BC19" s="57" t="e">
        <f t="shared" si="22"/>
        <v>#NUM!</v>
      </c>
      <c r="BD19" s="57" t="e">
        <f t="shared" si="22"/>
        <v>#NUM!</v>
      </c>
      <c r="BE19" s="57" t="e">
        <f t="shared" si="22"/>
        <v>#NUM!</v>
      </c>
      <c r="BF19" s="57" t="e">
        <f t="shared" si="22"/>
        <v>#NUM!</v>
      </c>
      <c r="BG19" s="57" t="e">
        <f t="shared" si="22"/>
        <v>#NUM!</v>
      </c>
      <c r="BH19" s="57" t="e">
        <f t="shared" si="22"/>
        <v>#NUM!</v>
      </c>
      <c r="BI19" s="5">
        <f t="shared" si="8"/>
        <v>3.3951682274361237</v>
      </c>
    </row>
    <row r="20" spans="4:61" s="1" customFormat="1">
      <c r="D20" s="5"/>
      <c r="E20" s="5"/>
      <c r="F20" s="5"/>
      <c r="G20" s="5"/>
      <c r="H20" s="5"/>
      <c r="O20" s="3"/>
      <c r="P20" s="57">
        <v>4.5</v>
      </c>
      <c r="Q20" s="57">
        <f t="shared" si="3"/>
        <v>2.8175422602497668E-4</v>
      </c>
      <c r="R20" s="57">
        <f t="shared" si="4"/>
        <v>1</v>
      </c>
      <c r="S20" s="57">
        <f t="shared" ref="S20:AL20" si="23">R20+(($B$5*$P20)^S$10)/FACT(S$10)</f>
        <v>22.599999999999998</v>
      </c>
      <c r="T20" s="57">
        <f t="shared" si="23"/>
        <v>255.87999999999994</v>
      </c>
      <c r="U20" s="57">
        <f t="shared" si="23"/>
        <v>1935.4959999999992</v>
      </c>
      <c r="V20" s="57">
        <f t="shared" si="23"/>
        <v>11005.422399999994</v>
      </c>
      <c r="W20" s="57">
        <f t="shared" si="23"/>
        <v>50187.504447999971</v>
      </c>
      <c r="X20" s="57">
        <f t="shared" si="23"/>
        <v>191242.99982079986</v>
      </c>
      <c r="Y20" s="57">
        <f t="shared" si="23"/>
        <v>626499.95697115373</v>
      </c>
      <c r="Z20" s="57">
        <f t="shared" si="23"/>
        <v>1801693.7412771089</v>
      </c>
      <c r="AA20" s="57">
        <f t="shared" si="23"/>
        <v>4622158.823611401</v>
      </c>
      <c r="AB20" s="57">
        <f t="shared" si="23"/>
        <v>10714363.401453473</v>
      </c>
      <c r="AC20" s="57">
        <f t="shared" si="23"/>
        <v>22677237.845216081</v>
      </c>
      <c r="AD20" s="57">
        <f t="shared" si="23"/>
        <v>44210411.843988776</v>
      </c>
      <c r="AE20" s="57">
        <f t="shared" si="23"/>
        <v>79988608.641949564</v>
      </c>
      <c r="AF20" s="57">
        <f t="shared" si="23"/>
        <v>135189255.13023192</v>
      </c>
      <c r="AG20" s="57">
        <f t="shared" si="23"/>
        <v>214678186.07335848</v>
      </c>
      <c r="AH20" s="57">
        <f t="shared" si="23"/>
        <v>321988242.84657931</v>
      </c>
      <c r="AI20" s="57">
        <f t="shared" si="23"/>
        <v>458335138.51137757</v>
      </c>
      <c r="AJ20" s="57">
        <f t="shared" si="23"/>
        <v>621951413.30913544</v>
      </c>
      <c r="AK20" s="57">
        <f t="shared" si="23"/>
        <v>807957283.60553384</v>
      </c>
      <c r="AL20" s="57">
        <f t="shared" si="23"/>
        <v>1008843623.5256441</v>
      </c>
      <c r="AM20" s="57">
        <f t="shared" si="6"/>
        <v>0.99992041618788818</v>
      </c>
      <c r="AN20" s="57">
        <f t="shared" si="1"/>
        <v>1.3888888888888889E-3</v>
      </c>
      <c r="AO20" s="57">
        <f t="shared" ref="AO20:BH20" si="24">AN20+1/((FACT($B$4-1-AO$10))*(($B$5*$P20)^AO$10))</f>
        <v>1.7746913580246916E-3</v>
      </c>
      <c r="AP20" s="57">
        <f t="shared" si="24"/>
        <v>1.8639974851394608E-3</v>
      </c>
      <c r="AQ20" s="57">
        <f t="shared" si="24"/>
        <v>1.8805356568273809E-3</v>
      </c>
      <c r="AR20" s="57">
        <f t="shared" si="24"/>
        <v>1.8828326251173698E-3</v>
      </c>
      <c r="AS20" s="57">
        <f t="shared" si="24"/>
        <v>1.8830453073664429E-3</v>
      </c>
      <c r="AT20" s="57">
        <f t="shared" si="24"/>
        <v>1.883055153766863E-3</v>
      </c>
      <c r="AU20" s="57" t="e">
        <f t="shared" si="24"/>
        <v>#NUM!</v>
      </c>
      <c r="AV20" s="57" t="e">
        <f t="shared" si="24"/>
        <v>#NUM!</v>
      </c>
      <c r="AW20" s="57" t="e">
        <f t="shared" si="24"/>
        <v>#NUM!</v>
      </c>
      <c r="AX20" s="57" t="e">
        <f t="shared" si="24"/>
        <v>#NUM!</v>
      </c>
      <c r="AY20" s="57" t="e">
        <f t="shared" si="24"/>
        <v>#NUM!</v>
      </c>
      <c r="AZ20" s="57" t="e">
        <f t="shared" si="24"/>
        <v>#NUM!</v>
      </c>
      <c r="BA20" s="57" t="e">
        <f t="shared" si="24"/>
        <v>#NUM!</v>
      </c>
      <c r="BB20" s="57" t="e">
        <f t="shared" si="24"/>
        <v>#NUM!</v>
      </c>
      <c r="BC20" s="57" t="e">
        <f t="shared" si="24"/>
        <v>#NUM!</v>
      </c>
      <c r="BD20" s="57" t="e">
        <f t="shared" si="24"/>
        <v>#NUM!</v>
      </c>
      <c r="BE20" s="57" t="e">
        <f t="shared" si="24"/>
        <v>#NUM!</v>
      </c>
      <c r="BF20" s="57" t="e">
        <f t="shared" si="24"/>
        <v>#NUM!</v>
      </c>
      <c r="BG20" s="57" t="e">
        <f t="shared" si="24"/>
        <v>#NUM!</v>
      </c>
      <c r="BH20" s="57" t="e">
        <f t="shared" si="24"/>
        <v>#NUM!</v>
      </c>
      <c r="BI20" s="5">
        <f t="shared" si="8"/>
        <v>3.5403459390611411</v>
      </c>
    </row>
    <row r="21" spans="4:61" s="1" customFormat="1">
      <c r="D21" s="5"/>
      <c r="E21" s="5"/>
      <c r="F21" s="5"/>
      <c r="G21" s="5"/>
      <c r="H21" s="5"/>
      <c r="O21" s="3"/>
      <c r="P21" s="58">
        <v>5</v>
      </c>
      <c r="Q21" s="57">
        <f t="shared" si="3"/>
        <v>4.8095963080809281E-5</v>
      </c>
      <c r="R21" s="57">
        <f t="shared" si="4"/>
        <v>1</v>
      </c>
      <c r="S21" s="57">
        <f t="shared" ref="S21:AL21" si="25">R21+(($B$5*$P21)^S$10)/FACT(S$10)</f>
        <v>25</v>
      </c>
      <c r="T21" s="57">
        <f t="shared" si="25"/>
        <v>313</v>
      </c>
      <c r="U21" s="57">
        <f t="shared" si="25"/>
        <v>2617</v>
      </c>
      <c r="V21" s="57">
        <f t="shared" si="25"/>
        <v>16441</v>
      </c>
      <c r="W21" s="57">
        <f t="shared" si="25"/>
        <v>82796.2</v>
      </c>
      <c r="X21" s="57">
        <f t="shared" si="25"/>
        <v>348217</v>
      </c>
      <c r="Y21" s="57">
        <f t="shared" si="25"/>
        <v>1258231.1714285715</v>
      </c>
      <c r="Z21" s="57">
        <f t="shared" si="25"/>
        <v>3988273.6857142858</v>
      </c>
      <c r="AA21" s="57">
        <f t="shared" si="25"/>
        <v>11268387.057142857</v>
      </c>
      <c r="AB21" s="57">
        <f t="shared" si="25"/>
        <v>28740659.148571428</v>
      </c>
      <c r="AC21" s="57">
        <f t="shared" si="25"/>
        <v>66861980.075324669</v>
      </c>
      <c r="AD21" s="57">
        <f t="shared" si="25"/>
        <v>143104621.92883116</v>
      </c>
      <c r="AE21" s="57">
        <f t="shared" si="25"/>
        <v>283860268.42761236</v>
      </c>
      <c r="AF21" s="57">
        <f t="shared" si="25"/>
        <v>525155662.42552304</v>
      </c>
      <c r="AG21" s="57">
        <f t="shared" si="25"/>
        <v>911228292.82218003</v>
      </c>
      <c r="AH21" s="57">
        <f t="shared" si="25"/>
        <v>1490337238.4171658</v>
      </c>
      <c r="AI21" s="57">
        <f t="shared" si="25"/>
        <v>2307902808.66891</v>
      </c>
      <c r="AJ21" s="57">
        <f t="shared" si="25"/>
        <v>3397990235.671236</v>
      </c>
      <c r="AK21" s="57">
        <f t="shared" si="25"/>
        <v>4774942775.0425949</v>
      </c>
      <c r="AL21" s="57">
        <f t="shared" si="25"/>
        <v>6427285822.2882252</v>
      </c>
      <c r="AM21" s="57">
        <f t="shared" si="6"/>
        <v>0.99998685433974399</v>
      </c>
      <c r="AN21" s="57">
        <f t="shared" si="1"/>
        <v>1.3888888888888889E-3</v>
      </c>
      <c r="AO21" s="57">
        <f t="shared" ref="AO21:BH21" si="26">AN21+1/((FACT($B$4-1-AO$10))*(($B$5*$P21)^AO$10))</f>
        <v>1.7361111111111112E-3</v>
      </c>
      <c r="AP21" s="57">
        <f t="shared" si="26"/>
        <v>1.8084490740740743E-3</v>
      </c>
      <c r="AQ21" s="57">
        <f t="shared" si="26"/>
        <v>1.8205054012345682E-3</v>
      </c>
      <c r="AR21" s="57">
        <f t="shared" si="26"/>
        <v>1.8220124421296298E-3</v>
      </c>
      <c r="AS21" s="57">
        <f t="shared" si="26"/>
        <v>1.8221380288708849E-3</v>
      </c>
      <c r="AT21" s="57">
        <f t="shared" si="26"/>
        <v>1.8221432616517706E-3</v>
      </c>
      <c r="AU21" s="57" t="e">
        <f t="shared" si="26"/>
        <v>#NUM!</v>
      </c>
      <c r="AV21" s="57" t="e">
        <f t="shared" si="26"/>
        <v>#NUM!</v>
      </c>
      <c r="AW21" s="57" t="e">
        <f t="shared" si="26"/>
        <v>#NUM!</v>
      </c>
      <c r="AX21" s="57" t="e">
        <f t="shared" si="26"/>
        <v>#NUM!</v>
      </c>
      <c r="AY21" s="57" t="e">
        <f t="shared" si="26"/>
        <v>#NUM!</v>
      </c>
      <c r="AZ21" s="57" t="e">
        <f t="shared" si="26"/>
        <v>#NUM!</v>
      </c>
      <c r="BA21" s="57" t="e">
        <f t="shared" si="26"/>
        <v>#NUM!</v>
      </c>
      <c r="BB21" s="57" t="e">
        <f t="shared" si="26"/>
        <v>#NUM!</v>
      </c>
      <c r="BC21" s="57" t="e">
        <f t="shared" si="26"/>
        <v>#NUM!</v>
      </c>
      <c r="BD21" s="57" t="e">
        <f t="shared" si="26"/>
        <v>#NUM!</v>
      </c>
      <c r="BE21" s="57" t="e">
        <f t="shared" si="26"/>
        <v>#NUM!</v>
      </c>
      <c r="BF21" s="57" t="e">
        <f t="shared" si="26"/>
        <v>#NUM!</v>
      </c>
      <c r="BG21" s="57" t="e">
        <f t="shared" si="26"/>
        <v>#NUM!</v>
      </c>
      <c r="BH21" s="57" t="e">
        <f t="shared" si="26"/>
        <v>#NUM!</v>
      </c>
      <c r="BI21" s="5">
        <f t="shared" si="8"/>
        <v>3.6586951240174947</v>
      </c>
    </row>
    <row r="22" spans="4:61" s="1" customFormat="1">
      <c r="D22" s="5"/>
      <c r="E22" s="5"/>
      <c r="F22" s="5"/>
      <c r="G22" s="5"/>
      <c r="H22" s="5"/>
      <c r="O22" s="3"/>
      <c r="P22" s="57">
        <v>5.5</v>
      </c>
      <c r="Q22" s="57">
        <f t="shared" si="3"/>
        <v>7.7296170821538047E-6</v>
      </c>
      <c r="R22" s="57">
        <f t="shared" si="4"/>
        <v>1</v>
      </c>
      <c r="S22" s="57">
        <f t="shared" ref="S22:AL22" si="27">R22+(($B$5*$P22)^S$10)/FACT(S$10)</f>
        <v>27.4</v>
      </c>
      <c r="T22" s="57">
        <f t="shared" si="27"/>
        <v>375.87999999999994</v>
      </c>
      <c r="U22" s="57">
        <f t="shared" si="27"/>
        <v>3442.5039999999999</v>
      </c>
      <c r="V22" s="57">
        <f t="shared" si="27"/>
        <v>23682.222399999995</v>
      </c>
      <c r="W22" s="57">
        <f t="shared" si="27"/>
        <v>130547.93555199997</v>
      </c>
      <c r="X22" s="57">
        <f t="shared" si="27"/>
        <v>600757.0734207998</v>
      </c>
      <c r="Y22" s="57">
        <f t="shared" si="27"/>
        <v>2374117.2505259877</v>
      </c>
      <c r="Z22" s="57">
        <f t="shared" si="27"/>
        <v>8226205.8349731071</v>
      </c>
      <c r="AA22" s="57">
        <f t="shared" si="27"/>
        <v>25392332.349351324</v>
      </c>
      <c r="AB22" s="57">
        <f t="shared" si="27"/>
        <v>70710906.347309828</v>
      </c>
      <c r="AC22" s="57">
        <f t="shared" si="27"/>
        <v>179475483.94241023</v>
      </c>
      <c r="AD22" s="57">
        <f t="shared" si="27"/>
        <v>418757554.65163106</v>
      </c>
      <c r="AE22" s="57">
        <f t="shared" si="27"/>
        <v>904684221.32266402</v>
      </c>
      <c r="AF22" s="57">
        <f t="shared" si="27"/>
        <v>1821003078.4737546</v>
      </c>
      <c r="AG22" s="57">
        <f t="shared" si="27"/>
        <v>3433724267.0596743</v>
      </c>
      <c r="AH22" s="57">
        <f t="shared" si="27"/>
        <v>6094714228.2264414</v>
      </c>
      <c r="AI22" s="57">
        <f t="shared" si="27"/>
        <v>10227075109.097185</v>
      </c>
      <c r="AJ22" s="57">
        <f t="shared" si="27"/>
        <v>16287871067.707609</v>
      </c>
      <c r="AK22" s="57">
        <f t="shared" si="27"/>
        <v>24709187557.566303</v>
      </c>
      <c r="AL22" s="57">
        <f t="shared" si="27"/>
        <v>35825325324.179779</v>
      </c>
      <c r="AM22" s="57">
        <f t="shared" si="6"/>
        <v>0.99999794257235641</v>
      </c>
      <c r="AN22" s="57">
        <f t="shared" si="1"/>
        <v>1.3888888888888889E-3</v>
      </c>
      <c r="AO22" s="57">
        <f t="shared" ref="AO22:BH22" si="28">AN22+1/((FACT($B$4-1-AO$10))*(($B$5*$P22)^AO$10))</f>
        <v>1.7045454545454547E-3</v>
      </c>
      <c r="AP22" s="57">
        <f t="shared" si="28"/>
        <v>1.7643288950107132E-3</v>
      </c>
      <c r="AQ22" s="57">
        <f t="shared" si="28"/>
        <v>1.7733869920509039E-3</v>
      </c>
      <c r="AR22" s="57">
        <f t="shared" si="28"/>
        <v>1.7744163212600164E-3</v>
      </c>
      <c r="AS22" s="57">
        <f t="shared" si="28"/>
        <v>1.7744943007455554E-3</v>
      </c>
      <c r="AT22" s="57">
        <f t="shared" si="28"/>
        <v>1.7744972545139469E-3</v>
      </c>
      <c r="AU22" s="57" t="e">
        <f t="shared" si="28"/>
        <v>#NUM!</v>
      </c>
      <c r="AV22" s="57" t="e">
        <f t="shared" si="28"/>
        <v>#NUM!</v>
      </c>
      <c r="AW22" s="57" t="e">
        <f t="shared" si="28"/>
        <v>#NUM!</v>
      </c>
      <c r="AX22" s="57" t="e">
        <f t="shared" si="28"/>
        <v>#NUM!</v>
      </c>
      <c r="AY22" s="57" t="e">
        <f t="shared" si="28"/>
        <v>#NUM!</v>
      </c>
      <c r="AZ22" s="57" t="e">
        <f t="shared" si="28"/>
        <v>#NUM!</v>
      </c>
      <c r="BA22" s="57" t="e">
        <f t="shared" si="28"/>
        <v>#NUM!</v>
      </c>
      <c r="BB22" s="57" t="e">
        <f t="shared" si="28"/>
        <v>#NUM!</v>
      </c>
      <c r="BC22" s="57" t="e">
        <f t="shared" si="28"/>
        <v>#NUM!</v>
      </c>
      <c r="BD22" s="57" t="e">
        <f t="shared" si="28"/>
        <v>#NUM!</v>
      </c>
      <c r="BE22" s="57" t="e">
        <f t="shared" si="28"/>
        <v>#NUM!</v>
      </c>
      <c r="BF22" s="57" t="e">
        <f t="shared" si="28"/>
        <v>#NUM!</v>
      </c>
      <c r="BG22" s="57" t="e">
        <f t="shared" si="28"/>
        <v>#NUM!</v>
      </c>
      <c r="BH22" s="57" t="e">
        <f t="shared" si="28"/>
        <v>#NUM!</v>
      </c>
      <c r="BI22" s="5">
        <f t="shared" si="8"/>
        <v>3.7569326465330235</v>
      </c>
    </row>
    <row r="23" spans="4:61" s="1" customFormat="1">
      <c r="D23" s="5"/>
      <c r="E23" s="5"/>
      <c r="F23" s="5"/>
      <c r="G23" s="5"/>
      <c r="H23" s="5"/>
      <c r="O23" s="3"/>
      <c r="P23" s="58">
        <v>6</v>
      </c>
      <c r="Q23" s="57">
        <f t="shared" si="3"/>
        <v>1.1819050510771614E-6</v>
      </c>
      <c r="R23" s="57">
        <f t="shared" si="4"/>
        <v>1</v>
      </c>
      <c r="S23" s="57">
        <f t="shared" ref="S23:AL23" si="29">R23+(($B$5*$P23)^S$10)/FACT(S$10)</f>
        <v>29.799999999999997</v>
      </c>
      <c r="T23" s="57">
        <f t="shared" si="29"/>
        <v>444.51999999999992</v>
      </c>
      <c r="U23" s="57">
        <f t="shared" si="29"/>
        <v>4425.8319999999985</v>
      </c>
      <c r="V23" s="57">
        <f t="shared" si="29"/>
        <v>33091.278399999981</v>
      </c>
      <c r="W23" s="57">
        <f t="shared" si="29"/>
        <v>198204.24966399989</v>
      </c>
      <c r="X23" s="57">
        <f t="shared" si="29"/>
        <v>990746.51173119934</v>
      </c>
      <c r="Y23" s="57">
        <f t="shared" si="29"/>
        <v>4251491.8185219625</v>
      </c>
      <c r="Z23" s="57">
        <f t="shared" si="29"/>
        <v>15990174.922968708</v>
      </c>
      <c r="AA23" s="57">
        <f t="shared" si="29"/>
        <v>53553960.857198291</v>
      </c>
      <c r="AB23" s="57">
        <f t="shared" si="29"/>
        <v>161737664.34777948</v>
      </c>
      <c r="AC23" s="57">
        <f t="shared" si="29"/>
        <v>444982269.85039198</v>
      </c>
      <c r="AD23" s="57">
        <f t="shared" si="29"/>
        <v>1124769323.0566621</v>
      </c>
      <c r="AE23" s="57">
        <f t="shared" si="29"/>
        <v>2630759102.4674749</v>
      </c>
      <c r="AF23" s="57">
        <f t="shared" si="29"/>
        <v>5728795220.1125755</v>
      </c>
      <c r="AG23" s="57">
        <f t="shared" si="29"/>
        <v>11677024565.991169</v>
      </c>
      <c r="AH23" s="57">
        <f t="shared" si="29"/>
        <v>22383837388.572636</v>
      </c>
      <c r="AI23" s="57">
        <f t="shared" si="29"/>
        <v>40522437935.063591</v>
      </c>
      <c r="AJ23" s="57">
        <f t="shared" si="29"/>
        <v>69544198809.449112</v>
      </c>
      <c r="AK23" s="57">
        <f t="shared" si="29"/>
        <v>113535078450.62296</v>
      </c>
      <c r="AL23" s="57">
        <f t="shared" si="29"/>
        <v>176881945133.91327</v>
      </c>
      <c r="AM23" s="57">
        <f t="shared" si="6"/>
        <v>0.99999969219088725</v>
      </c>
      <c r="AN23" s="57">
        <f t="shared" si="1"/>
        <v>1.3888888888888889E-3</v>
      </c>
      <c r="AO23" s="57">
        <f t="shared" ref="AO23:BH23" si="30">AN23+1/((FACT($B$4-1-AO$10))*(($B$5*$P23)^AO$10))</f>
        <v>1.6782407407407408E-3</v>
      </c>
      <c r="AP23" s="57">
        <f t="shared" si="30"/>
        <v>1.7284754372427983E-3</v>
      </c>
      <c r="AQ23" s="57">
        <f t="shared" si="30"/>
        <v>1.7354524784236396E-3</v>
      </c>
      <c r="AR23" s="57">
        <f t="shared" si="30"/>
        <v>1.736179253546644E-3</v>
      </c>
      <c r="AS23" s="57">
        <f t="shared" si="30"/>
        <v>1.7362297240412971E-3</v>
      </c>
      <c r="AT23" s="57">
        <f t="shared" si="30"/>
        <v>1.7362314764890281E-3</v>
      </c>
      <c r="AU23" s="57" t="e">
        <f t="shared" si="30"/>
        <v>#NUM!</v>
      </c>
      <c r="AV23" s="57" t="e">
        <f t="shared" si="30"/>
        <v>#NUM!</v>
      </c>
      <c r="AW23" s="57" t="e">
        <f t="shared" si="30"/>
        <v>#NUM!</v>
      </c>
      <c r="AX23" s="57" t="e">
        <f t="shared" si="30"/>
        <v>#NUM!</v>
      </c>
      <c r="AY23" s="57" t="e">
        <f t="shared" si="30"/>
        <v>#NUM!</v>
      </c>
      <c r="AZ23" s="57" t="e">
        <f t="shared" si="30"/>
        <v>#NUM!</v>
      </c>
      <c r="BA23" s="57" t="e">
        <f t="shared" si="30"/>
        <v>#NUM!</v>
      </c>
      <c r="BB23" s="57" t="e">
        <f t="shared" si="30"/>
        <v>#NUM!</v>
      </c>
      <c r="BC23" s="57" t="e">
        <f t="shared" si="30"/>
        <v>#NUM!</v>
      </c>
      <c r="BD23" s="57" t="e">
        <f t="shared" si="30"/>
        <v>#NUM!</v>
      </c>
      <c r="BE23" s="57" t="e">
        <f t="shared" si="30"/>
        <v>#NUM!</v>
      </c>
      <c r="BF23" s="57" t="e">
        <f t="shared" si="30"/>
        <v>#NUM!</v>
      </c>
      <c r="BG23" s="57" t="e">
        <f t="shared" si="30"/>
        <v>#NUM!</v>
      </c>
      <c r="BH23" s="57" t="e">
        <f t="shared" si="30"/>
        <v>#NUM!</v>
      </c>
      <c r="BI23" s="5">
        <f t="shared" si="8"/>
        <v>3.8397337894990042</v>
      </c>
    </row>
    <row r="24" spans="4:61" s="1" customFormat="1">
      <c r="D24" s="5"/>
      <c r="E24" s="5"/>
      <c r="F24" s="5"/>
      <c r="G24" s="5"/>
      <c r="H24" s="5"/>
      <c r="O24" s="3"/>
      <c r="P24" s="57">
        <v>6.5</v>
      </c>
      <c r="Q24" s="57">
        <f t="shared" si="3"/>
        <v>1.7331991591747374E-7</v>
      </c>
      <c r="R24" s="57">
        <f t="shared" si="4"/>
        <v>1</v>
      </c>
      <c r="S24" s="57">
        <f t="shared" ref="S24:AL24" si="31">R24+(($B$5*$P24)^S$10)/FACT(S$10)</f>
        <v>32.200000000000003</v>
      </c>
      <c r="T24" s="57">
        <f t="shared" si="31"/>
        <v>518.91999999999996</v>
      </c>
      <c r="U24" s="57">
        <f t="shared" si="31"/>
        <v>5580.808</v>
      </c>
      <c r="V24" s="57">
        <f t="shared" si="31"/>
        <v>45063.53439999999</v>
      </c>
      <c r="W24" s="57">
        <f t="shared" si="31"/>
        <v>291435.74713599996</v>
      </c>
      <c r="X24" s="57">
        <f t="shared" si="31"/>
        <v>1572571.2533631995</v>
      </c>
      <c r="Y24" s="57">
        <f t="shared" si="31"/>
        <v>7282775.2239758605</v>
      </c>
      <c r="Z24" s="57">
        <f t="shared" si="31"/>
        <v>29552570.709365238</v>
      </c>
      <c r="AA24" s="57">
        <f t="shared" si="31"/>
        <v>106754528.39204842</v>
      </c>
      <c r="AB24" s="57">
        <f t="shared" si="31"/>
        <v>347624636.3620199</v>
      </c>
      <c r="AC24" s="57">
        <f t="shared" si="31"/>
        <v>1030819851.69503</v>
      </c>
      <c r="AD24" s="57">
        <f t="shared" si="31"/>
        <v>2807127411.5608563</v>
      </c>
      <c r="AE24" s="57">
        <f t="shared" si="31"/>
        <v>7070265555.2388391</v>
      </c>
      <c r="AF24" s="57">
        <f t="shared" si="31"/>
        <v>16570973418.292629</v>
      </c>
      <c r="AG24" s="57">
        <f t="shared" si="31"/>
        <v>36332445773.444504</v>
      </c>
      <c r="AH24" s="57">
        <f t="shared" si="31"/>
        <v>74867316865.990677</v>
      </c>
      <c r="AI24" s="57">
        <f t="shared" si="31"/>
        <v>145590139106.42834</v>
      </c>
      <c r="AJ24" s="57">
        <f t="shared" si="31"/>
        <v>268176364323.18698</v>
      </c>
      <c r="AK24" s="57">
        <f t="shared" si="31"/>
        <v>469475849942.2854</v>
      </c>
      <c r="AL24" s="57">
        <f t="shared" si="31"/>
        <v>783503047508.07886</v>
      </c>
      <c r="AM24" s="57">
        <f t="shared" si="6"/>
        <v>0.99999995567767874</v>
      </c>
      <c r="AN24" s="57">
        <f t="shared" si="1"/>
        <v>1.3888888888888889E-3</v>
      </c>
      <c r="AO24" s="57">
        <f t="shared" ref="AO24:BH24" si="32">AN24+1/((FACT($B$4-1-AO$10))*(($B$5*$P24)^AO$10))</f>
        <v>1.6559829059829062E-3</v>
      </c>
      <c r="AP24" s="57">
        <f t="shared" si="32"/>
        <v>1.6987864343633577E-3</v>
      </c>
      <c r="AQ24" s="57">
        <f t="shared" si="32"/>
        <v>1.7042740662070054E-3</v>
      </c>
      <c r="AR24" s="57">
        <f t="shared" si="32"/>
        <v>1.7048017231150485E-3</v>
      </c>
      <c r="AS24" s="57">
        <f t="shared" si="32"/>
        <v>1.7048355472758204E-3</v>
      </c>
      <c r="AT24" s="57">
        <f t="shared" si="32"/>
        <v>1.7048366313835374E-3</v>
      </c>
      <c r="AU24" s="57" t="e">
        <f t="shared" si="32"/>
        <v>#NUM!</v>
      </c>
      <c r="AV24" s="57" t="e">
        <f t="shared" si="32"/>
        <v>#NUM!</v>
      </c>
      <c r="AW24" s="57" t="e">
        <f t="shared" si="32"/>
        <v>#NUM!</v>
      </c>
      <c r="AX24" s="57" t="e">
        <f t="shared" si="32"/>
        <v>#NUM!</v>
      </c>
      <c r="AY24" s="57" t="e">
        <f t="shared" si="32"/>
        <v>#NUM!</v>
      </c>
      <c r="AZ24" s="57" t="e">
        <f t="shared" si="32"/>
        <v>#NUM!</v>
      </c>
      <c r="BA24" s="57" t="e">
        <f t="shared" si="32"/>
        <v>#NUM!</v>
      </c>
      <c r="BB24" s="57" t="e">
        <f t="shared" si="32"/>
        <v>#NUM!</v>
      </c>
      <c r="BC24" s="57" t="e">
        <f t="shared" si="32"/>
        <v>#NUM!</v>
      </c>
      <c r="BD24" s="57" t="e">
        <f t="shared" si="32"/>
        <v>#NUM!</v>
      </c>
      <c r="BE24" s="57" t="e">
        <f t="shared" si="32"/>
        <v>#NUM!</v>
      </c>
      <c r="BF24" s="57" t="e">
        <f t="shared" si="32"/>
        <v>#NUM!</v>
      </c>
      <c r="BG24" s="57" t="e">
        <f t="shared" si="32"/>
        <v>#NUM!</v>
      </c>
      <c r="BH24" s="57" t="e">
        <f t="shared" si="32"/>
        <v>#NUM!</v>
      </c>
      <c r="BI24" s="5">
        <f t="shared" si="8"/>
        <v>3.9104431145736362</v>
      </c>
    </row>
    <row r="25" spans="4:61" s="1" customFormat="1">
      <c r="D25" s="5"/>
      <c r="E25" s="5"/>
      <c r="F25" s="5"/>
      <c r="G25" s="5"/>
      <c r="H25" s="5"/>
      <c r="O25" s="3"/>
      <c r="P25" s="58">
        <v>7</v>
      </c>
      <c r="Q25" s="57">
        <f t="shared" si="3"/>
        <v>2.4527303967430213E-8</v>
      </c>
      <c r="R25" s="57">
        <f t="shared" si="4"/>
        <v>1</v>
      </c>
      <c r="S25" s="57">
        <f t="shared" ref="S25:AL25" si="33">R25+(($B$5*$P25)^S$10)/FACT(S$10)</f>
        <v>34.6</v>
      </c>
      <c r="T25" s="57">
        <f t="shared" si="33"/>
        <v>599.08000000000004</v>
      </c>
      <c r="U25" s="57">
        <f t="shared" si="33"/>
        <v>6921.2560000000003</v>
      </c>
      <c r="V25" s="57">
        <f t="shared" si="33"/>
        <v>60027.534400000004</v>
      </c>
      <c r="W25" s="57">
        <f t="shared" si="33"/>
        <v>416901.72524800006</v>
      </c>
      <c r="X25" s="57">
        <f t="shared" si="33"/>
        <v>2415397.1939968001</v>
      </c>
      <c r="Y25" s="57">
        <f t="shared" si="33"/>
        <v>12008175.443991041</v>
      </c>
      <c r="Z25" s="57">
        <f t="shared" si="33"/>
        <v>52297844.093966849</v>
      </c>
      <c r="AA25" s="57">
        <f t="shared" si="33"/>
        <v>202712607.05387655</v>
      </c>
      <c r="AB25" s="57">
        <f t="shared" si="33"/>
        <v>708106210.59917319</v>
      </c>
      <c r="AC25" s="57">
        <f t="shared" si="33"/>
        <v>2251853945.0648065</v>
      </c>
      <c r="AD25" s="57">
        <f t="shared" si="33"/>
        <v>6574347601.5685787</v>
      </c>
      <c r="AE25" s="57">
        <f t="shared" si="33"/>
        <v>17746331206.070641</v>
      </c>
      <c r="AF25" s="57">
        <f t="shared" si="33"/>
        <v>44559091856.87558</v>
      </c>
      <c r="AG25" s="57">
        <f t="shared" si="33"/>
        <v>104619675714.67867</v>
      </c>
      <c r="AH25" s="57">
        <f t="shared" si="33"/>
        <v>230746901816.06512</v>
      </c>
      <c r="AI25" s="57">
        <f t="shared" si="33"/>
        <v>480033654581.15839</v>
      </c>
      <c r="AJ25" s="57">
        <f t="shared" si="33"/>
        <v>945368926409.33252</v>
      </c>
      <c r="AK25" s="57">
        <f t="shared" si="33"/>
        <v>1768277617642.314</v>
      </c>
      <c r="AL25" s="57">
        <f t="shared" si="33"/>
        <v>3150764218913.7227</v>
      </c>
      <c r="AM25" s="57">
        <f t="shared" si="6"/>
        <v>0.99999999382418947</v>
      </c>
      <c r="AN25" s="57">
        <f t="shared" si="1"/>
        <v>1.3888888888888889E-3</v>
      </c>
      <c r="AO25" s="57">
        <f t="shared" ref="AO25:BH25" si="34">AN25+1/((FACT($B$4-1-AO$10))*(($B$5*$P25)^AO$10))</f>
        <v>1.6369047619047619E-3</v>
      </c>
      <c r="AP25" s="57">
        <f t="shared" si="34"/>
        <v>1.6738118858654573E-3</v>
      </c>
      <c r="AQ25" s="57">
        <f t="shared" si="34"/>
        <v>1.6782055910988733E-3</v>
      </c>
      <c r="AR25" s="57">
        <f t="shared" si="34"/>
        <v>1.6785978862089998E-3</v>
      </c>
      <c r="AS25" s="57">
        <f t="shared" si="34"/>
        <v>1.678621237108412E-3</v>
      </c>
      <c r="AT25" s="57">
        <f t="shared" si="34"/>
        <v>1.6786219320756564E-3</v>
      </c>
      <c r="AU25" s="57" t="e">
        <f t="shared" si="34"/>
        <v>#NUM!</v>
      </c>
      <c r="AV25" s="57" t="e">
        <f t="shared" si="34"/>
        <v>#NUM!</v>
      </c>
      <c r="AW25" s="57" t="e">
        <f t="shared" si="34"/>
        <v>#NUM!</v>
      </c>
      <c r="AX25" s="57" t="e">
        <f t="shared" si="34"/>
        <v>#NUM!</v>
      </c>
      <c r="AY25" s="57" t="e">
        <f t="shared" si="34"/>
        <v>#NUM!</v>
      </c>
      <c r="AZ25" s="57" t="e">
        <f t="shared" si="34"/>
        <v>#NUM!</v>
      </c>
      <c r="BA25" s="57" t="e">
        <f t="shared" si="34"/>
        <v>#NUM!</v>
      </c>
      <c r="BB25" s="57" t="e">
        <f t="shared" si="34"/>
        <v>#NUM!</v>
      </c>
      <c r="BC25" s="57" t="e">
        <f t="shared" si="34"/>
        <v>#NUM!</v>
      </c>
      <c r="BD25" s="57" t="e">
        <f t="shared" si="34"/>
        <v>#NUM!</v>
      </c>
      <c r="BE25" s="57" t="e">
        <f t="shared" si="34"/>
        <v>#NUM!</v>
      </c>
      <c r="BF25" s="57" t="e">
        <f t="shared" si="34"/>
        <v>#NUM!</v>
      </c>
      <c r="BG25" s="57" t="e">
        <f t="shared" si="34"/>
        <v>#NUM!</v>
      </c>
      <c r="BH25" s="57" t="e">
        <f t="shared" si="34"/>
        <v>#NUM!</v>
      </c>
      <c r="BI25" s="5">
        <f t="shared" si="8"/>
        <v>3.9715117140303136</v>
      </c>
    </row>
    <row r="26" spans="4:61" s="1" customFormat="1">
      <c r="D26" s="5"/>
      <c r="E26" s="5"/>
      <c r="F26" s="5"/>
      <c r="G26" s="5"/>
      <c r="H26" s="5"/>
      <c r="O26" s="3"/>
      <c r="P26" s="57">
        <v>7.5</v>
      </c>
      <c r="Q26" s="57">
        <f t="shared" si="3"/>
        <v>3.3660642165486183E-9</v>
      </c>
      <c r="R26" s="57">
        <f t="shared" si="4"/>
        <v>1</v>
      </c>
      <c r="S26" s="57">
        <f t="shared" ref="S26:AL26" si="35">R26+(($B$5*$P26)^S$10)/FACT(S$10)</f>
        <v>37</v>
      </c>
      <c r="T26" s="57">
        <f t="shared" si="35"/>
        <v>685</v>
      </c>
      <c r="U26" s="57">
        <f t="shared" si="35"/>
        <v>8461</v>
      </c>
      <c r="V26" s="57">
        <f t="shared" si="35"/>
        <v>78445</v>
      </c>
      <c r="W26" s="57">
        <f t="shared" si="35"/>
        <v>582329.80000000005</v>
      </c>
      <c r="X26" s="57">
        <f t="shared" si="35"/>
        <v>3605638.5999999996</v>
      </c>
      <c r="Y26" s="57">
        <f t="shared" si="35"/>
        <v>19154083.857142858</v>
      </c>
      <c r="Z26" s="57">
        <f t="shared" si="35"/>
        <v>89122087.514285713</v>
      </c>
      <c r="AA26" s="57">
        <f t="shared" si="35"/>
        <v>368994102.14285719</v>
      </c>
      <c r="AB26" s="57">
        <f t="shared" si="35"/>
        <v>1376533354.8057144</v>
      </c>
      <c r="AC26" s="57">
        <f t="shared" si="35"/>
        <v>4673934545.3387012</v>
      </c>
      <c r="AD26" s="57">
        <f t="shared" si="35"/>
        <v>14566138116.937662</v>
      </c>
      <c r="AE26" s="57">
        <f t="shared" si="35"/>
        <v>41959932622.904015</v>
      </c>
      <c r="AF26" s="57">
        <f t="shared" si="35"/>
        <v>112401118495.38892</v>
      </c>
      <c r="AG26" s="57">
        <f t="shared" si="35"/>
        <v>281459964589.35266</v>
      </c>
      <c r="AH26" s="57">
        <f t="shared" si="35"/>
        <v>661842368300.77124</v>
      </c>
      <c r="AI26" s="57">
        <f t="shared" si="35"/>
        <v>1467358046748.481</v>
      </c>
      <c r="AJ26" s="57">
        <f t="shared" si="35"/>
        <v>3078389403643.9004</v>
      </c>
      <c r="AK26" s="57">
        <f t="shared" si="35"/>
        <v>6130869869340.4844</v>
      </c>
      <c r="AL26" s="57">
        <f t="shared" si="35"/>
        <v>11625334707594.336</v>
      </c>
      <c r="AM26" s="57">
        <f t="shared" si="6"/>
        <v>0.99999999916366389</v>
      </c>
      <c r="AN26" s="57">
        <f t="shared" si="1"/>
        <v>1.3888888888888889E-3</v>
      </c>
      <c r="AO26" s="57">
        <f t="shared" ref="AO26:BH26" si="36">AN26+1/((FACT($B$4-1-AO$10))*(($B$5*$P26)^AO$10))</f>
        <v>1.6203703703703705E-3</v>
      </c>
      <c r="AP26" s="57">
        <f t="shared" si="36"/>
        <v>1.6525205761316875E-3</v>
      </c>
      <c r="AQ26" s="57">
        <f t="shared" si="36"/>
        <v>1.6560928212162782E-3</v>
      </c>
      <c r="AR26" s="57">
        <f t="shared" si="36"/>
        <v>1.6563905083066609E-3</v>
      </c>
      <c r="AS26" s="57">
        <f t="shared" si="36"/>
        <v>1.6564070464783489E-3</v>
      </c>
      <c r="AT26" s="57">
        <f t="shared" si="36"/>
        <v>1.656407505872007E-3</v>
      </c>
      <c r="AU26" s="57" t="e">
        <f t="shared" si="36"/>
        <v>#NUM!</v>
      </c>
      <c r="AV26" s="57" t="e">
        <f t="shared" si="36"/>
        <v>#NUM!</v>
      </c>
      <c r="AW26" s="57" t="e">
        <f t="shared" si="36"/>
        <v>#NUM!</v>
      </c>
      <c r="AX26" s="57" t="e">
        <f t="shared" si="36"/>
        <v>#NUM!</v>
      </c>
      <c r="AY26" s="57" t="e">
        <f t="shared" si="36"/>
        <v>#NUM!</v>
      </c>
      <c r="AZ26" s="57" t="e">
        <f t="shared" si="36"/>
        <v>#NUM!</v>
      </c>
      <c r="BA26" s="57" t="e">
        <f t="shared" si="36"/>
        <v>#NUM!</v>
      </c>
      <c r="BB26" s="57" t="e">
        <f t="shared" si="36"/>
        <v>#NUM!</v>
      </c>
      <c r="BC26" s="57" t="e">
        <f t="shared" si="36"/>
        <v>#NUM!</v>
      </c>
      <c r="BD26" s="57" t="e">
        <f t="shared" si="36"/>
        <v>#NUM!</v>
      </c>
      <c r="BE26" s="57" t="e">
        <f t="shared" si="36"/>
        <v>#NUM!</v>
      </c>
      <c r="BF26" s="57" t="e">
        <f t="shared" si="36"/>
        <v>#NUM!</v>
      </c>
      <c r="BG26" s="57" t="e">
        <f t="shared" si="36"/>
        <v>#NUM!</v>
      </c>
      <c r="BH26" s="57" t="e">
        <f t="shared" si="36"/>
        <v>#NUM!</v>
      </c>
      <c r="BI26" s="5">
        <f t="shared" si="8"/>
        <v>4.02477448516332</v>
      </c>
    </row>
    <row r="27" spans="4:61" s="1" customFormat="1">
      <c r="D27" s="5"/>
      <c r="E27" s="5"/>
      <c r="F27" s="5"/>
      <c r="G27" s="5"/>
      <c r="H27" s="5"/>
      <c r="O27" s="3"/>
      <c r="P27" s="58">
        <v>8</v>
      </c>
      <c r="Q27" s="57">
        <f t="shared" si="3"/>
        <v>4.4976740861395293E-10</v>
      </c>
      <c r="R27" s="57">
        <f t="shared" si="4"/>
        <v>1</v>
      </c>
      <c r="S27" s="57">
        <f t="shared" ref="S27:AL27" si="37">R27+(($B$5*$P27)^S$10)/FACT(S$10)</f>
        <v>39.4</v>
      </c>
      <c r="T27" s="57">
        <f t="shared" si="37"/>
        <v>776.68</v>
      </c>
      <c r="U27" s="57">
        <f t="shared" si="37"/>
        <v>10213.864</v>
      </c>
      <c r="V27" s="57">
        <f t="shared" si="37"/>
        <v>100810.83039999999</v>
      </c>
      <c r="W27" s="57">
        <f t="shared" si="37"/>
        <v>796595.53235199989</v>
      </c>
      <c r="X27" s="57">
        <f t="shared" si="37"/>
        <v>5249617.6248447988</v>
      </c>
      <c r="Y27" s="57">
        <f t="shared" si="37"/>
        <v>29677624.532233872</v>
      </c>
      <c r="Z27" s="57">
        <f t="shared" si="37"/>
        <v>146932057.6877014</v>
      </c>
      <c r="AA27" s="57">
        <f t="shared" si="37"/>
        <v>647217639.15102959</v>
      </c>
      <c r="AB27" s="57">
        <f t="shared" si="37"/>
        <v>2568314271.9702101</v>
      </c>
      <c r="AC27" s="57">
        <f t="shared" si="37"/>
        <v>9274687971.9935303</v>
      </c>
      <c r="AD27" s="57">
        <f t="shared" si="37"/>
        <v>30735083812.068153</v>
      </c>
      <c r="AE27" s="57">
        <f t="shared" si="37"/>
        <v>94125791524.288574</v>
      </c>
      <c r="AF27" s="57">
        <f t="shared" si="37"/>
        <v>267997446963.52173</v>
      </c>
      <c r="AG27" s="57">
        <f t="shared" si="37"/>
        <v>713108884887.95862</v>
      </c>
      <c r="AH27" s="57">
        <f t="shared" si="37"/>
        <v>1781376335906.6069</v>
      </c>
      <c r="AI27" s="57">
        <f t="shared" si="37"/>
        <v>4194403989972.2598</v>
      </c>
      <c r="AJ27" s="57">
        <f t="shared" si="37"/>
        <v>9342196318645.6523</v>
      </c>
      <c r="AK27" s="57">
        <f t="shared" si="37"/>
        <v>19746155551332.93</v>
      </c>
      <c r="AL27" s="57">
        <f t="shared" si="37"/>
        <v>39721757278092.5</v>
      </c>
      <c r="AM27" s="57">
        <f t="shared" si="6"/>
        <v>0.99999999988953625</v>
      </c>
      <c r="AN27" s="57">
        <f t="shared" si="1"/>
        <v>1.3888888888888889E-3</v>
      </c>
      <c r="AO27" s="57">
        <f t="shared" ref="AO27:BH27" si="38">AN27+1/((FACT($B$4-1-AO$10))*(($B$5*$P27)^AO$10))</f>
        <v>1.6059027777777777E-3</v>
      </c>
      <c r="AP27" s="57">
        <f t="shared" si="38"/>
        <v>1.6341597945601851E-3</v>
      </c>
      <c r="AQ27" s="57">
        <f t="shared" si="38"/>
        <v>1.6371032338083524E-3</v>
      </c>
      <c r="AR27" s="57">
        <f t="shared" si="38"/>
        <v>1.6373331899996156E-3</v>
      </c>
      <c r="AS27" s="57">
        <f t="shared" si="38"/>
        <v>1.6373451668845772E-3</v>
      </c>
      <c r="AT27" s="57">
        <f t="shared" si="38"/>
        <v>1.637345478782623E-3</v>
      </c>
      <c r="AU27" s="57" t="e">
        <f t="shared" si="38"/>
        <v>#NUM!</v>
      </c>
      <c r="AV27" s="57" t="e">
        <f t="shared" si="38"/>
        <v>#NUM!</v>
      </c>
      <c r="AW27" s="57" t="e">
        <f t="shared" si="38"/>
        <v>#NUM!</v>
      </c>
      <c r="AX27" s="57" t="e">
        <f t="shared" si="38"/>
        <v>#NUM!</v>
      </c>
      <c r="AY27" s="57" t="e">
        <f t="shared" si="38"/>
        <v>#NUM!</v>
      </c>
      <c r="AZ27" s="57" t="e">
        <f t="shared" si="38"/>
        <v>#NUM!</v>
      </c>
      <c r="BA27" s="57" t="e">
        <f t="shared" si="38"/>
        <v>#NUM!</v>
      </c>
      <c r="BB27" s="57" t="e">
        <f t="shared" si="38"/>
        <v>#NUM!</v>
      </c>
      <c r="BC27" s="57" t="e">
        <f t="shared" si="38"/>
        <v>#NUM!</v>
      </c>
      <c r="BD27" s="57" t="e">
        <f t="shared" si="38"/>
        <v>#NUM!</v>
      </c>
      <c r="BE27" s="57" t="e">
        <f t="shared" si="38"/>
        <v>#NUM!</v>
      </c>
      <c r="BF27" s="57" t="e">
        <f t="shared" si="38"/>
        <v>#NUM!</v>
      </c>
      <c r="BG27" s="57" t="e">
        <f t="shared" si="38"/>
        <v>#NUM!</v>
      </c>
      <c r="BH27" s="57" t="e">
        <f t="shared" si="38"/>
        <v>#NUM!</v>
      </c>
      <c r="BI27" s="5">
        <f t="shared" si="8"/>
        <v>4.0716310351456046</v>
      </c>
    </row>
    <row r="28" spans="4:61" s="1" customFormat="1">
      <c r="D28" s="5"/>
      <c r="E28" s="5"/>
      <c r="F28" s="5"/>
      <c r="G28" s="5"/>
      <c r="H28" s="5"/>
      <c r="O28" s="3"/>
      <c r="P28" s="57">
        <v>8.5</v>
      </c>
      <c r="Q28" s="57">
        <f t="shared" si="3"/>
        <v>5.8702264892733219E-11</v>
      </c>
      <c r="R28" s="57">
        <f t="shared" si="4"/>
        <v>1</v>
      </c>
      <c r="S28" s="57">
        <f t="shared" ref="S28:AL28" si="39">R28+(($B$5*$P28)^S$10)/FACT(S$10)</f>
        <v>41.8</v>
      </c>
      <c r="T28" s="57">
        <f t="shared" si="39"/>
        <v>874.11999999999989</v>
      </c>
      <c r="U28" s="57">
        <f t="shared" si="39"/>
        <v>12193.671999999999</v>
      </c>
      <c r="V28" s="57">
        <f t="shared" si="39"/>
        <v>127653.10239999997</v>
      </c>
      <c r="W28" s="57">
        <f t="shared" si="39"/>
        <v>1069802.0544639998</v>
      </c>
      <c r="X28" s="57">
        <f t="shared" si="39"/>
        <v>7476414.9284991976</v>
      </c>
      <c r="Y28" s="57">
        <f t="shared" si="39"/>
        <v>44817815.680018634</v>
      </c>
      <c r="Z28" s="57">
        <f t="shared" si="39"/>
        <v>235258959.51276776</v>
      </c>
      <c r="AA28" s="57">
        <f t="shared" si="39"/>
        <v>1098592144.887897</v>
      </c>
      <c r="AB28" s="57">
        <f t="shared" si="39"/>
        <v>4620991541.2184238</v>
      </c>
      <c r="AC28" s="57">
        <f t="shared" si="39"/>
        <v>17685891120.335289</v>
      </c>
      <c r="AD28" s="57">
        <f t="shared" si="39"/>
        <v>62106549689.332626</v>
      </c>
      <c r="AE28" s="57">
        <f t="shared" si="39"/>
        <v>201519078121.2627</v>
      </c>
      <c r="AF28" s="57">
        <f t="shared" si="39"/>
        <v>607807018122.88745</v>
      </c>
      <c r="AG28" s="57">
        <f t="shared" si="39"/>
        <v>1712910214927.3069</v>
      </c>
      <c r="AH28" s="57">
        <f t="shared" si="39"/>
        <v>4530923366778.5762</v>
      </c>
      <c r="AI28" s="57">
        <f t="shared" si="39"/>
        <v>11294154931221.623</v>
      </c>
      <c r="AJ28" s="57">
        <f t="shared" si="39"/>
        <v>26624146477292.527</v>
      </c>
      <c r="AK28" s="57">
        <f t="shared" si="39"/>
        <v>59543286218328.992</v>
      </c>
      <c r="AL28" s="57">
        <f t="shared" si="39"/>
        <v>126698331290043.38</v>
      </c>
      <c r="AM28" s="57">
        <f t="shared" si="6"/>
        <v>0.99999999998572819</v>
      </c>
      <c r="AN28" s="57">
        <f t="shared" si="1"/>
        <v>1.3888888888888889E-3</v>
      </c>
      <c r="AO28" s="57">
        <f t="shared" ref="AO28:BH28" si="40">AN28+1/((FACT($B$4-1-AO$10))*(($B$5*$P28)^AO$10))</f>
        <v>1.5931372549019608E-3</v>
      </c>
      <c r="AP28" s="57">
        <f t="shared" si="40"/>
        <v>1.6181676919133667E-3</v>
      </c>
      <c r="AQ28" s="57">
        <f t="shared" si="40"/>
        <v>1.6206216563262497E-3</v>
      </c>
      <c r="AR28" s="57">
        <f t="shared" si="40"/>
        <v>1.6208020948860204E-3</v>
      </c>
      <c r="AS28" s="57">
        <f t="shared" si="40"/>
        <v>1.6208109399134601E-3</v>
      </c>
      <c r="AT28" s="57">
        <f t="shared" si="40"/>
        <v>1.6208111567033482E-3</v>
      </c>
      <c r="AU28" s="57" t="e">
        <f t="shared" si="40"/>
        <v>#NUM!</v>
      </c>
      <c r="AV28" s="57" t="e">
        <f t="shared" si="40"/>
        <v>#NUM!</v>
      </c>
      <c r="AW28" s="57" t="e">
        <f t="shared" si="40"/>
        <v>#NUM!</v>
      </c>
      <c r="AX28" s="57" t="e">
        <f t="shared" si="40"/>
        <v>#NUM!</v>
      </c>
      <c r="AY28" s="57" t="e">
        <f t="shared" si="40"/>
        <v>#NUM!</v>
      </c>
      <c r="AZ28" s="57" t="e">
        <f t="shared" si="40"/>
        <v>#NUM!</v>
      </c>
      <c r="BA28" s="57" t="e">
        <f t="shared" si="40"/>
        <v>#NUM!</v>
      </c>
      <c r="BB28" s="57" t="e">
        <f t="shared" si="40"/>
        <v>#NUM!</v>
      </c>
      <c r="BC28" s="57" t="e">
        <f t="shared" si="40"/>
        <v>#NUM!</v>
      </c>
      <c r="BD28" s="57" t="e">
        <f t="shared" si="40"/>
        <v>#NUM!</v>
      </c>
      <c r="BE28" s="57" t="e">
        <f t="shared" si="40"/>
        <v>#NUM!</v>
      </c>
      <c r="BF28" s="57" t="e">
        <f t="shared" si="40"/>
        <v>#NUM!</v>
      </c>
      <c r="BG28" s="57" t="e">
        <f t="shared" si="40"/>
        <v>#NUM!</v>
      </c>
      <c r="BH28" s="57" t="e">
        <f t="shared" si="40"/>
        <v>#NUM!</v>
      </c>
      <c r="BI28" s="5">
        <f t="shared" si="8"/>
        <v>4.1131668171795814</v>
      </c>
    </row>
    <row r="29" spans="4:61" s="1" customFormat="1">
      <c r="D29" s="5"/>
      <c r="E29" s="5"/>
      <c r="F29" s="5"/>
      <c r="G29" s="5"/>
      <c r="H29" s="5"/>
      <c r="O29" s="3"/>
      <c r="P29" s="58">
        <v>9</v>
      </c>
      <c r="Q29" s="57">
        <f t="shared" si="3"/>
        <v>7.5039443327486965E-12</v>
      </c>
      <c r="R29" s="57">
        <f t="shared" si="4"/>
        <v>1</v>
      </c>
      <c r="S29" s="57">
        <f t="shared" ref="S29:AL29" si="41">R29+(($B$5*$P29)^S$10)/FACT(S$10)</f>
        <v>44.199999999999996</v>
      </c>
      <c r="T29" s="57">
        <f t="shared" si="41"/>
        <v>977.31999999999982</v>
      </c>
      <c r="U29" s="57">
        <f t="shared" si="41"/>
        <v>14414.247999999994</v>
      </c>
      <c r="V29" s="57">
        <f t="shared" si="41"/>
        <v>159533.07039999991</v>
      </c>
      <c r="W29" s="57">
        <f t="shared" si="41"/>
        <v>1413359.695935999</v>
      </c>
      <c r="X29" s="57">
        <f t="shared" si="41"/>
        <v>10440911.399795193</v>
      </c>
      <c r="Y29" s="57">
        <f t="shared" si="41"/>
        <v>66153801.915040493</v>
      </c>
      <c r="Z29" s="57">
        <f t="shared" si="41"/>
        <v>367003410.69736505</v>
      </c>
      <c r="AA29" s="57">
        <f t="shared" si="41"/>
        <v>1811081532.8525229</v>
      </c>
      <c r="AB29" s="57">
        <f t="shared" si="41"/>
        <v>8049499020.5628042</v>
      </c>
      <c r="AC29" s="57">
        <f t="shared" si="41"/>
        <v>32549465881.38863</v>
      </c>
      <c r="AD29" s="57">
        <f t="shared" si="41"/>
        <v>120749346580.36159</v>
      </c>
      <c r="AE29" s="57">
        <f t="shared" si="41"/>
        <v>413844334749.25629</v>
      </c>
      <c r="AF29" s="57">
        <f t="shared" si="41"/>
        <v>1318251726813.2742</v>
      </c>
      <c r="AG29" s="57">
        <f t="shared" si="41"/>
        <v>3922945015957.6455</v>
      </c>
      <c r="AH29" s="57">
        <f t="shared" si="41"/>
        <v>10955616896647.445</v>
      </c>
      <c r="AI29" s="57">
        <f t="shared" si="41"/>
        <v>28826877205223.879</v>
      </c>
      <c r="AJ29" s="57">
        <f t="shared" si="41"/>
        <v>71717901945807.313</v>
      </c>
      <c r="AK29" s="57">
        <f t="shared" si="41"/>
        <v>169238547671765.44</v>
      </c>
      <c r="AL29" s="57">
        <f t="shared" si="41"/>
        <v>379883142439834.94</v>
      </c>
      <c r="AM29" s="57">
        <f t="shared" si="6"/>
        <v>0.99999999999819189</v>
      </c>
      <c r="AN29" s="57">
        <f t="shared" si="1"/>
        <v>1.3888888888888889E-3</v>
      </c>
      <c r="AO29" s="57">
        <f t="shared" ref="AO29:BH29" si="42">AN29+1/((FACT($B$4-1-AO$10))*(($B$5*$P29)^AO$10))</f>
        <v>1.5817901234567902E-3</v>
      </c>
      <c r="AP29" s="57">
        <f t="shared" si="42"/>
        <v>1.6041166552354825E-3</v>
      </c>
      <c r="AQ29" s="57">
        <f t="shared" si="42"/>
        <v>1.6061839266964726E-3</v>
      </c>
      <c r="AR29" s="57">
        <f t="shared" si="42"/>
        <v>1.6063274872145969E-3</v>
      </c>
      <c r="AS29" s="57">
        <f t="shared" si="42"/>
        <v>1.6063341335348805E-3</v>
      </c>
      <c r="AT29" s="57">
        <f t="shared" si="42"/>
        <v>1.606334287384887E-3</v>
      </c>
      <c r="AU29" s="57" t="e">
        <f t="shared" si="42"/>
        <v>#NUM!</v>
      </c>
      <c r="AV29" s="57" t="e">
        <f t="shared" si="42"/>
        <v>#NUM!</v>
      </c>
      <c r="AW29" s="57" t="e">
        <f t="shared" si="42"/>
        <v>#NUM!</v>
      </c>
      <c r="AX29" s="57" t="e">
        <f t="shared" si="42"/>
        <v>#NUM!</v>
      </c>
      <c r="AY29" s="57" t="e">
        <f t="shared" si="42"/>
        <v>#NUM!</v>
      </c>
      <c r="AZ29" s="57" t="e">
        <f t="shared" si="42"/>
        <v>#NUM!</v>
      </c>
      <c r="BA29" s="57" t="e">
        <f t="shared" si="42"/>
        <v>#NUM!</v>
      </c>
      <c r="BB29" s="57" t="e">
        <f t="shared" si="42"/>
        <v>#NUM!</v>
      </c>
      <c r="BC29" s="57" t="e">
        <f t="shared" si="42"/>
        <v>#NUM!</v>
      </c>
      <c r="BD29" s="57" t="e">
        <f t="shared" si="42"/>
        <v>#NUM!</v>
      </c>
      <c r="BE29" s="57" t="e">
        <f t="shared" si="42"/>
        <v>#NUM!</v>
      </c>
      <c r="BF29" s="57" t="e">
        <f t="shared" si="42"/>
        <v>#NUM!</v>
      </c>
      <c r="BG29" s="57" t="e">
        <f t="shared" si="42"/>
        <v>#NUM!</v>
      </c>
      <c r="BH29" s="57" t="e">
        <f t="shared" si="42"/>
        <v>#NUM!</v>
      </c>
      <c r="BI29" s="5">
        <f t="shared" si="8"/>
        <v>4.1502361737667961</v>
      </c>
    </row>
    <row r="30" spans="4:61" s="1" customFormat="1">
      <c r="D30" s="5"/>
      <c r="E30" s="5"/>
      <c r="F30" s="5"/>
      <c r="G30" s="5"/>
      <c r="H30" s="5"/>
      <c r="O30" s="3"/>
      <c r="P30" s="57">
        <v>9.5</v>
      </c>
      <c r="Q30" s="57">
        <f t="shared" si="3"/>
        <v>9.4160644432341654E-13</v>
      </c>
      <c r="R30" s="57">
        <f t="shared" si="4"/>
        <v>1</v>
      </c>
      <c r="S30" s="57">
        <f t="shared" ref="S30:AL30" si="43">R30+(($B$5*$P30)^S$10)/FACT(S$10)</f>
        <v>46.6</v>
      </c>
      <c r="T30" s="57">
        <f t="shared" si="43"/>
        <v>1086.28</v>
      </c>
      <c r="U30" s="57">
        <f t="shared" si="43"/>
        <v>16889.416000000001</v>
      </c>
      <c r="V30" s="57">
        <f t="shared" si="43"/>
        <v>197045.16640000002</v>
      </c>
      <c r="W30" s="57">
        <f t="shared" si="43"/>
        <v>1840065.6100480002</v>
      </c>
      <c r="X30" s="57">
        <f t="shared" si="43"/>
        <v>14327020.981772801</v>
      </c>
      <c r="Y30" s="57">
        <f t="shared" si="43"/>
        <v>95670615.974722937</v>
      </c>
      <c r="Z30" s="57">
        <f t="shared" si="43"/>
        <v>559329107.43453872</v>
      </c>
      <c r="AA30" s="57">
        <f t="shared" si="43"/>
        <v>2908532130.8309393</v>
      </c>
      <c r="AB30" s="57">
        <f t="shared" si="43"/>
        <v>13620897917.518524</v>
      </c>
      <c r="AC30" s="57">
        <f t="shared" si="43"/>
        <v>58028523360.514328</v>
      </c>
      <c r="AD30" s="57">
        <f t="shared" si="43"/>
        <v>226777500043.89838</v>
      </c>
      <c r="AE30" s="57">
        <f t="shared" si="43"/>
        <v>818696987487.15332</v>
      </c>
      <c r="AF30" s="57">
        <f t="shared" si="43"/>
        <v>2746663318016.6123</v>
      </c>
      <c r="AG30" s="57">
        <f t="shared" si="43"/>
        <v>8607680962826.167</v>
      </c>
      <c r="AH30" s="57">
        <f t="shared" si="43"/>
        <v>25311581250533.402</v>
      </c>
      <c r="AI30" s="57">
        <f t="shared" si="43"/>
        <v>70117337316383.391</v>
      </c>
      <c r="AJ30" s="57">
        <f t="shared" si="43"/>
        <v>183625252683203.38</v>
      </c>
      <c r="AK30" s="57">
        <f t="shared" si="43"/>
        <v>456044249563571.38</v>
      </c>
      <c r="AL30" s="57">
        <f t="shared" si="43"/>
        <v>1077159562450810.4</v>
      </c>
      <c r="AM30" s="57">
        <f t="shared" si="6"/>
        <v>0.99999999999977496</v>
      </c>
      <c r="AN30" s="57">
        <f t="shared" si="1"/>
        <v>1.3888888888888889E-3</v>
      </c>
      <c r="AO30" s="57">
        <f t="shared" ref="AO30:BH30" si="44">AN30+1/((FACT($B$4-1-AO$10))*(($B$5*$P30)^AO$10))</f>
        <v>1.5716374269005848E-3</v>
      </c>
      <c r="AP30" s="57">
        <f t="shared" si="44"/>
        <v>1.5916756437878321E-3</v>
      </c>
      <c r="AQ30" s="57">
        <f t="shared" si="44"/>
        <v>1.5934333821112749E-3</v>
      </c>
      <c r="AR30" s="57">
        <f t="shared" si="44"/>
        <v>1.5935490227904489E-3</v>
      </c>
      <c r="AS30" s="57">
        <f t="shared" si="44"/>
        <v>1.5935540947500618E-3</v>
      </c>
      <c r="AT30" s="57">
        <f t="shared" si="44"/>
        <v>1.5935542059772464E-3</v>
      </c>
      <c r="AU30" s="57" t="e">
        <f t="shared" si="44"/>
        <v>#NUM!</v>
      </c>
      <c r="AV30" s="57" t="e">
        <f t="shared" si="44"/>
        <v>#NUM!</v>
      </c>
      <c r="AW30" s="57" t="e">
        <f t="shared" si="44"/>
        <v>#NUM!</v>
      </c>
      <c r="AX30" s="57" t="e">
        <f t="shared" si="44"/>
        <v>#NUM!</v>
      </c>
      <c r="AY30" s="57" t="e">
        <f t="shared" si="44"/>
        <v>#NUM!</v>
      </c>
      <c r="AZ30" s="57" t="e">
        <f t="shared" si="44"/>
        <v>#NUM!</v>
      </c>
      <c r="BA30" s="57" t="e">
        <f t="shared" si="44"/>
        <v>#NUM!</v>
      </c>
      <c r="BB30" s="57" t="e">
        <f t="shared" si="44"/>
        <v>#NUM!</v>
      </c>
      <c r="BC30" s="57" t="e">
        <f t="shared" si="44"/>
        <v>#NUM!</v>
      </c>
      <c r="BD30" s="57" t="e">
        <f t="shared" si="44"/>
        <v>#NUM!</v>
      </c>
      <c r="BE30" s="57" t="e">
        <f t="shared" si="44"/>
        <v>#NUM!</v>
      </c>
      <c r="BF30" s="57" t="e">
        <f t="shared" si="44"/>
        <v>#NUM!</v>
      </c>
      <c r="BG30" s="57" t="e">
        <f t="shared" si="44"/>
        <v>#NUM!</v>
      </c>
      <c r="BH30" s="57" t="e">
        <f t="shared" si="44"/>
        <v>#NUM!</v>
      </c>
      <c r="BI30" s="5">
        <f t="shared" si="8"/>
        <v>4.1835204862569046</v>
      </c>
    </row>
    <row r="31" spans="4:61" s="1" customFormat="1">
      <c r="D31" s="5"/>
      <c r="E31" s="5"/>
      <c r="F31" s="5"/>
      <c r="G31" s="5"/>
      <c r="H31" s="5"/>
      <c r="O31" s="3"/>
      <c r="P31" s="58">
        <v>10</v>
      </c>
      <c r="Q31" s="57">
        <f t="shared" si="3"/>
        <v>1.1620398826671058E-13</v>
      </c>
      <c r="R31" s="57">
        <f t="shared" si="4"/>
        <v>1</v>
      </c>
      <c r="S31" s="57">
        <f t="shared" ref="S31:AL31" si="45">R31+(($B$5*$P31)^S$10)/FACT(S$10)</f>
        <v>49</v>
      </c>
      <c r="T31" s="57">
        <f t="shared" si="45"/>
        <v>1201</v>
      </c>
      <c r="U31" s="57">
        <f t="shared" si="45"/>
        <v>19633</v>
      </c>
      <c r="V31" s="57">
        <f t="shared" si="45"/>
        <v>240817</v>
      </c>
      <c r="W31" s="57">
        <f t="shared" si="45"/>
        <v>2364183.4</v>
      </c>
      <c r="X31" s="57">
        <f t="shared" si="45"/>
        <v>19351114.599999998</v>
      </c>
      <c r="Y31" s="57">
        <f t="shared" si="45"/>
        <v>135832928.54285714</v>
      </c>
      <c r="Z31" s="57">
        <f t="shared" si="45"/>
        <v>834723812.20000005</v>
      </c>
      <c r="AA31" s="57">
        <f t="shared" si="45"/>
        <v>4562141858.3714285</v>
      </c>
      <c r="AB31" s="57">
        <f t="shared" si="45"/>
        <v>22453748479.994286</v>
      </c>
      <c r="AC31" s="57">
        <f t="shared" si="45"/>
        <v>100526213737.98492</v>
      </c>
      <c r="AD31" s="57">
        <f t="shared" si="45"/>
        <v>412816074769.94751</v>
      </c>
      <c r="AE31" s="57">
        <f t="shared" si="45"/>
        <v>1565886330887.9631</v>
      </c>
      <c r="AF31" s="57">
        <f t="shared" si="45"/>
        <v>5519270066149.7314</v>
      </c>
      <c r="AG31" s="57">
        <f t="shared" si="45"/>
        <v>18170098018987.391</v>
      </c>
      <c r="AH31" s="57">
        <f t="shared" si="45"/>
        <v>56122581877500.367</v>
      </c>
      <c r="AI31" s="57">
        <f t="shared" si="45"/>
        <v>163282536301537</v>
      </c>
      <c r="AJ31" s="57">
        <f t="shared" si="45"/>
        <v>449042414765634.69</v>
      </c>
      <c r="AK31" s="57">
        <f t="shared" si="45"/>
        <v>1170962107727565.8</v>
      </c>
      <c r="AL31" s="57">
        <f t="shared" si="45"/>
        <v>2903569370836200</v>
      </c>
      <c r="AM31" s="57">
        <f t="shared" si="6"/>
        <v>0.99999999999997247</v>
      </c>
      <c r="AN31" s="57">
        <f t="shared" si="1"/>
        <v>1.3888888888888889E-3</v>
      </c>
      <c r="AO31" s="57">
        <f t="shared" ref="AO31:BH31" si="46">AN31+1/((FACT($B$4-1-AO$10))*(($B$5*$P31)^AO$10))</f>
        <v>1.5625000000000001E-3</v>
      </c>
      <c r="AP31" s="57">
        <f t="shared" si="46"/>
        <v>1.5805844907407409E-3</v>
      </c>
      <c r="AQ31" s="57">
        <f t="shared" si="46"/>
        <v>1.5820915316358025E-3</v>
      </c>
      <c r="AR31" s="57">
        <f t="shared" si="46"/>
        <v>1.582185721691744E-3</v>
      </c>
      <c r="AS31" s="57">
        <f t="shared" si="46"/>
        <v>1.5821896462774082E-3</v>
      </c>
      <c r="AT31" s="57">
        <f t="shared" si="46"/>
        <v>1.5821897280396096E-3</v>
      </c>
      <c r="AU31" s="57" t="e">
        <f t="shared" si="46"/>
        <v>#NUM!</v>
      </c>
      <c r="AV31" s="57" t="e">
        <f t="shared" si="46"/>
        <v>#NUM!</v>
      </c>
      <c r="AW31" s="57" t="e">
        <f t="shared" si="46"/>
        <v>#NUM!</v>
      </c>
      <c r="AX31" s="57" t="e">
        <f t="shared" si="46"/>
        <v>#NUM!</v>
      </c>
      <c r="AY31" s="57" t="e">
        <f t="shared" si="46"/>
        <v>#NUM!</v>
      </c>
      <c r="AZ31" s="57" t="e">
        <f t="shared" si="46"/>
        <v>#NUM!</v>
      </c>
      <c r="BA31" s="57" t="e">
        <f t="shared" si="46"/>
        <v>#NUM!</v>
      </c>
      <c r="BB31" s="57" t="e">
        <f t="shared" si="46"/>
        <v>#NUM!</v>
      </c>
      <c r="BC31" s="57" t="e">
        <f t="shared" si="46"/>
        <v>#NUM!</v>
      </c>
      <c r="BD31" s="57" t="e">
        <f t="shared" si="46"/>
        <v>#NUM!</v>
      </c>
      <c r="BE31" s="57" t="e">
        <f t="shared" si="46"/>
        <v>#NUM!</v>
      </c>
      <c r="BF31" s="57" t="e">
        <f t="shared" si="46"/>
        <v>#NUM!</v>
      </c>
      <c r="BG31" s="57" t="e">
        <f t="shared" si="46"/>
        <v>#NUM!</v>
      </c>
      <c r="BH31" s="57" t="e">
        <f t="shared" si="46"/>
        <v>#NUM!</v>
      </c>
      <c r="BI31" s="5">
        <f t="shared" si="8"/>
        <v>4.2135696803738627</v>
      </c>
    </row>
    <row r="32" spans="4:61" s="1" customFormat="1">
      <c r="D32" s="5"/>
      <c r="E32" s="5"/>
      <c r="F32" s="5"/>
      <c r="G32" s="5"/>
      <c r="H32" s="5"/>
      <c r="O32" s="3"/>
      <c r="P32" s="57">
        <v>10.5</v>
      </c>
      <c r="Q32" s="57">
        <f t="shared" si="3"/>
        <v>1.412700411588568E-14</v>
      </c>
      <c r="R32" s="57">
        <f t="shared" si="4"/>
        <v>1</v>
      </c>
      <c r="S32" s="57">
        <f t="shared" ref="S32:AL32" si="47">R32+(($B$5*$P32)^S$10)/FACT(S$10)</f>
        <v>51.4</v>
      </c>
      <c r="T32" s="57">
        <f t="shared" si="47"/>
        <v>1321.48</v>
      </c>
      <c r="U32" s="57">
        <f t="shared" si="47"/>
        <v>22658.823999999997</v>
      </c>
      <c r="V32" s="57">
        <f t="shared" si="47"/>
        <v>291509.35839999997</v>
      </c>
      <c r="W32" s="57">
        <f t="shared" si="47"/>
        <v>3001522.7451519994</v>
      </c>
      <c r="X32" s="57">
        <f t="shared" si="47"/>
        <v>25765635.193868797</v>
      </c>
      <c r="Y32" s="57">
        <f t="shared" si="47"/>
        <v>189667244.82462969</v>
      </c>
      <c r="Z32" s="57">
        <f t="shared" si="47"/>
        <v>1222247385.4984236</v>
      </c>
      <c r="AA32" s="57">
        <f t="shared" si="47"/>
        <v>7004696173.2716684</v>
      </c>
      <c r="AB32" s="57">
        <f t="shared" si="47"/>
        <v>36148238063.648827</v>
      </c>
      <c r="AC32" s="57">
        <f t="shared" si="47"/>
        <v>169678648179.55869</v>
      </c>
      <c r="AD32" s="57">
        <f t="shared" si="47"/>
        <v>730506370666.38013</v>
      </c>
      <c r="AE32" s="57">
        <f t="shared" si="47"/>
        <v>2904792310153.749</v>
      </c>
      <c r="AF32" s="57">
        <f t="shared" si="47"/>
        <v>10732221692308.277</v>
      </c>
      <c r="AG32" s="57">
        <f t="shared" si="47"/>
        <v>37032384416347.492</v>
      </c>
      <c r="AH32" s="57">
        <f t="shared" si="47"/>
        <v>119877896997071.03</v>
      </c>
      <c r="AI32" s="57">
        <f t="shared" si="47"/>
        <v>365490475471686.69</v>
      </c>
      <c r="AJ32" s="57">
        <f t="shared" si="47"/>
        <v>1053205695200610.5</v>
      </c>
      <c r="AK32" s="57">
        <f t="shared" si="47"/>
        <v>2877460804376282</v>
      </c>
      <c r="AL32" s="57">
        <f t="shared" si="47"/>
        <v>7474583679498974</v>
      </c>
      <c r="AM32" s="57">
        <f t="shared" si="6"/>
        <v>0.99999999999999667</v>
      </c>
      <c r="AN32" s="57">
        <f t="shared" si="1"/>
        <v>1.3888888888888889E-3</v>
      </c>
      <c r="AO32" s="57">
        <f t="shared" ref="AO32:BH32" si="48">AN32+1/((FACT($B$4-1-AO$10))*(($B$5*$P32)^AO$10))</f>
        <v>1.5542328042328043E-3</v>
      </c>
      <c r="AP32" s="57">
        <f t="shared" si="48"/>
        <v>1.5706359704375577E-3</v>
      </c>
      <c r="AQ32" s="57">
        <f t="shared" si="48"/>
        <v>1.5719378090252366E-3</v>
      </c>
      <c r="AR32" s="57">
        <f t="shared" si="48"/>
        <v>1.5720152994173604E-3</v>
      </c>
      <c r="AS32" s="57">
        <f t="shared" si="48"/>
        <v>1.572018374432921E-3</v>
      </c>
      <c r="AT32" s="57">
        <f t="shared" si="48"/>
        <v>1.5720184354451345E-3</v>
      </c>
      <c r="AU32" s="57" t="e">
        <f t="shared" si="48"/>
        <v>#NUM!</v>
      </c>
      <c r="AV32" s="57" t="e">
        <f t="shared" si="48"/>
        <v>#NUM!</v>
      </c>
      <c r="AW32" s="57" t="e">
        <f t="shared" si="48"/>
        <v>#NUM!</v>
      </c>
      <c r="AX32" s="57" t="e">
        <f t="shared" si="48"/>
        <v>#NUM!</v>
      </c>
      <c r="AY32" s="57" t="e">
        <f t="shared" si="48"/>
        <v>#NUM!</v>
      </c>
      <c r="AZ32" s="57" t="e">
        <f t="shared" si="48"/>
        <v>#NUM!</v>
      </c>
      <c r="BA32" s="57" t="e">
        <f t="shared" si="48"/>
        <v>#NUM!</v>
      </c>
      <c r="BB32" s="57" t="e">
        <f t="shared" si="48"/>
        <v>#NUM!</v>
      </c>
      <c r="BC32" s="57" t="e">
        <f t="shared" si="48"/>
        <v>#NUM!</v>
      </c>
      <c r="BD32" s="57" t="e">
        <f t="shared" si="48"/>
        <v>#NUM!</v>
      </c>
      <c r="BE32" s="57" t="e">
        <f t="shared" si="48"/>
        <v>#NUM!</v>
      </c>
      <c r="BF32" s="57" t="e">
        <f t="shared" si="48"/>
        <v>#NUM!</v>
      </c>
      <c r="BG32" s="57" t="e">
        <f t="shared" si="48"/>
        <v>#NUM!</v>
      </c>
      <c r="BH32" s="57" t="e">
        <f t="shared" si="48"/>
        <v>#NUM!</v>
      </c>
      <c r="BI32" s="5">
        <f t="shared" si="8"/>
        <v>4.2408323696146253</v>
      </c>
    </row>
    <row r="33" spans="4:61" s="1" customFormat="1">
      <c r="D33" s="5"/>
      <c r="E33" s="5"/>
      <c r="F33" s="5"/>
      <c r="G33" s="5"/>
      <c r="H33" s="5"/>
      <c r="O33" s="3"/>
      <c r="P33" s="58">
        <v>11</v>
      </c>
      <c r="Q33" s="57">
        <f t="shared" si="3"/>
        <v>1.6941959204939941E-15</v>
      </c>
      <c r="R33" s="57">
        <f t="shared" si="4"/>
        <v>1</v>
      </c>
      <c r="S33" s="57">
        <f t="shared" ref="S33:AL33" si="49">R33+(($B$5*$P33)^S$10)/FACT(S$10)</f>
        <v>53.8</v>
      </c>
      <c r="T33" s="57">
        <f t="shared" si="49"/>
        <v>1447.7199999999998</v>
      </c>
      <c r="U33" s="57">
        <f t="shared" si="49"/>
        <v>25980.712</v>
      </c>
      <c r="V33" s="57">
        <f t="shared" si="49"/>
        <v>349816.20639999991</v>
      </c>
      <c r="W33" s="57">
        <f t="shared" si="49"/>
        <v>3769519.027263999</v>
      </c>
      <c r="X33" s="57">
        <f t="shared" si="49"/>
        <v>33862903.850867189</v>
      </c>
      <c r="Y33" s="57">
        <f t="shared" si="49"/>
        <v>260853006.52033123</v>
      </c>
      <c r="Z33" s="57">
        <f t="shared" si="49"/>
        <v>1758987684.1387937</v>
      </c>
      <c r="AA33" s="57">
        <f t="shared" si="49"/>
        <v>10548044459.500441</v>
      </c>
      <c r="AB33" s="57">
        <f t="shared" si="49"/>
        <v>56954264233.409943</v>
      </c>
      <c r="AC33" s="57">
        <f t="shared" si="49"/>
        <v>279704119148.17554</v>
      </c>
      <c r="AD33" s="57">
        <f t="shared" si="49"/>
        <v>1259803480773.144</v>
      </c>
      <c r="AE33" s="57">
        <f t="shared" si="49"/>
        <v>5240514734142.2461</v>
      </c>
      <c r="AF33" s="57">
        <f t="shared" si="49"/>
        <v>20253482889705.715</v>
      </c>
      <c r="AG33" s="57">
        <f t="shared" si="49"/>
        <v>73099130797289.125</v>
      </c>
      <c r="AH33" s="57">
        <f t="shared" si="49"/>
        <v>247489768892314.38</v>
      </c>
      <c r="AI33" s="57">
        <f t="shared" si="49"/>
        <v>789126574269804.5</v>
      </c>
      <c r="AJ33" s="57">
        <f t="shared" si="49"/>
        <v>2377927870043775.5</v>
      </c>
      <c r="AK33" s="57">
        <f t="shared" si="49"/>
        <v>6793123049878811</v>
      </c>
      <c r="AL33" s="57">
        <f t="shared" si="49"/>
        <v>1.8449238324643304E+16</v>
      </c>
      <c r="AM33" s="57">
        <f t="shared" si="6"/>
        <v>0.99999999999999956</v>
      </c>
      <c r="AN33" s="57">
        <f t="shared" si="1"/>
        <v>1.3888888888888889E-3</v>
      </c>
      <c r="AO33" s="57">
        <f t="shared" ref="AO33:BH33" si="50">AN33+1/((FACT($B$4-1-AO$10))*(($B$5*$P33)^AO$10))</f>
        <v>1.5467171717171717E-3</v>
      </c>
      <c r="AP33" s="57">
        <f t="shared" si="50"/>
        <v>1.5616630318334864E-3</v>
      </c>
      <c r="AQ33" s="57">
        <f t="shared" si="50"/>
        <v>1.5627952939635103E-3</v>
      </c>
      <c r="AR33" s="57">
        <f t="shared" si="50"/>
        <v>1.5628596270390797E-3</v>
      </c>
      <c r="AS33" s="57">
        <f t="shared" si="50"/>
        <v>1.5628620638980027E-3</v>
      </c>
      <c r="AT33" s="57">
        <f t="shared" si="50"/>
        <v>1.5628621100506339E-3</v>
      </c>
      <c r="AU33" s="57" t="e">
        <f t="shared" si="50"/>
        <v>#NUM!</v>
      </c>
      <c r="AV33" s="57" t="e">
        <f t="shared" si="50"/>
        <v>#NUM!</v>
      </c>
      <c r="AW33" s="57" t="e">
        <f t="shared" si="50"/>
        <v>#NUM!</v>
      </c>
      <c r="AX33" s="57" t="e">
        <f t="shared" si="50"/>
        <v>#NUM!</v>
      </c>
      <c r="AY33" s="57" t="e">
        <f t="shared" si="50"/>
        <v>#NUM!</v>
      </c>
      <c r="AZ33" s="57" t="e">
        <f t="shared" si="50"/>
        <v>#NUM!</v>
      </c>
      <c r="BA33" s="57" t="e">
        <f t="shared" si="50"/>
        <v>#NUM!</v>
      </c>
      <c r="BB33" s="57" t="e">
        <f t="shared" si="50"/>
        <v>#NUM!</v>
      </c>
      <c r="BC33" s="57" t="e">
        <f t="shared" si="50"/>
        <v>#NUM!</v>
      </c>
      <c r="BD33" s="57" t="e">
        <f t="shared" si="50"/>
        <v>#NUM!</v>
      </c>
      <c r="BE33" s="57" t="e">
        <f t="shared" si="50"/>
        <v>#NUM!</v>
      </c>
      <c r="BF33" s="57" t="e">
        <f t="shared" si="50"/>
        <v>#NUM!</v>
      </c>
      <c r="BG33" s="57" t="e">
        <f t="shared" si="50"/>
        <v>#NUM!</v>
      </c>
      <c r="BH33" s="57" t="e">
        <f t="shared" si="50"/>
        <v>#NUM!</v>
      </c>
      <c r="BI33" s="5">
        <f t="shared" si="8"/>
        <v>4.2656780939238965</v>
      </c>
    </row>
    <row r="34" spans="4:61" s="1" customFormat="1">
      <c r="D34" s="5"/>
      <c r="E34" s="5"/>
      <c r="F34" s="5"/>
      <c r="G34" s="5"/>
      <c r="H34" s="5"/>
      <c r="O34" s="3"/>
      <c r="P34" s="57">
        <v>11.5</v>
      </c>
      <c r="Q34" s="57">
        <f t="shared" si="3"/>
        <v>2.0067247461678305E-16</v>
      </c>
      <c r="R34" s="57">
        <f t="shared" si="4"/>
        <v>1</v>
      </c>
      <c r="S34" s="57">
        <f t="shared" ref="S34:AL34" si="51">R34+(($B$5*$P34)^S$10)/FACT(S$10)</f>
        <v>56.199999999999996</v>
      </c>
      <c r="T34" s="57">
        <f t="shared" si="51"/>
        <v>1579.7199999999998</v>
      </c>
      <c r="U34" s="57">
        <f t="shared" si="51"/>
        <v>29612.487999999994</v>
      </c>
      <c r="V34" s="57">
        <f t="shared" si="51"/>
        <v>416464.68639999989</v>
      </c>
      <c r="W34" s="57">
        <f t="shared" si="51"/>
        <v>4687312.9567359984</v>
      </c>
      <c r="X34" s="57">
        <f t="shared" si="51"/>
        <v>43979117.043827176</v>
      </c>
      <c r="Y34" s="57">
        <f t="shared" si="51"/>
        <v>353823057.84488904</v>
      </c>
      <c r="Z34" s="57">
        <f t="shared" si="51"/>
        <v>2491746249.3722157</v>
      </c>
      <c r="AA34" s="57">
        <f t="shared" si="51"/>
        <v>15604341824.073153</v>
      </c>
      <c r="AB34" s="57">
        <f t="shared" si="51"/>
        <v>87985869396.422318</v>
      </c>
      <c r="AC34" s="57">
        <f t="shared" si="51"/>
        <v>451209535032.21082</v>
      </c>
      <c r="AD34" s="57">
        <f t="shared" si="51"/>
        <v>2122038396956.8379</v>
      </c>
      <c r="AE34" s="57">
        <f t="shared" si="51"/>
        <v>9216634795282.9453</v>
      </c>
      <c r="AF34" s="57">
        <f t="shared" si="51"/>
        <v>37189614880111.594</v>
      </c>
      <c r="AG34" s="57">
        <f t="shared" si="51"/>
        <v>140130181592281.03</v>
      </c>
      <c r="AH34" s="57">
        <f t="shared" si="51"/>
        <v>495275136749265.5</v>
      </c>
      <c r="AI34" s="57">
        <f t="shared" si="51"/>
        <v>1648451697023709.3</v>
      </c>
      <c r="AJ34" s="57">
        <f t="shared" si="51"/>
        <v>5184859815198670</v>
      </c>
      <c r="AK34" s="57">
        <f t="shared" si="51"/>
        <v>1.5459056032212236E+16</v>
      </c>
      <c r="AL34" s="57">
        <f t="shared" si="51"/>
        <v>4.381583759116968E+16</v>
      </c>
      <c r="AM34" s="57">
        <f t="shared" si="6"/>
        <v>1</v>
      </c>
      <c r="AN34" s="57">
        <f t="shared" si="1"/>
        <v>1.3888888888888889E-3</v>
      </c>
      <c r="AO34" s="57">
        <f t="shared" ref="AO34:BH34" si="52">AN34+1/((FACT($B$4-1-AO$10))*(($B$5*$P34)^AO$10))</f>
        <v>1.5398550724637682E-3</v>
      </c>
      <c r="AP34" s="57">
        <f t="shared" si="52"/>
        <v>1.5535295456136668E-3</v>
      </c>
      <c r="AQ34" s="57">
        <f t="shared" si="52"/>
        <v>1.5545204494651088E-3</v>
      </c>
      <c r="AR34" s="57">
        <f t="shared" si="52"/>
        <v>1.5545743029352957E-3</v>
      </c>
      <c r="AS34" s="57">
        <f t="shared" si="52"/>
        <v>1.5545762541479837E-3</v>
      </c>
      <c r="AT34" s="57">
        <f t="shared" si="52"/>
        <v>1.5545762894960396E-3</v>
      </c>
      <c r="AU34" s="57" t="e">
        <f t="shared" si="52"/>
        <v>#NUM!</v>
      </c>
      <c r="AV34" s="57" t="e">
        <f t="shared" si="52"/>
        <v>#NUM!</v>
      </c>
      <c r="AW34" s="57" t="e">
        <f t="shared" si="52"/>
        <v>#NUM!</v>
      </c>
      <c r="AX34" s="57" t="e">
        <f t="shared" si="52"/>
        <v>#NUM!</v>
      </c>
      <c r="AY34" s="57" t="e">
        <f t="shared" si="52"/>
        <v>#NUM!</v>
      </c>
      <c r="AZ34" s="57" t="e">
        <f t="shared" si="52"/>
        <v>#NUM!</v>
      </c>
      <c r="BA34" s="57" t="e">
        <f t="shared" si="52"/>
        <v>#NUM!</v>
      </c>
      <c r="BB34" s="57" t="e">
        <f t="shared" si="52"/>
        <v>#NUM!</v>
      </c>
      <c r="BC34" s="57" t="e">
        <f t="shared" si="52"/>
        <v>#NUM!</v>
      </c>
      <c r="BD34" s="57" t="e">
        <f t="shared" si="52"/>
        <v>#NUM!</v>
      </c>
      <c r="BE34" s="57" t="e">
        <f t="shared" si="52"/>
        <v>#NUM!</v>
      </c>
      <c r="BF34" s="57" t="e">
        <f t="shared" si="52"/>
        <v>#NUM!</v>
      </c>
      <c r="BG34" s="57" t="e">
        <f t="shared" si="52"/>
        <v>#NUM!</v>
      </c>
      <c r="BH34" s="57" t="e">
        <f t="shared" si="52"/>
        <v>#NUM!</v>
      </c>
      <c r="BI34" s="5">
        <f t="shared" si="8"/>
        <v>4.2884139631563896</v>
      </c>
    </row>
    <row r="35" spans="4:61" s="1" customFormat="1">
      <c r="D35" s="5"/>
      <c r="E35" s="5"/>
      <c r="F35" s="5"/>
      <c r="G35" s="5"/>
      <c r="H35" s="5"/>
      <c r="O35" s="3"/>
      <c r="P35" s="58">
        <v>12</v>
      </c>
      <c r="Q35" s="57">
        <f t="shared" si="3"/>
        <v>2.3500737085711225E-17</v>
      </c>
      <c r="R35" s="57">
        <f t="shared" si="4"/>
        <v>1</v>
      </c>
      <c r="S35" s="57">
        <f t="shared" ref="S35:AL35" si="53">R35+(($B$5*$P35)^S$10)/FACT(S$10)</f>
        <v>58.599999999999994</v>
      </c>
      <c r="T35" s="57">
        <f t="shared" si="53"/>
        <v>1717.4799999999996</v>
      </c>
      <c r="U35" s="57">
        <f t="shared" si="53"/>
        <v>33567.975999999988</v>
      </c>
      <c r="V35" s="57">
        <f t="shared" si="53"/>
        <v>492215.11839999974</v>
      </c>
      <c r="W35" s="57">
        <f t="shared" si="53"/>
        <v>5775830.198847997</v>
      </c>
      <c r="X35" s="57">
        <f t="shared" si="53"/>
        <v>56498534.971148759</v>
      </c>
      <c r="Y35" s="57">
        <f t="shared" si="53"/>
        <v>473873934.24036646</v>
      </c>
      <c r="Z35" s="57">
        <f t="shared" si="53"/>
        <v>3478976808.9787335</v>
      </c>
      <c r="AA35" s="57">
        <f t="shared" si="53"/>
        <v>22711635207.304279</v>
      </c>
      <c r="AB35" s="57">
        <f t="shared" si="53"/>
        <v>133491747581.65941</v>
      </c>
      <c r="AC35" s="57">
        <f t="shared" si="53"/>
        <v>713576699651.00989</v>
      </c>
      <c r="AD35" s="57">
        <f t="shared" si="53"/>
        <v>3497984469583.8916</v>
      </c>
      <c r="AE35" s="57">
        <f t="shared" si="53"/>
        <v>15835052742517.273</v>
      </c>
      <c r="AF35" s="57">
        <f t="shared" si="53"/>
        <v>66593276494014.609</v>
      </c>
      <c r="AG35" s="57">
        <f t="shared" si="53"/>
        <v>261504855699764.38</v>
      </c>
      <c r="AH35" s="57">
        <f t="shared" si="53"/>
        <v>963186540840463.38</v>
      </c>
      <c r="AI35" s="57">
        <f t="shared" si="53"/>
        <v>3340649191670126</v>
      </c>
      <c r="AJ35" s="57">
        <f t="shared" si="53"/>
        <v>1.0948529674325044E+16</v>
      </c>
      <c r="AK35" s="57">
        <f t="shared" si="53"/>
        <v>3.4012419979636792E+16</v>
      </c>
      <c r="AL35" s="57">
        <f t="shared" si="53"/>
        <v>1.0043642405893462E+17</v>
      </c>
      <c r="AM35" s="57">
        <f t="shared" si="6"/>
        <v>1</v>
      </c>
      <c r="AN35" s="57">
        <f t="shared" si="1"/>
        <v>1.3888888888888889E-3</v>
      </c>
      <c r="AO35" s="57">
        <f t="shared" ref="AO35:BH35" si="54">AN35+1/((FACT($B$4-1-AO$10))*(($B$5*$P35)^AO$10))</f>
        <v>1.5335648148148149E-3</v>
      </c>
      <c r="AP35" s="57">
        <f t="shared" si="54"/>
        <v>1.5461234889403294E-3</v>
      </c>
      <c r="AQ35" s="57">
        <f t="shared" si="54"/>
        <v>1.5469956190879346E-3</v>
      </c>
      <c r="AR35" s="57">
        <f t="shared" si="54"/>
        <v>1.5470410425331223E-3</v>
      </c>
      <c r="AS35" s="57">
        <f t="shared" si="54"/>
        <v>1.5470426197360802E-3</v>
      </c>
      <c r="AT35" s="57">
        <f t="shared" si="54"/>
        <v>1.5470426471180759E-3</v>
      </c>
      <c r="AU35" s="57" t="e">
        <f t="shared" si="54"/>
        <v>#NUM!</v>
      </c>
      <c r="AV35" s="57" t="e">
        <f t="shared" si="54"/>
        <v>#NUM!</v>
      </c>
      <c r="AW35" s="57" t="e">
        <f t="shared" si="54"/>
        <v>#NUM!</v>
      </c>
      <c r="AX35" s="57" t="e">
        <f t="shared" si="54"/>
        <v>#NUM!</v>
      </c>
      <c r="AY35" s="57" t="e">
        <f t="shared" si="54"/>
        <v>#NUM!</v>
      </c>
      <c r="AZ35" s="57" t="e">
        <f t="shared" si="54"/>
        <v>#NUM!</v>
      </c>
      <c r="BA35" s="57" t="e">
        <f t="shared" si="54"/>
        <v>#NUM!</v>
      </c>
      <c r="BB35" s="57" t="e">
        <f t="shared" si="54"/>
        <v>#NUM!</v>
      </c>
      <c r="BC35" s="57" t="e">
        <f t="shared" si="54"/>
        <v>#NUM!</v>
      </c>
      <c r="BD35" s="57" t="e">
        <f t="shared" si="54"/>
        <v>#NUM!</v>
      </c>
      <c r="BE35" s="57" t="e">
        <f t="shared" si="54"/>
        <v>#NUM!</v>
      </c>
      <c r="BF35" s="57" t="e">
        <f t="shared" si="54"/>
        <v>#NUM!</v>
      </c>
      <c r="BG35" s="57" t="e">
        <f t="shared" si="54"/>
        <v>#NUM!</v>
      </c>
      <c r="BH35" s="57" t="e">
        <f t="shared" si="54"/>
        <v>#NUM!</v>
      </c>
      <c r="BI35" s="5">
        <f t="shared" si="8"/>
        <v>4.3092972770244788</v>
      </c>
    </row>
    <row r="36" spans="4:61" s="1" customFormat="1">
      <c r="D36" s="5"/>
      <c r="E36" s="5"/>
      <c r="F36" s="5"/>
      <c r="G36" s="5"/>
      <c r="H36" s="5"/>
      <c r="O36" s="3"/>
      <c r="P36" s="57">
        <v>12.5</v>
      </c>
      <c r="Q36" s="57">
        <f t="shared" si="3"/>
        <v>2.7236251076291255E-18</v>
      </c>
      <c r="R36" s="57">
        <f t="shared" si="4"/>
        <v>1</v>
      </c>
      <c r="S36" s="57">
        <f t="shared" ref="S36:AL36" si="55">R36+(($B$5*$P36)^S$10)/FACT(S$10)</f>
        <v>61</v>
      </c>
      <c r="T36" s="57">
        <f t="shared" si="55"/>
        <v>1861</v>
      </c>
      <c r="U36" s="57">
        <f t="shared" si="55"/>
        <v>37861</v>
      </c>
      <c r="V36" s="57">
        <f t="shared" si="55"/>
        <v>577861</v>
      </c>
      <c r="W36" s="57">
        <f t="shared" si="55"/>
        <v>7057861</v>
      </c>
      <c r="X36" s="57">
        <f t="shared" si="55"/>
        <v>71857861</v>
      </c>
      <c r="Y36" s="57">
        <f t="shared" si="55"/>
        <v>627286432.42857146</v>
      </c>
      <c r="Z36" s="57">
        <f t="shared" si="55"/>
        <v>4793000718.1428576</v>
      </c>
      <c r="AA36" s="57">
        <f t="shared" si="55"/>
        <v>32564429289.571426</v>
      </c>
      <c r="AB36" s="57">
        <f t="shared" si="55"/>
        <v>199193000718.14288</v>
      </c>
      <c r="AC36" s="57">
        <f t="shared" si="55"/>
        <v>1108076117601.2598</v>
      </c>
      <c r="AD36" s="57">
        <f t="shared" si="55"/>
        <v>5652491702016.8438</v>
      </c>
      <c r="AE36" s="57">
        <f t="shared" si="55"/>
        <v>26626717476242.617</v>
      </c>
      <c r="AF36" s="57">
        <f t="shared" si="55"/>
        <v>116516256508638.78</v>
      </c>
      <c r="AG36" s="57">
        <f t="shared" si="55"/>
        <v>476074412638223.5</v>
      </c>
      <c r="AH36" s="57">
        <f t="shared" si="55"/>
        <v>1824417498124166.3</v>
      </c>
      <c r="AI36" s="57">
        <f t="shared" si="55"/>
        <v>6583275446898081</v>
      </c>
      <c r="AJ36" s="57">
        <f t="shared" si="55"/>
        <v>2.2446135276144468E+16</v>
      </c>
      <c r="AK36" s="57">
        <f t="shared" si="55"/>
        <v>7.253937684218568E+16</v>
      </c>
      <c r="AL36" s="57">
        <f t="shared" si="55"/>
        <v>2.2281910154030931E+17</v>
      </c>
      <c r="AM36" s="57">
        <f t="shared" si="6"/>
        <v>1</v>
      </c>
      <c r="AN36" s="57">
        <f t="shared" si="1"/>
        <v>1.3888888888888889E-3</v>
      </c>
      <c r="AO36" s="57">
        <f t="shared" ref="AO36:BH36" si="56">AN36+1/((FACT($B$4-1-AO$10))*(($B$5*$P36)^AO$10))</f>
        <v>1.5277777777777779E-3</v>
      </c>
      <c r="AP36" s="57">
        <f t="shared" si="56"/>
        <v>1.5393518518518519E-3</v>
      </c>
      <c r="AQ36" s="57">
        <f t="shared" si="56"/>
        <v>1.5401234567901235E-3</v>
      </c>
      <c r="AR36" s="57">
        <f t="shared" si="56"/>
        <v>1.5401620370370372E-3</v>
      </c>
      <c r="AS36" s="57">
        <f t="shared" si="56"/>
        <v>1.5401633230452676E-3</v>
      </c>
      <c r="AT36" s="57">
        <f t="shared" si="56"/>
        <v>1.5401633444787381E-3</v>
      </c>
      <c r="AU36" s="57" t="e">
        <f t="shared" si="56"/>
        <v>#NUM!</v>
      </c>
      <c r="AV36" s="57" t="e">
        <f t="shared" si="56"/>
        <v>#NUM!</v>
      </c>
      <c r="AW36" s="57" t="e">
        <f t="shared" si="56"/>
        <v>#NUM!</v>
      </c>
      <c r="AX36" s="57" t="e">
        <f t="shared" si="56"/>
        <v>#NUM!</v>
      </c>
      <c r="AY36" s="57" t="e">
        <f t="shared" si="56"/>
        <v>#NUM!</v>
      </c>
      <c r="AZ36" s="57" t="e">
        <f t="shared" si="56"/>
        <v>#NUM!</v>
      </c>
      <c r="BA36" s="57" t="e">
        <f t="shared" si="56"/>
        <v>#NUM!</v>
      </c>
      <c r="BB36" s="57" t="e">
        <f t="shared" si="56"/>
        <v>#NUM!</v>
      </c>
      <c r="BC36" s="57" t="e">
        <f t="shared" si="56"/>
        <v>#NUM!</v>
      </c>
      <c r="BD36" s="57" t="e">
        <f t="shared" si="56"/>
        <v>#NUM!</v>
      </c>
      <c r="BE36" s="57" t="e">
        <f t="shared" si="56"/>
        <v>#NUM!</v>
      </c>
      <c r="BF36" s="57" t="e">
        <f t="shared" si="56"/>
        <v>#NUM!</v>
      </c>
      <c r="BG36" s="57" t="e">
        <f t="shared" si="56"/>
        <v>#NUM!</v>
      </c>
      <c r="BH36" s="57" t="e">
        <f t="shared" si="56"/>
        <v>#NUM!</v>
      </c>
      <c r="BI36" s="5">
        <f t="shared" si="8"/>
        <v>4.3285452095491674</v>
      </c>
    </row>
    <row r="37" spans="4:61" s="1" customFormat="1">
      <c r="D37" s="5"/>
      <c r="E37" s="5"/>
      <c r="F37" s="5"/>
      <c r="G37" s="5"/>
      <c r="H37" s="5"/>
      <c r="O37" s="3"/>
      <c r="P37" s="58">
        <v>13</v>
      </c>
      <c r="Q37" s="57">
        <f t="shared" si="3"/>
        <v>3.1263716817491067E-19</v>
      </c>
      <c r="R37" s="57">
        <f t="shared" si="4"/>
        <v>1</v>
      </c>
      <c r="S37" s="57">
        <f t="shared" ref="S37:AL37" si="57">R37+(($B$5*$P37)^S$10)/FACT(S$10)</f>
        <v>63.4</v>
      </c>
      <c r="T37" s="57">
        <f t="shared" si="57"/>
        <v>2010.28</v>
      </c>
      <c r="U37" s="57">
        <f t="shared" si="57"/>
        <v>42505.383999999998</v>
      </c>
      <c r="V37" s="57">
        <f t="shared" si="57"/>
        <v>674229.00639999984</v>
      </c>
      <c r="W37" s="57">
        <f t="shared" si="57"/>
        <v>8558139.8139519989</v>
      </c>
      <c r="X37" s="57">
        <f t="shared" si="57"/>
        <v>90550812.212492779</v>
      </c>
      <c r="Y37" s="57">
        <f t="shared" si="57"/>
        <v>821456920.45091343</v>
      </c>
      <c r="Z37" s="57">
        <f t="shared" si="57"/>
        <v>6522524564.7105942</v>
      </c>
      <c r="AA37" s="57">
        <f t="shared" si="57"/>
        <v>46049926898.244385</v>
      </c>
      <c r="AB37" s="57">
        <f t="shared" si="57"/>
        <v>292700917459.49524</v>
      </c>
      <c r="AC37" s="57">
        <f t="shared" si="57"/>
        <v>1691884718461.5</v>
      </c>
      <c r="AD37" s="57">
        <f t="shared" si="57"/>
        <v>8967640483671.9258</v>
      </c>
      <c r="AE37" s="57">
        <f t="shared" si="57"/>
        <v>43891268156681.961</v>
      </c>
      <c r="AF37" s="57">
        <f t="shared" si="57"/>
        <v>199550865784955.25</v>
      </c>
      <c r="AG37" s="57">
        <f t="shared" si="57"/>
        <v>847094791918572</v>
      </c>
      <c r="AH37" s="57">
        <f t="shared" si="57"/>
        <v>3372516103839678</v>
      </c>
      <c r="AI37" s="57">
        <f t="shared" si="57"/>
        <v>1.2642297860538324E+16</v>
      </c>
      <c r="AJ37" s="57">
        <f t="shared" si="57"/>
        <v>4.4777541283760304E+16</v>
      </c>
      <c r="AK37" s="57">
        <f t="shared" si="57"/>
        <v>1.5031644600002618E+17</v>
      </c>
      <c r="AL37" s="57">
        <f t="shared" si="57"/>
        <v>4.7959782871477568E+17</v>
      </c>
      <c r="AM37" s="57">
        <f t="shared" si="6"/>
        <v>1</v>
      </c>
      <c r="AN37" s="57">
        <f t="shared" si="1"/>
        <v>1.3888888888888889E-3</v>
      </c>
      <c r="AO37" s="57">
        <f t="shared" ref="AO37:BH37" si="58">AN37+1/((FACT($B$4-1-AO$10))*(($B$5*$P37)^AO$10))</f>
        <v>1.5224358974358974E-3</v>
      </c>
      <c r="AP37" s="57">
        <f t="shared" si="58"/>
        <v>1.5331367795310103E-3</v>
      </c>
      <c r="AQ37" s="57">
        <f t="shared" si="58"/>
        <v>1.5338227335114662E-3</v>
      </c>
      <c r="AR37" s="57">
        <f t="shared" si="58"/>
        <v>1.5338557120682188E-3</v>
      </c>
      <c r="AS37" s="57">
        <f t="shared" si="58"/>
        <v>1.5338567690732429E-3</v>
      </c>
      <c r="AT37" s="57">
        <f t="shared" si="58"/>
        <v>1.533856786012426E-3</v>
      </c>
      <c r="AU37" s="57" t="e">
        <f t="shared" si="58"/>
        <v>#NUM!</v>
      </c>
      <c r="AV37" s="57" t="e">
        <f t="shared" si="58"/>
        <v>#NUM!</v>
      </c>
      <c r="AW37" s="57" t="e">
        <f t="shared" si="58"/>
        <v>#NUM!</v>
      </c>
      <c r="AX37" s="57" t="e">
        <f t="shared" si="58"/>
        <v>#NUM!</v>
      </c>
      <c r="AY37" s="57" t="e">
        <f t="shared" si="58"/>
        <v>#NUM!</v>
      </c>
      <c r="AZ37" s="57" t="e">
        <f t="shared" si="58"/>
        <v>#NUM!</v>
      </c>
      <c r="BA37" s="57" t="e">
        <f t="shared" si="58"/>
        <v>#NUM!</v>
      </c>
      <c r="BB37" s="57" t="e">
        <f t="shared" si="58"/>
        <v>#NUM!</v>
      </c>
      <c r="BC37" s="57" t="e">
        <f t="shared" si="58"/>
        <v>#NUM!</v>
      </c>
      <c r="BD37" s="57" t="e">
        <f t="shared" si="58"/>
        <v>#NUM!</v>
      </c>
      <c r="BE37" s="57" t="e">
        <f t="shared" si="58"/>
        <v>#NUM!</v>
      </c>
      <c r="BF37" s="57" t="e">
        <f t="shared" si="58"/>
        <v>#NUM!</v>
      </c>
      <c r="BG37" s="57" t="e">
        <f t="shared" si="58"/>
        <v>#NUM!</v>
      </c>
      <c r="BH37" s="57" t="e">
        <f t="shared" si="58"/>
        <v>#NUM!</v>
      </c>
      <c r="BI37" s="5">
        <f t="shared" si="8"/>
        <v>4.3463423231304592</v>
      </c>
    </row>
    <row r="38" spans="4:61" s="1" customFormat="1">
      <c r="D38" s="5"/>
      <c r="E38" s="5"/>
      <c r="F38" s="5"/>
      <c r="G38" s="5"/>
      <c r="H38" s="5"/>
      <c r="O38" s="3"/>
      <c r="P38" s="57">
        <v>13.5</v>
      </c>
      <c r="Q38" s="57">
        <f t="shared" si="3"/>
        <v>3.5569384394188852E-20</v>
      </c>
      <c r="R38" s="57">
        <f t="shared" si="4"/>
        <v>1</v>
      </c>
      <c r="S38" s="57">
        <f t="shared" ref="S38:AL38" si="59">R38+(($B$5*$P38)^S$10)/FACT(S$10)</f>
        <v>65.8</v>
      </c>
      <c r="T38" s="57">
        <f t="shared" si="59"/>
        <v>2165.3200000000002</v>
      </c>
      <c r="U38" s="57">
        <f t="shared" si="59"/>
        <v>47514.95199999999</v>
      </c>
      <c r="V38" s="57">
        <f t="shared" si="59"/>
        <v>782178.99040000001</v>
      </c>
      <c r="W38" s="57">
        <f t="shared" si="59"/>
        <v>10303424.928063998</v>
      </c>
      <c r="X38" s="57">
        <f t="shared" si="59"/>
        <v>113132881.05483519</v>
      </c>
      <c r="Y38" s="57">
        <f t="shared" si="59"/>
        <v>1065039846.3426597</v>
      </c>
      <c r="Z38" s="57">
        <f t="shared" si="59"/>
        <v>8775486265.1740398</v>
      </c>
      <c r="AA38" s="57">
        <f t="shared" si="59"/>
        <v>64290700480.759979</v>
      </c>
      <c r="AB38" s="57">
        <f t="shared" si="59"/>
        <v>424029288597.75684</v>
      </c>
      <c r="AC38" s="57">
        <f t="shared" si="59"/>
        <v>2543216607686.9746</v>
      </c>
      <c r="AD38" s="57">
        <f t="shared" si="59"/>
        <v>13986828130768.752</v>
      </c>
      <c r="AE38" s="57">
        <f t="shared" si="59"/>
        <v>71028830184284.063</v>
      </c>
      <c r="AF38" s="57">
        <f t="shared" si="59"/>
        <v>335051811117697.81</v>
      </c>
      <c r="AG38" s="57">
        <f t="shared" si="59"/>
        <v>1475631088750045</v>
      </c>
      <c r="AH38" s="57">
        <f t="shared" si="59"/>
        <v>6094977163161052</v>
      </c>
      <c r="AI38" s="57">
        <f t="shared" si="59"/>
        <v>2.3702837493857124E+16</v>
      </c>
      <c r="AJ38" s="57">
        <f t="shared" si="59"/>
        <v>8.7091134684362992E+16</v>
      </c>
      <c r="AK38" s="57">
        <f t="shared" si="59"/>
        <v>3.032785903656672E+17</v>
      </c>
      <c r="AL38" s="57">
        <f t="shared" si="59"/>
        <v>1.0037259467730927E+18</v>
      </c>
      <c r="AM38" s="57">
        <f t="shared" si="6"/>
        <v>1</v>
      </c>
      <c r="AN38" s="57">
        <f t="shared" si="1"/>
        <v>1.3888888888888889E-3</v>
      </c>
      <c r="AO38" s="57">
        <f t="shared" ref="AO38:BH38" si="60">AN38+1/((FACT($B$4-1-AO$10))*(($B$5*$P38)^AO$10))</f>
        <v>1.5174897119341565E-3</v>
      </c>
      <c r="AP38" s="57">
        <f t="shared" si="60"/>
        <v>1.5274126149469086E-3</v>
      </c>
      <c r="AQ38" s="57">
        <f t="shared" si="60"/>
        <v>1.5280251398242389E-3</v>
      </c>
      <c r="AR38" s="57">
        <f t="shared" si="60"/>
        <v>1.5280534974574486E-3</v>
      </c>
      <c r="AS38" s="57">
        <f t="shared" si="60"/>
        <v>1.5280543726930416E-3</v>
      </c>
      <c r="AT38" s="57">
        <f t="shared" si="60"/>
        <v>1.5280543861997638E-3</v>
      </c>
      <c r="AU38" s="57" t="e">
        <f t="shared" si="60"/>
        <v>#NUM!</v>
      </c>
      <c r="AV38" s="57" t="e">
        <f t="shared" si="60"/>
        <v>#NUM!</v>
      </c>
      <c r="AW38" s="57" t="e">
        <f t="shared" si="60"/>
        <v>#NUM!</v>
      </c>
      <c r="AX38" s="57" t="e">
        <f t="shared" si="60"/>
        <v>#NUM!</v>
      </c>
      <c r="AY38" s="57" t="e">
        <f t="shared" si="60"/>
        <v>#NUM!</v>
      </c>
      <c r="AZ38" s="57" t="e">
        <f t="shared" si="60"/>
        <v>#NUM!</v>
      </c>
      <c r="BA38" s="57" t="e">
        <f t="shared" si="60"/>
        <v>#NUM!</v>
      </c>
      <c r="BB38" s="57" t="e">
        <f t="shared" si="60"/>
        <v>#NUM!</v>
      </c>
      <c r="BC38" s="57" t="e">
        <f t="shared" si="60"/>
        <v>#NUM!</v>
      </c>
      <c r="BD38" s="57" t="e">
        <f t="shared" si="60"/>
        <v>#NUM!</v>
      </c>
      <c r="BE38" s="57" t="e">
        <f t="shared" si="60"/>
        <v>#NUM!</v>
      </c>
      <c r="BF38" s="57" t="e">
        <f t="shared" si="60"/>
        <v>#NUM!</v>
      </c>
      <c r="BG38" s="57" t="e">
        <f t="shared" si="60"/>
        <v>#NUM!</v>
      </c>
      <c r="BH38" s="57" t="e">
        <f t="shared" si="60"/>
        <v>#NUM!</v>
      </c>
      <c r="BI38" s="5">
        <f t="shared" si="8"/>
        <v>4.3628464581332826</v>
      </c>
    </row>
    <row r="39" spans="4:61" s="1" customFormat="1">
      <c r="D39" s="5"/>
      <c r="E39" s="5"/>
      <c r="F39" s="5"/>
      <c r="G39" s="5"/>
      <c r="H39" s="5"/>
      <c r="O39" s="3"/>
      <c r="P39" s="58">
        <v>14</v>
      </c>
      <c r="Q39" s="57">
        <f t="shared" si="3"/>
        <v>4.013610233751527E-21</v>
      </c>
      <c r="R39" s="57">
        <f t="shared" si="4"/>
        <v>1</v>
      </c>
      <c r="S39" s="57">
        <f t="shared" ref="S39:AL39" si="61">R39+(($B$5*$P39)^S$10)/FACT(S$10)</f>
        <v>68.2</v>
      </c>
      <c r="T39" s="57">
        <f t="shared" si="61"/>
        <v>2326.12</v>
      </c>
      <c r="U39" s="57">
        <f t="shared" si="61"/>
        <v>52903.528000000006</v>
      </c>
      <c r="V39" s="57">
        <f t="shared" si="61"/>
        <v>902603.9824000001</v>
      </c>
      <c r="W39" s="57">
        <f t="shared" si="61"/>
        <v>12322578.089536002</v>
      </c>
      <c r="X39" s="57">
        <f t="shared" si="61"/>
        <v>140226288.08945921</v>
      </c>
      <c r="Y39" s="57">
        <f t="shared" si="61"/>
        <v>1368101904.088722</v>
      </c>
      <c r="Z39" s="57">
        <f t="shared" si="61"/>
        <v>11682257078.482529</v>
      </c>
      <c r="AA39" s="57">
        <f t="shared" si="61"/>
        <v>88694615713.956299</v>
      </c>
      <c r="AB39" s="57">
        <f t="shared" si="61"/>
        <v>606217665744.34009</v>
      </c>
      <c r="AC39" s="57">
        <f t="shared" si="61"/>
        <v>3767813025929.957</v>
      </c>
      <c r="AD39" s="57">
        <f t="shared" si="61"/>
        <v>21472747042969.41</v>
      </c>
      <c r="AE39" s="57">
        <f t="shared" si="61"/>
        <v>112993636731050.28</v>
      </c>
      <c r="AF39" s="57">
        <f t="shared" si="61"/>
        <v>552293907233838.38</v>
      </c>
      <c r="AG39" s="57">
        <f t="shared" si="61"/>
        <v>2520359119086330</v>
      </c>
      <c r="AH39" s="57">
        <f t="shared" si="61"/>
        <v>1.0786233008866792E+16</v>
      </c>
      <c r="AI39" s="57">
        <f t="shared" si="61"/>
        <v>4.3460746267293096E+16</v>
      </c>
      <c r="AJ39" s="57">
        <f t="shared" si="61"/>
        <v>1.6544559576541798E+17</v>
      </c>
      <c r="AK39" s="57">
        <f t="shared" si="61"/>
        <v>5.9688674767457536E+17</v>
      </c>
      <c r="AL39" s="57">
        <f t="shared" si="61"/>
        <v>2.0465290180893443E+18</v>
      </c>
      <c r="AM39" s="57">
        <f t="shared" si="6"/>
        <v>1</v>
      </c>
      <c r="AN39" s="57">
        <f t="shared" si="1"/>
        <v>1.3888888888888889E-3</v>
      </c>
      <c r="AO39" s="57">
        <f t="shared" ref="AO39:BH39" si="62">AN39+1/((FACT($B$4-1-AO$10))*(($B$5*$P39)^AO$10))</f>
        <v>1.5128968253968254E-3</v>
      </c>
      <c r="AP39" s="57">
        <f t="shared" si="62"/>
        <v>1.5221236063869992E-3</v>
      </c>
      <c r="AQ39" s="57">
        <f t="shared" si="62"/>
        <v>1.5226728195411763E-3</v>
      </c>
      <c r="AR39" s="57">
        <f t="shared" si="62"/>
        <v>1.5226973379855592E-3</v>
      </c>
      <c r="AS39" s="57">
        <f t="shared" si="62"/>
        <v>1.5226980677011659E-3</v>
      </c>
      <c r="AT39" s="57">
        <f t="shared" si="62"/>
        <v>1.5226980785600292E-3</v>
      </c>
      <c r="AU39" s="57" t="e">
        <f t="shared" si="62"/>
        <v>#NUM!</v>
      </c>
      <c r="AV39" s="57" t="e">
        <f t="shared" si="62"/>
        <v>#NUM!</v>
      </c>
      <c r="AW39" s="57" t="e">
        <f t="shared" si="62"/>
        <v>#NUM!</v>
      </c>
      <c r="AX39" s="57" t="e">
        <f t="shared" si="62"/>
        <v>#NUM!</v>
      </c>
      <c r="AY39" s="57" t="e">
        <f t="shared" si="62"/>
        <v>#NUM!</v>
      </c>
      <c r="AZ39" s="57" t="e">
        <f t="shared" si="62"/>
        <v>#NUM!</v>
      </c>
      <c r="BA39" s="57" t="e">
        <f t="shared" si="62"/>
        <v>#NUM!</v>
      </c>
      <c r="BB39" s="57" t="e">
        <f t="shared" si="62"/>
        <v>#NUM!</v>
      </c>
      <c r="BC39" s="57" t="e">
        <f t="shared" si="62"/>
        <v>#NUM!</v>
      </c>
      <c r="BD39" s="57" t="e">
        <f t="shared" si="62"/>
        <v>#NUM!</v>
      </c>
      <c r="BE39" s="57" t="e">
        <f t="shared" si="62"/>
        <v>#NUM!</v>
      </c>
      <c r="BF39" s="57" t="e">
        <f t="shared" si="62"/>
        <v>#NUM!</v>
      </c>
      <c r="BG39" s="57" t="e">
        <f t="shared" si="62"/>
        <v>#NUM!</v>
      </c>
      <c r="BH39" s="57" t="e">
        <f t="shared" si="62"/>
        <v>#NUM!</v>
      </c>
      <c r="BI39" s="5">
        <f t="shared" si="8"/>
        <v>4.3781933927250609</v>
      </c>
    </row>
    <row r="40" spans="4:61" s="1" customFormat="1">
      <c r="D40" s="5"/>
      <c r="E40" s="5"/>
      <c r="F40" s="5"/>
      <c r="G40" s="5"/>
      <c r="H40" s="5"/>
      <c r="O40" s="3"/>
      <c r="P40" s="57">
        <v>14.5</v>
      </c>
      <c r="Q40" s="57">
        <f t="shared" si="3"/>
        <v>4.4943639480774938E-22</v>
      </c>
      <c r="R40" s="57">
        <f t="shared" si="4"/>
        <v>1</v>
      </c>
      <c r="S40" s="57">
        <f t="shared" ref="S40:AL40" si="63">R40+(($B$5*$P40)^S$10)/FACT(S$10)</f>
        <v>70.599999999999994</v>
      </c>
      <c r="T40" s="57">
        <f t="shared" si="63"/>
        <v>2492.6799999999994</v>
      </c>
      <c r="U40" s="57">
        <f t="shared" si="63"/>
        <v>58684.935999999987</v>
      </c>
      <c r="V40" s="57">
        <f t="shared" si="63"/>
        <v>1036430.1903999995</v>
      </c>
      <c r="W40" s="57">
        <f t="shared" si="63"/>
        <v>14646644.131647991</v>
      </c>
      <c r="X40" s="57">
        <f t="shared" si="63"/>
        <v>172525125.85012469</v>
      </c>
      <c r="Y40" s="57">
        <f t="shared" si="63"/>
        <v>1742288315.5081213</v>
      </c>
      <c r="Z40" s="57">
        <f t="shared" si="63"/>
        <v>15399228065.532688</v>
      </c>
      <c r="AA40" s="57">
        <f t="shared" si="63"/>
        <v>121012895465.72267</v>
      </c>
      <c r="AB40" s="57">
        <f t="shared" si="63"/>
        <v>856084020571.0448</v>
      </c>
      <c r="AC40" s="57">
        <f t="shared" si="63"/>
        <v>5507079503055.6289</v>
      </c>
      <c r="AD40" s="57">
        <f t="shared" si="63"/>
        <v>32482853301466.207</v>
      </c>
      <c r="AE40" s="57">
        <f t="shared" si="63"/>
        <v>176906996099110.53</v>
      </c>
      <c r="AF40" s="57">
        <f t="shared" si="63"/>
        <v>894901306007399.25</v>
      </c>
      <c r="AG40" s="57">
        <f t="shared" si="63"/>
        <v>4226394903981859</v>
      </c>
      <c r="AH40" s="57">
        <f t="shared" si="63"/>
        <v>1.8718392055170756E+16</v>
      </c>
      <c r="AI40" s="57">
        <f t="shared" si="63"/>
        <v>7.8050333332979408E+16</v>
      </c>
      <c r="AJ40" s="57">
        <f t="shared" si="63"/>
        <v>3.0746717294050618E+17</v>
      </c>
      <c r="AK40" s="57">
        <f t="shared" si="63"/>
        <v>1.1478572801343936E+18</v>
      </c>
      <c r="AL40" s="57">
        <f t="shared" si="63"/>
        <v>4.0724148531691213E+18</v>
      </c>
      <c r="AM40" s="57">
        <f t="shared" si="6"/>
        <v>1</v>
      </c>
      <c r="AN40" s="57">
        <f t="shared" si="1"/>
        <v>1.3888888888888889E-3</v>
      </c>
      <c r="AO40" s="57">
        <f t="shared" ref="AO40:BH40" si="64">AN40+1/((FACT($B$4-1-AO$10))*(($B$5*$P40)^AO$10))</f>
        <v>1.5086206896551724E-3</v>
      </c>
      <c r="AP40" s="57">
        <f t="shared" si="64"/>
        <v>1.5172221121240146E-3</v>
      </c>
      <c r="AQ40" s="57">
        <f t="shared" si="64"/>
        <v>1.5177164467486608E-3</v>
      </c>
      <c r="AR40" s="57">
        <f t="shared" si="64"/>
        <v>1.5177377542755853E-3</v>
      </c>
      <c r="AS40" s="57">
        <f t="shared" si="64"/>
        <v>1.5177383665608416E-3</v>
      </c>
      <c r="AT40" s="57">
        <f t="shared" si="64"/>
        <v>1.5177383753580435E-3</v>
      </c>
      <c r="AU40" s="57" t="e">
        <f t="shared" si="64"/>
        <v>#NUM!</v>
      </c>
      <c r="AV40" s="57" t="e">
        <f t="shared" si="64"/>
        <v>#NUM!</v>
      </c>
      <c r="AW40" s="57" t="e">
        <f t="shared" si="64"/>
        <v>#NUM!</v>
      </c>
      <c r="AX40" s="57" t="e">
        <f t="shared" si="64"/>
        <v>#NUM!</v>
      </c>
      <c r="AY40" s="57" t="e">
        <f t="shared" si="64"/>
        <v>#NUM!</v>
      </c>
      <c r="AZ40" s="57" t="e">
        <f t="shared" si="64"/>
        <v>#NUM!</v>
      </c>
      <c r="BA40" s="57" t="e">
        <f t="shared" si="64"/>
        <v>#NUM!</v>
      </c>
      <c r="BB40" s="57" t="e">
        <f t="shared" si="64"/>
        <v>#NUM!</v>
      </c>
      <c r="BC40" s="57" t="e">
        <f t="shared" si="64"/>
        <v>#NUM!</v>
      </c>
      <c r="BD40" s="57" t="e">
        <f t="shared" si="64"/>
        <v>#NUM!</v>
      </c>
      <c r="BE40" s="57" t="e">
        <f t="shared" si="64"/>
        <v>#NUM!</v>
      </c>
      <c r="BF40" s="57" t="e">
        <f t="shared" si="64"/>
        <v>#NUM!</v>
      </c>
      <c r="BG40" s="57" t="e">
        <f t="shared" si="64"/>
        <v>#NUM!</v>
      </c>
      <c r="BH40" s="57" t="e">
        <f t="shared" si="64"/>
        <v>#NUM!</v>
      </c>
      <c r="BI40" s="5">
        <f t="shared" si="8"/>
        <v>4.3925005619588164</v>
      </c>
    </row>
    <row r="41" spans="4:61" s="1" customFormat="1">
      <c r="D41" s="5"/>
      <c r="E41" s="5"/>
      <c r="F41" s="5"/>
      <c r="G41" s="5"/>
      <c r="H41" s="5"/>
      <c r="O41" s="3"/>
      <c r="P41" s="58">
        <v>15</v>
      </c>
      <c r="Q41" s="57">
        <f t="shared" si="3"/>
        <v>4.996904190944291E-23</v>
      </c>
      <c r="R41" s="57">
        <f t="shared" si="4"/>
        <v>1</v>
      </c>
      <c r="S41" s="57">
        <f t="shared" ref="S41:AL41" si="65">R41+(($B$5*$P41)^S$10)/FACT(S$10)</f>
        <v>73</v>
      </c>
      <c r="T41" s="57">
        <f t="shared" si="65"/>
        <v>2665</v>
      </c>
      <c r="U41" s="57">
        <f t="shared" si="65"/>
        <v>64873</v>
      </c>
      <c r="V41" s="57">
        <f t="shared" si="65"/>
        <v>1184617</v>
      </c>
      <c r="W41" s="57">
        <f t="shared" si="65"/>
        <v>17308930.600000001</v>
      </c>
      <c r="X41" s="57">
        <f t="shared" si="65"/>
        <v>210800693.79999998</v>
      </c>
      <c r="Y41" s="57">
        <f t="shared" si="65"/>
        <v>2201001686.7142859</v>
      </c>
      <c r="Z41" s="57">
        <f t="shared" si="65"/>
        <v>20112810622.94286</v>
      </c>
      <c r="AA41" s="57">
        <f t="shared" si="65"/>
        <v>163407282112.77145</v>
      </c>
      <c r="AB41" s="57">
        <f t="shared" si="65"/>
        <v>1195127476839.5371</v>
      </c>
      <c r="AC41" s="57">
        <f t="shared" si="65"/>
        <v>7948205115051.0947</v>
      </c>
      <c r="AD41" s="57">
        <f t="shared" si="65"/>
        <v>48466670944320.438</v>
      </c>
      <c r="AE41" s="57">
        <f t="shared" si="65"/>
        <v>272876635537196.81</v>
      </c>
      <c r="AF41" s="57">
        <f t="shared" si="65"/>
        <v>1426985024871989.5</v>
      </c>
      <c r="AG41" s="57">
        <f t="shared" si="65"/>
        <v>6966705293678994</v>
      </c>
      <c r="AH41" s="57">
        <f t="shared" si="65"/>
        <v>3.189544650331052E+16</v>
      </c>
      <c r="AI41" s="57">
        <f t="shared" si="65"/>
        <v>1.3747599750880874E+17</v>
      </c>
      <c r="AJ41" s="57">
        <f t="shared" si="65"/>
        <v>5.5979820153080166E+17</v>
      </c>
      <c r="AK41" s="57">
        <f t="shared" si="65"/>
        <v>2.1601770799299325E+18</v>
      </c>
      <c r="AL41" s="57">
        <f t="shared" si="65"/>
        <v>7.9215410421668035E+18</v>
      </c>
      <c r="AM41" s="57">
        <f t="shared" si="6"/>
        <v>1</v>
      </c>
      <c r="AN41" s="57">
        <f t="shared" si="1"/>
        <v>1.3888888888888889E-3</v>
      </c>
      <c r="AO41" s="57">
        <f t="shared" ref="AO41:BH41" si="66">AN41+1/((FACT($B$4-1-AO$10))*(($B$5*$P41)^AO$10))</f>
        <v>1.5046296296296296E-3</v>
      </c>
      <c r="AP41" s="57">
        <f t="shared" si="66"/>
        <v>1.5126671810699588E-3</v>
      </c>
      <c r="AQ41" s="57">
        <f t="shared" si="66"/>
        <v>1.5131137117055326E-3</v>
      </c>
      <c r="AR41" s="57">
        <f t="shared" si="66"/>
        <v>1.5131323171486814E-3</v>
      </c>
      <c r="AS41" s="57">
        <f t="shared" si="66"/>
        <v>1.5131328339665466E-3</v>
      </c>
      <c r="AT41" s="57">
        <f t="shared" si="66"/>
        <v>1.5131328411445725E-3</v>
      </c>
      <c r="AU41" s="57" t="e">
        <f t="shared" si="66"/>
        <v>#NUM!</v>
      </c>
      <c r="AV41" s="57" t="e">
        <f t="shared" si="66"/>
        <v>#NUM!</v>
      </c>
      <c r="AW41" s="57" t="e">
        <f t="shared" si="66"/>
        <v>#NUM!</v>
      </c>
      <c r="AX41" s="57" t="e">
        <f t="shared" si="66"/>
        <v>#NUM!</v>
      </c>
      <c r="AY41" s="57" t="e">
        <f t="shared" si="66"/>
        <v>#NUM!</v>
      </c>
      <c r="AZ41" s="57" t="e">
        <f t="shared" si="66"/>
        <v>#NUM!</v>
      </c>
      <c r="BA41" s="57" t="e">
        <f t="shared" si="66"/>
        <v>#NUM!</v>
      </c>
      <c r="BB41" s="57" t="e">
        <f t="shared" si="66"/>
        <v>#NUM!</v>
      </c>
      <c r="BC41" s="57" t="e">
        <f t="shared" si="66"/>
        <v>#NUM!</v>
      </c>
      <c r="BD41" s="57" t="e">
        <f t="shared" si="66"/>
        <v>#NUM!</v>
      </c>
      <c r="BE41" s="57" t="e">
        <f t="shared" si="66"/>
        <v>#NUM!</v>
      </c>
      <c r="BF41" s="57" t="e">
        <f t="shared" si="66"/>
        <v>#NUM!</v>
      </c>
      <c r="BG41" s="57" t="e">
        <f t="shared" si="66"/>
        <v>#NUM!</v>
      </c>
      <c r="BH41" s="57" t="e">
        <f t="shared" si="66"/>
        <v>#NUM!</v>
      </c>
      <c r="BI41" s="5">
        <f t="shared" si="8"/>
        <v>4.4058700501297876</v>
      </c>
    </row>
    <row r="42" spans="4:61" s="1" customFormat="1">
      <c r="D42" s="5"/>
      <c r="E42" s="5"/>
      <c r="F42" s="5"/>
      <c r="G42" s="5"/>
      <c r="H42" s="5"/>
      <c r="O42" s="3"/>
      <c r="P42" s="57">
        <v>15.5</v>
      </c>
      <c r="Q42" s="57">
        <f t="shared" si="3"/>
        <v>5.5187014541151959E-24</v>
      </c>
      <c r="R42" s="57">
        <f t="shared" si="4"/>
        <v>1</v>
      </c>
      <c r="S42" s="57">
        <f t="shared" ref="S42:AL42" si="67">R42+(($B$5*$P42)^S$10)/FACT(S$10)</f>
        <v>75.399999999999991</v>
      </c>
      <c r="T42" s="57">
        <f t="shared" si="67"/>
        <v>2843.0799999999995</v>
      </c>
      <c r="U42" s="57">
        <f t="shared" si="67"/>
        <v>71481.54399999998</v>
      </c>
      <c r="V42" s="57">
        <f t="shared" si="67"/>
        <v>1348156.9743999995</v>
      </c>
      <c r="W42" s="57">
        <f t="shared" si="67"/>
        <v>20345087.378751989</v>
      </c>
      <c r="X42" s="57">
        <f t="shared" si="67"/>
        <v>255907024.39271662</v>
      </c>
      <c r="Y42" s="57">
        <f t="shared" si="67"/>
        <v>2759593897.7982831</v>
      </c>
      <c r="Z42" s="57">
        <f t="shared" si="67"/>
        <v>26043881820.470051</v>
      </c>
      <c r="AA42" s="57">
        <f t="shared" si="67"/>
        <v>218527328647.88998</v>
      </c>
      <c r="AB42" s="57">
        <f t="shared" si="67"/>
        <v>1650604173043.894</v>
      </c>
      <c r="AC42" s="57">
        <f t="shared" si="67"/>
        <v>11336651193322.322</v>
      </c>
      <c r="AD42" s="57">
        <f t="shared" si="67"/>
        <v>71390142719048.578</v>
      </c>
      <c r="AE42" s="57">
        <f t="shared" si="67"/>
        <v>415080894220127.94</v>
      </c>
      <c r="AF42" s="57">
        <f t="shared" si="67"/>
        <v>2241551745054435.3</v>
      </c>
      <c r="AG42" s="57">
        <f t="shared" si="67"/>
        <v>1.13008471651926E+16</v>
      </c>
      <c r="AH42" s="57">
        <f t="shared" si="67"/>
        <v>5.3426570868835056E+16</v>
      </c>
      <c r="AI42" s="57">
        <f t="shared" si="67"/>
        <v>2.3778856166595264E+17</v>
      </c>
      <c r="AJ42" s="57">
        <f t="shared" si="67"/>
        <v>9.9981812362737178E+17</v>
      </c>
      <c r="AK42" s="57">
        <f t="shared" si="67"/>
        <v>3.983765460992086E+18</v>
      </c>
      <c r="AL42" s="57">
        <f t="shared" si="67"/>
        <v>1.5084049555988824E+19</v>
      </c>
      <c r="AM42" s="57">
        <f t="shared" si="6"/>
        <v>1</v>
      </c>
      <c r="AN42" s="57">
        <f t="shared" si="1"/>
        <v>1.3888888888888889E-3</v>
      </c>
      <c r="AO42" s="57">
        <f t="shared" ref="AO42:BH42" si="68">AN42+1/((FACT($B$4-1-AO$10))*(($B$5*$P42)^AO$10))</f>
        <v>1.5008960573476703E-3</v>
      </c>
      <c r="AP42" s="57">
        <f t="shared" si="68"/>
        <v>1.5084234208193625E-3</v>
      </c>
      <c r="AQ42" s="57">
        <f t="shared" si="68"/>
        <v>1.5088281177802062E-3</v>
      </c>
      <c r="AR42" s="57">
        <f t="shared" si="68"/>
        <v>1.5088444362060466E-3</v>
      </c>
      <c r="AS42" s="57">
        <f t="shared" si="68"/>
        <v>1.5088448748734079E-3</v>
      </c>
      <c r="AT42" s="57">
        <f t="shared" si="68"/>
        <v>1.5088448807694746E-3</v>
      </c>
      <c r="AU42" s="57" t="e">
        <f t="shared" si="68"/>
        <v>#NUM!</v>
      </c>
      <c r="AV42" s="57" t="e">
        <f t="shared" si="68"/>
        <v>#NUM!</v>
      </c>
      <c r="AW42" s="57" t="e">
        <f t="shared" si="68"/>
        <v>#NUM!</v>
      </c>
      <c r="AX42" s="57" t="e">
        <f t="shared" si="68"/>
        <v>#NUM!</v>
      </c>
      <c r="AY42" s="57" t="e">
        <f t="shared" si="68"/>
        <v>#NUM!</v>
      </c>
      <c r="AZ42" s="57" t="e">
        <f t="shared" si="68"/>
        <v>#NUM!</v>
      </c>
      <c r="BA42" s="57" t="e">
        <f t="shared" si="68"/>
        <v>#NUM!</v>
      </c>
      <c r="BB42" s="57" t="e">
        <f t="shared" si="68"/>
        <v>#NUM!</v>
      </c>
      <c r="BC42" s="57" t="e">
        <f t="shared" si="68"/>
        <v>#NUM!</v>
      </c>
      <c r="BD42" s="57" t="e">
        <f t="shared" si="68"/>
        <v>#NUM!</v>
      </c>
      <c r="BE42" s="57" t="e">
        <f t="shared" si="68"/>
        <v>#NUM!</v>
      </c>
      <c r="BF42" s="57" t="e">
        <f t="shared" si="68"/>
        <v>#NUM!</v>
      </c>
      <c r="BG42" s="57" t="e">
        <f t="shared" si="68"/>
        <v>#NUM!</v>
      </c>
      <c r="BH42" s="57" t="e">
        <f t="shared" si="68"/>
        <v>#NUM!</v>
      </c>
      <c r="BI42" s="5">
        <f t="shared" si="8"/>
        <v>4.4183910166211566</v>
      </c>
    </row>
    <row r="43" spans="4:61" s="1" customFormat="1">
      <c r="D43" s="5"/>
      <c r="E43" s="5"/>
      <c r="F43" s="5"/>
      <c r="G43" s="5"/>
      <c r="H43" s="5"/>
      <c r="O43" s="3"/>
      <c r="P43" s="58">
        <v>16</v>
      </c>
      <c r="Q43" s="57">
        <f t="shared" si="3"/>
        <v>6.0570317610399354E-25</v>
      </c>
      <c r="R43" s="57">
        <f t="shared" si="4"/>
        <v>1</v>
      </c>
      <c r="S43" s="57">
        <f t="shared" ref="S43:AL43" si="69">R43+(($B$5*$P43)^S$10)/FACT(S$10)</f>
        <v>77.8</v>
      </c>
      <c r="T43" s="57">
        <f t="shared" si="69"/>
        <v>3026.92</v>
      </c>
      <c r="U43" s="57">
        <f t="shared" si="69"/>
        <v>78524.391999999993</v>
      </c>
      <c r="V43" s="57">
        <f t="shared" si="69"/>
        <v>1528075.8543999998</v>
      </c>
      <c r="W43" s="57">
        <f t="shared" si="69"/>
        <v>23793186.316863999</v>
      </c>
      <c r="X43" s="57">
        <f t="shared" si="69"/>
        <v>308786600.23640317</v>
      </c>
      <c r="Y43" s="57">
        <f t="shared" si="69"/>
        <v>3435571484.3822041</v>
      </c>
      <c r="Z43" s="57">
        <f t="shared" si="69"/>
        <v>33452706372.181892</v>
      </c>
      <c r="AA43" s="57">
        <f t="shared" si="69"/>
        <v>289598924081.40594</v>
      </c>
      <c r="AB43" s="57">
        <f t="shared" si="69"/>
        <v>2256801876088.2466</v>
      </c>
      <c r="AC43" s="57">
        <f t="shared" si="69"/>
        <v>15991455213736.004</v>
      </c>
      <c r="AD43" s="57">
        <f t="shared" si="69"/>
        <v>103893236574681.66</v>
      </c>
      <c r="AE43" s="57">
        <f t="shared" si="69"/>
        <v>623189914153191.38</v>
      </c>
      <c r="AF43" s="57">
        <f t="shared" si="69"/>
        <v>3471903116869587.5</v>
      </c>
      <c r="AG43" s="57">
        <f t="shared" si="69"/>
        <v>1.8057314714777536E+16</v>
      </c>
      <c r="AH43" s="57">
        <f t="shared" si="69"/>
        <v>8.806729038473568E+16</v>
      </c>
      <c r="AI43" s="57">
        <f t="shared" si="69"/>
        <v>4.0434765105842893E+17</v>
      </c>
      <c r="AJ43" s="57">
        <f t="shared" si="69"/>
        <v>1.7538105232661868E+18</v>
      </c>
      <c r="AK43" s="57">
        <f t="shared" si="69"/>
        <v>7.2084815014533345E+18</v>
      </c>
      <c r="AL43" s="57">
        <f t="shared" si="69"/>
        <v>2.815441805769198E+19</v>
      </c>
      <c r="AM43" s="57">
        <f t="shared" si="6"/>
        <v>1</v>
      </c>
      <c r="AN43" s="57">
        <f t="shared" si="1"/>
        <v>1.3888888888888889E-3</v>
      </c>
      <c r="AO43" s="57">
        <f t="shared" ref="AO43:BH43" si="70">AN43+1/((FACT($B$4-1-AO$10))*(($B$5*$P43)^AO$10))</f>
        <v>1.4973958333333334E-3</v>
      </c>
      <c r="AP43" s="57">
        <f t="shared" si="70"/>
        <v>1.5044600875289353E-3</v>
      </c>
      <c r="AQ43" s="57">
        <f t="shared" si="70"/>
        <v>1.5048280174349562E-3</v>
      </c>
      <c r="AR43" s="57">
        <f t="shared" si="70"/>
        <v>1.5048423896969101E-3</v>
      </c>
      <c r="AS43" s="57">
        <f t="shared" si="70"/>
        <v>1.5048427639745652E-3</v>
      </c>
      <c r="AT43" s="57">
        <f t="shared" si="70"/>
        <v>1.5048427688479722E-3</v>
      </c>
      <c r="AU43" s="57" t="e">
        <f t="shared" si="70"/>
        <v>#NUM!</v>
      </c>
      <c r="AV43" s="57" t="e">
        <f t="shared" si="70"/>
        <v>#NUM!</v>
      </c>
      <c r="AW43" s="57" t="e">
        <f t="shared" si="70"/>
        <v>#NUM!</v>
      </c>
      <c r="AX43" s="57" t="e">
        <f t="shared" si="70"/>
        <v>#NUM!</v>
      </c>
      <c r="AY43" s="57" t="e">
        <f t="shared" si="70"/>
        <v>#NUM!</v>
      </c>
      <c r="AZ43" s="57" t="e">
        <f t="shared" si="70"/>
        <v>#NUM!</v>
      </c>
      <c r="BA43" s="57" t="e">
        <f t="shared" si="70"/>
        <v>#NUM!</v>
      </c>
      <c r="BB43" s="57" t="e">
        <f t="shared" si="70"/>
        <v>#NUM!</v>
      </c>
      <c r="BC43" s="57" t="e">
        <f t="shared" si="70"/>
        <v>#NUM!</v>
      </c>
      <c r="BD43" s="57" t="e">
        <f t="shared" si="70"/>
        <v>#NUM!</v>
      </c>
      <c r="BE43" s="57" t="e">
        <f t="shared" si="70"/>
        <v>#NUM!</v>
      </c>
      <c r="BF43" s="57" t="e">
        <f t="shared" si="70"/>
        <v>#NUM!</v>
      </c>
      <c r="BG43" s="57" t="e">
        <f t="shared" si="70"/>
        <v>#NUM!</v>
      </c>
      <c r="BH43" s="57" t="e">
        <f t="shared" si="70"/>
        <v>#NUM!</v>
      </c>
      <c r="BI43" s="5">
        <f t="shared" si="8"/>
        <v>4.4301416763761399</v>
      </c>
    </row>
    <row r="44" spans="4:61" s="1" customFormat="1">
      <c r="D44" s="5"/>
      <c r="E44" s="5"/>
      <c r="F44" s="5"/>
      <c r="G44" s="5"/>
      <c r="H44" s="5"/>
      <c r="O44" s="3"/>
      <c r="P44" s="57">
        <v>16.5</v>
      </c>
      <c r="Q44" s="57">
        <f t="shared" si="3"/>
        <v>6.6090169202704092E-26</v>
      </c>
      <c r="R44" s="57">
        <f t="shared" si="4"/>
        <v>1</v>
      </c>
      <c r="S44" s="57">
        <f t="shared" ref="S44:AL44" si="71">R44+(($B$5*$P44)^S$10)/FACT(S$10)</f>
        <v>80.2</v>
      </c>
      <c r="T44" s="57">
        <f t="shared" si="71"/>
        <v>3216.52</v>
      </c>
      <c r="U44" s="57">
        <f t="shared" si="71"/>
        <v>86015.368000000017</v>
      </c>
      <c r="V44" s="57">
        <f t="shared" si="71"/>
        <v>1725432.5584</v>
      </c>
      <c r="W44" s="57">
        <f t="shared" si="71"/>
        <v>27693800.854336001</v>
      </c>
      <c r="X44" s="57">
        <f t="shared" si="71"/>
        <v>370476262.36069125</v>
      </c>
      <c r="Y44" s="57">
        <f t="shared" si="71"/>
        <v>4248814969.6897392</v>
      </c>
      <c r="Z44" s="57">
        <f t="shared" si="71"/>
        <v>42644368172.247314</v>
      </c>
      <c r="AA44" s="57">
        <f t="shared" si="71"/>
        <v>380525236354.75391</v>
      </c>
      <c r="AB44" s="57">
        <f t="shared" si="71"/>
        <v>3056541712360.2065</v>
      </c>
      <c r="AC44" s="57">
        <f t="shared" si="71"/>
        <v>22323860339599.469</v>
      </c>
      <c r="AD44" s="57">
        <f t="shared" si="71"/>
        <v>149488163279378.56</v>
      </c>
      <c r="AE44" s="57">
        <f t="shared" si="71"/>
        <v>924212224266340.5</v>
      </c>
      <c r="AF44" s="57">
        <f t="shared" si="71"/>
        <v>5306936912135440</v>
      </c>
      <c r="AG44" s="57">
        <f t="shared" si="71"/>
        <v>2.8447723264084288E+16</v>
      </c>
      <c r="AH44" s="57">
        <f t="shared" si="71"/>
        <v>1.4299461570623106E+17</v>
      </c>
      <c r="AI44" s="57">
        <f t="shared" si="71"/>
        <v>6.766483734367031E+17</v>
      </c>
      <c r="AJ44" s="57">
        <f t="shared" si="71"/>
        <v>3.0247249074507802E+18</v>
      </c>
      <c r="AK44" s="57">
        <f t="shared" si="71"/>
        <v>1.2812496565025247E+19</v>
      </c>
      <c r="AL44" s="57">
        <f t="shared" si="71"/>
        <v>5.1572072329020146E+19</v>
      </c>
      <c r="AM44" s="57">
        <f t="shared" si="6"/>
        <v>1</v>
      </c>
      <c r="AN44" s="57">
        <f t="shared" si="1"/>
        <v>1.3888888888888889E-3</v>
      </c>
      <c r="AO44" s="57">
        <f t="shared" ref="AO44:BH44" si="72">AN44+1/((FACT($B$4-1-AO$10))*(($B$5*$P44)^AO$10))</f>
        <v>1.4941077441077441E-3</v>
      </c>
      <c r="AP44" s="57">
        <f t="shared" si="72"/>
        <v>1.500750348603884E-3</v>
      </c>
      <c r="AQ44" s="57">
        <f t="shared" si="72"/>
        <v>1.5010858336794465E-3</v>
      </c>
      <c r="AR44" s="57">
        <f t="shared" si="72"/>
        <v>1.5010985414474602E-3</v>
      </c>
      <c r="AS44" s="57">
        <f t="shared" si="72"/>
        <v>1.5010988623506928E-3</v>
      </c>
      <c r="AT44" s="57">
        <f t="shared" si="72"/>
        <v>1.5010988664025014E-3</v>
      </c>
      <c r="AU44" s="57" t="e">
        <f t="shared" si="72"/>
        <v>#NUM!</v>
      </c>
      <c r="AV44" s="57" t="e">
        <f t="shared" si="72"/>
        <v>#NUM!</v>
      </c>
      <c r="AW44" s="57" t="e">
        <f t="shared" si="72"/>
        <v>#NUM!</v>
      </c>
      <c r="AX44" s="57" t="e">
        <f t="shared" si="72"/>
        <v>#NUM!</v>
      </c>
      <c r="AY44" s="57" t="e">
        <f t="shared" si="72"/>
        <v>#NUM!</v>
      </c>
      <c r="AZ44" s="57" t="e">
        <f t="shared" si="72"/>
        <v>#NUM!</v>
      </c>
      <c r="BA44" s="57" t="e">
        <f t="shared" si="72"/>
        <v>#NUM!</v>
      </c>
      <c r="BB44" s="57" t="e">
        <f t="shared" si="72"/>
        <v>#NUM!</v>
      </c>
      <c r="BC44" s="57" t="e">
        <f t="shared" si="72"/>
        <v>#NUM!</v>
      </c>
      <c r="BD44" s="57" t="e">
        <f t="shared" si="72"/>
        <v>#NUM!</v>
      </c>
      <c r="BE44" s="57" t="e">
        <f t="shared" si="72"/>
        <v>#NUM!</v>
      </c>
      <c r="BF44" s="57" t="e">
        <f t="shared" si="72"/>
        <v>#NUM!</v>
      </c>
      <c r="BG44" s="57" t="e">
        <f t="shared" si="72"/>
        <v>#NUM!</v>
      </c>
      <c r="BH44" s="57" t="e">
        <f t="shared" si="72"/>
        <v>#NUM!</v>
      </c>
      <c r="BI44" s="5">
        <f t="shared" si="8"/>
        <v>4.441190927446268</v>
      </c>
    </row>
    <row r="45" spans="4:61" s="1" customFormat="1">
      <c r="D45" s="5"/>
      <c r="E45" s="5"/>
      <c r="F45" s="5"/>
      <c r="G45" s="5"/>
      <c r="H45" s="5"/>
      <c r="O45" s="3"/>
      <c r="P45" s="58">
        <v>17</v>
      </c>
      <c r="Q45" s="57">
        <f t="shared" si="3"/>
        <v>7.1716645936314368E-27</v>
      </c>
      <c r="R45" s="57">
        <f t="shared" si="4"/>
        <v>1</v>
      </c>
      <c r="S45" s="57">
        <f t="shared" ref="S45:AL45" si="73">R45+(($B$5*$P45)^S$10)/FACT(S$10)</f>
        <v>82.6</v>
      </c>
      <c r="T45" s="57">
        <f t="shared" si="73"/>
        <v>3411.8799999999997</v>
      </c>
      <c r="U45" s="57">
        <f t="shared" si="73"/>
        <v>93968.295999999988</v>
      </c>
      <c r="V45" s="57">
        <f t="shared" si="73"/>
        <v>1941319.1823999996</v>
      </c>
      <c r="W45" s="57">
        <f t="shared" si="73"/>
        <v>32090085.64844799</v>
      </c>
      <c r="X45" s="57">
        <f t="shared" si="73"/>
        <v>442113309.58670068</v>
      </c>
      <c r="Y45" s="57">
        <f t="shared" si="73"/>
        <v>5221812605.781188</v>
      </c>
      <c r="Z45" s="57">
        <f t="shared" si="73"/>
        <v>53974745426.964966</v>
      </c>
      <c r="AA45" s="57">
        <f t="shared" si="73"/>
        <v>496001336339.03119</v>
      </c>
      <c r="AB45" s="57">
        <f t="shared" si="73"/>
        <v>4102938318181.4912</v>
      </c>
      <c r="AC45" s="57">
        <f t="shared" si="73"/>
        <v>30859852656212.828</v>
      </c>
      <c r="AD45" s="57">
        <f t="shared" si="73"/>
        <v>212806870154825.94</v>
      </c>
      <c r="AE45" s="57">
        <f t="shared" si="73"/>
        <v>1354874303069197.3</v>
      </c>
      <c r="AF45" s="57">
        <f t="shared" si="73"/>
        <v>8011495912055818</v>
      </c>
      <c r="AG45" s="57">
        <f t="shared" si="73"/>
        <v>4.4223517464943032E+16</v>
      </c>
      <c r="AH45" s="57">
        <f t="shared" si="73"/>
        <v>2.2890482738466784E+17</v>
      </c>
      <c r="AI45" s="57">
        <f t="shared" si="73"/>
        <v>1.1153751149993469E+18</v>
      </c>
      <c r="AJ45" s="57">
        <f t="shared" si="73"/>
        <v>5.1340404188525578E+18</v>
      </c>
      <c r="AK45" s="57">
        <f t="shared" si="73"/>
        <v>2.2393150355401085E+19</v>
      </c>
      <c r="AL45" s="57">
        <f t="shared" si="73"/>
        <v>9.281031889651907E+19</v>
      </c>
      <c r="AM45" s="57">
        <f t="shared" si="6"/>
        <v>1</v>
      </c>
      <c r="AN45" s="57">
        <f t="shared" si="1"/>
        <v>1.3888888888888889E-3</v>
      </c>
      <c r="AO45" s="57">
        <f t="shared" ref="AO45:BH45" si="74">AN45+1/((FACT($B$4-1-AO$10))*(($B$5*$P45)^AO$10))</f>
        <v>1.491013071895425E-3</v>
      </c>
      <c r="AP45" s="57">
        <f t="shared" si="74"/>
        <v>1.4972706811482764E-3</v>
      </c>
      <c r="AQ45" s="57">
        <f t="shared" si="74"/>
        <v>1.4975774266998867E-3</v>
      </c>
      <c r="AR45" s="57">
        <f t="shared" si="74"/>
        <v>1.4975887041098724E-3</v>
      </c>
      <c r="AS45" s="57">
        <f t="shared" si="74"/>
        <v>1.4975889805169799E-3</v>
      </c>
      <c r="AT45" s="57">
        <f t="shared" si="74"/>
        <v>1.4975889839043219E-3</v>
      </c>
      <c r="AU45" s="57" t="e">
        <f t="shared" si="74"/>
        <v>#NUM!</v>
      </c>
      <c r="AV45" s="57" t="e">
        <f t="shared" si="74"/>
        <v>#NUM!</v>
      </c>
      <c r="AW45" s="57" t="e">
        <f t="shared" si="74"/>
        <v>#NUM!</v>
      </c>
      <c r="AX45" s="57" t="e">
        <f t="shared" si="74"/>
        <v>#NUM!</v>
      </c>
      <c r="AY45" s="57" t="e">
        <f t="shared" si="74"/>
        <v>#NUM!</v>
      </c>
      <c r="AZ45" s="57" t="e">
        <f t="shared" si="74"/>
        <v>#NUM!</v>
      </c>
      <c r="BA45" s="57" t="e">
        <f t="shared" si="74"/>
        <v>#NUM!</v>
      </c>
      <c r="BB45" s="57" t="e">
        <f t="shared" si="74"/>
        <v>#NUM!</v>
      </c>
      <c r="BC45" s="57" t="e">
        <f t="shared" si="74"/>
        <v>#NUM!</v>
      </c>
      <c r="BD45" s="57" t="e">
        <f t="shared" si="74"/>
        <v>#NUM!</v>
      </c>
      <c r="BE45" s="57" t="e">
        <f t="shared" si="74"/>
        <v>#NUM!</v>
      </c>
      <c r="BF45" s="57" t="e">
        <f t="shared" si="74"/>
        <v>#NUM!</v>
      </c>
      <c r="BG45" s="57" t="e">
        <f t="shared" si="74"/>
        <v>#NUM!</v>
      </c>
      <c r="BH45" s="57" t="e">
        <f t="shared" si="74"/>
        <v>#NUM!</v>
      </c>
      <c r="BI45" s="5">
        <f t="shared" si="8"/>
        <v>4.4515996967914306</v>
      </c>
    </row>
    <row r="46" spans="4:61" s="1" customFormat="1">
      <c r="D46" s="5"/>
      <c r="E46" s="5"/>
      <c r="F46" s="5"/>
      <c r="G46" s="5"/>
      <c r="H46" s="5"/>
      <c r="O46" s="3"/>
      <c r="P46" s="57">
        <v>17.5</v>
      </c>
      <c r="Q46" s="57">
        <f t="shared" si="3"/>
        <v>7.7419074886188225E-28</v>
      </c>
      <c r="R46" s="57">
        <f t="shared" si="4"/>
        <v>1</v>
      </c>
      <c r="S46" s="57">
        <f t="shared" ref="S46:AL46" si="75">R46+(($B$5*$P46)^S$10)/FACT(S$10)</f>
        <v>85</v>
      </c>
      <c r="T46" s="57">
        <f t="shared" si="75"/>
        <v>3613</v>
      </c>
      <c r="U46" s="57">
        <f t="shared" si="75"/>
        <v>102397</v>
      </c>
      <c r="V46" s="57">
        <f t="shared" si="75"/>
        <v>2176861</v>
      </c>
      <c r="W46" s="57">
        <f t="shared" si="75"/>
        <v>37027856.200000003</v>
      </c>
      <c r="X46" s="57">
        <f t="shared" si="75"/>
        <v>524941789</v>
      </c>
      <c r="Y46" s="57">
        <f t="shared" si="75"/>
        <v>6379908982.6000004</v>
      </c>
      <c r="Z46" s="57">
        <f t="shared" si="75"/>
        <v>67857064515.400002</v>
      </c>
      <c r="AA46" s="57">
        <f t="shared" si="75"/>
        <v>641643849488.20007</v>
      </c>
      <c r="AB46" s="57">
        <f t="shared" si="75"/>
        <v>5461452843259.7197</v>
      </c>
      <c r="AC46" s="57">
        <f t="shared" si="75"/>
        <v>42267266977514.961</v>
      </c>
      <c r="AD46" s="57">
        <f t="shared" si="75"/>
        <v>299907965917301.69</v>
      </c>
      <c r="AE46" s="57">
        <f t="shared" si="75"/>
        <v>1964663251374385</v>
      </c>
      <c r="AF46" s="57">
        <f t="shared" si="75"/>
        <v>1.1953194964116884E+16</v>
      </c>
      <c r="AG46" s="57">
        <f t="shared" si="75"/>
        <v>6.788897255547488E+16</v>
      </c>
      <c r="AH46" s="57">
        <f t="shared" si="75"/>
        <v>3.6155180491010438E+17</v>
      </c>
      <c r="AI46" s="57">
        <f t="shared" si="75"/>
        <v>1.8125916824270971E+18</v>
      </c>
      <c r="AJ46" s="57">
        <f t="shared" si="75"/>
        <v>8.5841111108397292E+18</v>
      </c>
      <c r="AK46" s="57">
        <f t="shared" si="75"/>
        <v>3.8521354899611369E+19</v>
      </c>
      <c r="AL46" s="57">
        <f t="shared" si="75"/>
        <v>1.6425777881245227E+20</v>
      </c>
      <c r="AM46" s="57">
        <f t="shared" si="6"/>
        <v>1</v>
      </c>
      <c r="AN46" s="57">
        <f t="shared" si="1"/>
        <v>1.3888888888888889E-3</v>
      </c>
      <c r="AO46" s="57">
        <f t="shared" ref="AO46:BH46" si="76">AN46+1/((FACT($B$4-1-AO$10))*(($B$5*$P46)^AO$10))</f>
        <v>1.4880952380952382E-3</v>
      </c>
      <c r="AP46" s="57">
        <f t="shared" si="76"/>
        <v>1.4940003779289495E-3</v>
      </c>
      <c r="AQ46" s="57">
        <f t="shared" si="76"/>
        <v>1.4942815750638881E-3</v>
      </c>
      <c r="AR46" s="57">
        <f t="shared" si="76"/>
        <v>1.4942916178187072E-3</v>
      </c>
      <c r="AS46" s="57">
        <f t="shared" si="76"/>
        <v>1.4942918569319172E-3</v>
      </c>
      <c r="AT46" s="57">
        <f t="shared" si="76"/>
        <v>1.494291859778503E-3</v>
      </c>
      <c r="AU46" s="57" t="e">
        <f t="shared" si="76"/>
        <v>#NUM!</v>
      </c>
      <c r="AV46" s="57" t="e">
        <f t="shared" si="76"/>
        <v>#NUM!</v>
      </c>
      <c r="AW46" s="57" t="e">
        <f t="shared" si="76"/>
        <v>#NUM!</v>
      </c>
      <c r="AX46" s="57" t="e">
        <f t="shared" si="76"/>
        <v>#NUM!</v>
      </c>
      <c r="AY46" s="57" t="e">
        <f t="shared" si="76"/>
        <v>#NUM!</v>
      </c>
      <c r="AZ46" s="57" t="e">
        <f t="shared" si="76"/>
        <v>#NUM!</v>
      </c>
      <c r="BA46" s="57" t="e">
        <f t="shared" si="76"/>
        <v>#NUM!</v>
      </c>
      <c r="BB46" s="57" t="e">
        <f t="shared" si="76"/>
        <v>#NUM!</v>
      </c>
      <c r="BC46" s="57" t="e">
        <f t="shared" si="76"/>
        <v>#NUM!</v>
      </c>
      <c r="BD46" s="57" t="e">
        <f t="shared" si="76"/>
        <v>#NUM!</v>
      </c>
      <c r="BE46" s="57" t="e">
        <f t="shared" si="76"/>
        <v>#NUM!</v>
      </c>
      <c r="BF46" s="57" t="e">
        <f t="shared" si="76"/>
        <v>#NUM!</v>
      </c>
      <c r="BG46" s="57" t="e">
        <f t="shared" si="76"/>
        <v>#NUM!</v>
      </c>
      <c r="BH46" s="57" t="e">
        <f t="shared" si="76"/>
        <v>#NUM!</v>
      </c>
      <c r="BI46" s="5">
        <f t="shared" si="8"/>
        <v>4.4614220595800189</v>
      </c>
    </row>
    <row r="47" spans="4:61" s="1" customFormat="1">
      <c r="D47" s="5"/>
      <c r="E47" s="5"/>
      <c r="F47" s="5"/>
      <c r="G47" s="5"/>
      <c r="H47" s="5"/>
      <c r="O47" s="3"/>
      <c r="P47" s="58">
        <v>18</v>
      </c>
      <c r="Q47" s="57">
        <f t="shared" si="3"/>
        <v>8.3166410851526356E-29</v>
      </c>
      <c r="R47" s="57">
        <f t="shared" si="4"/>
        <v>1</v>
      </c>
      <c r="S47" s="57">
        <f t="shared" ref="S47:AL47" si="77">R47+(($B$5*$P47)^S$10)/FACT(S$10)</f>
        <v>87.399999999999991</v>
      </c>
      <c r="T47" s="57">
        <f t="shared" si="77"/>
        <v>3819.8799999999992</v>
      </c>
      <c r="U47" s="57">
        <f t="shared" si="77"/>
        <v>111315.30399999996</v>
      </c>
      <c r="V47" s="57">
        <f t="shared" si="77"/>
        <v>2433216.4623999987</v>
      </c>
      <c r="W47" s="57">
        <f t="shared" si="77"/>
        <v>42555668.479551971</v>
      </c>
      <c r="X47" s="57">
        <f t="shared" si="77"/>
        <v>620318977.52654028</v>
      </c>
      <c r="Y47" s="57">
        <f t="shared" si="77"/>
        <v>7751568963.4779377</v>
      </c>
      <c r="Z47" s="57">
        <f t="shared" si="77"/>
        <v>84769068811.753021</v>
      </c>
      <c r="AA47" s="57">
        <f t="shared" si="77"/>
        <v>824137067355.19385</v>
      </c>
      <c r="AB47" s="57">
        <f t="shared" si="77"/>
        <v>7212276574770.5215</v>
      </c>
      <c r="AC47" s="57">
        <f t="shared" si="77"/>
        <v>57388208705741.813</v>
      </c>
      <c r="AD47" s="57">
        <f t="shared" si="77"/>
        <v>418654920048735.06</v>
      </c>
      <c r="AE47" s="57">
        <f t="shared" si="77"/>
        <v>2819689063128320.5</v>
      </c>
      <c r="AF47" s="57">
        <f t="shared" si="77"/>
        <v>1.7637499774705188E+16</v>
      </c>
      <c r="AG47" s="57">
        <f t="shared" si="77"/>
        <v>1.0298808947338794E+17</v>
      </c>
      <c r="AH47" s="57">
        <f t="shared" si="77"/>
        <v>5.6388127384627469E+17</v>
      </c>
      <c r="AI47" s="57">
        <f t="shared" si="77"/>
        <v>2.9063031050120049E+18</v>
      </c>
      <c r="AJ47" s="57">
        <f t="shared" si="77"/>
        <v>1.414992789460751E+19</v>
      </c>
      <c r="AK47" s="57">
        <f t="shared" si="77"/>
        <v>6.5278832200978645E+19</v>
      </c>
      <c r="AL47" s="57">
        <f t="shared" si="77"/>
        <v>2.8615569880450191E+20</v>
      </c>
      <c r="AM47" s="57">
        <f t="shared" si="6"/>
        <v>1</v>
      </c>
      <c r="AN47" s="57">
        <f t="shared" si="1"/>
        <v>1.3888888888888889E-3</v>
      </c>
      <c r="AO47" s="57">
        <f t="shared" ref="AO47:BH47" si="78">AN47+1/((FACT($B$4-1-AO$10))*(($B$5*$P47)^AO$10))</f>
        <v>1.4853395061728396E-3</v>
      </c>
      <c r="AP47" s="57">
        <f t="shared" si="78"/>
        <v>1.4909211391175125E-3</v>
      </c>
      <c r="AQ47" s="57">
        <f t="shared" si="78"/>
        <v>1.4911795480501363E-3</v>
      </c>
      <c r="AR47" s="57">
        <f t="shared" si="78"/>
        <v>1.4911885205825192E-3</v>
      </c>
      <c r="AS47" s="57">
        <f t="shared" si="78"/>
        <v>1.4911887282800281E-3</v>
      </c>
      <c r="AT47" s="57">
        <f t="shared" si="78"/>
        <v>1.4911887306839344E-3</v>
      </c>
      <c r="AU47" s="57" t="e">
        <f t="shared" si="78"/>
        <v>#NUM!</v>
      </c>
      <c r="AV47" s="57" t="e">
        <f t="shared" si="78"/>
        <v>#NUM!</v>
      </c>
      <c r="AW47" s="57" t="e">
        <f t="shared" si="78"/>
        <v>#NUM!</v>
      </c>
      <c r="AX47" s="57" t="e">
        <f t="shared" si="78"/>
        <v>#NUM!</v>
      </c>
      <c r="AY47" s="57" t="e">
        <f t="shared" si="78"/>
        <v>#NUM!</v>
      </c>
      <c r="AZ47" s="57" t="e">
        <f t="shared" si="78"/>
        <v>#NUM!</v>
      </c>
      <c r="BA47" s="57" t="e">
        <f t="shared" si="78"/>
        <v>#NUM!</v>
      </c>
      <c r="BB47" s="57" t="e">
        <f t="shared" si="78"/>
        <v>#NUM!</v>
      </c>
      <c r="BC47" s="57" t="e">
        <f t="shared" si="78"/>
        <v>#NUM!</v>
      </c>
      <c r="BD47" s="57" t="e">
        <f t="shared" si="78"/>
        <v>#NUM!</v>
      </c>
      <c r="BE47" s="57" t="e">
        <f t="shared" si="78"/>
        <v>#NUM!</v>
      </c>
      <c r="BF47" s="57" t="e">
        <f t="shared" si="78"/>
        <v>#NUM!</v>
      </c>
      <c r="BG47" s="57" t="e">
        <f t="shared" si="78"/>
        <v>#NUM!</v>
      </c>
      <c r="BH47" s="57" t="e">
        <f t="shared" si="78"/>
        <v>#NUM!</v>
      </c>
      <c r="BI47" s="5">
        <f t="shared" si="8"/>
        <v>4.4707061752062707</v>
      </c>
    </row>
    <row r="48" spans="4:61" s="1" customFormat="1">
      <c r="D48" s="5"/>
      <c r="E48" s="5"/>
      <c r="F48" s="5"/>
      <c r="G48" s="5"/>
      <c r="H48" s="5"/>
      <c r="O48" s="3"/>
      <c r="P48" s="57">
        <v>18.5</v>
      </c>
      <c r="Q48" s="57">
        <f t="shared" si="3"/>
        <v>8.892759405775153E-30</v>
      </c>
      <c r="R48" s="57">
        <f t="shared" si="4"/>
        <v>1</v>
      </c>
      <c r="S48" s="57">
        <f t="shared" ref="S48:AL48" si="79">R48+(($B$5*$P48)^S$10)/FACT(S$10)</f>
        <v>89.8</v>
      </c>
      <c r="T48" s="57">
        <f t="shared" si="79"/>
        <v>4032.52</v>
      </c>
      <c r="U48" s="57">
        <f t="shared" si="79"/>
        <v>120737.03199999999</v>
      </c>
      <c r="V48" s="57">
        <f t="shared" si="79"/>
        <v>2711577.1984000001</v>
      </c>
      <c r="W48" s="57">
        <f t="shared" si="79"/>
        <v>48724898.553663991</v>
      </c>
      <c r="X48" s="57">
        <f t="shared" si="79"/>
        <v>729722054.61157107</v>
      </c>
      <c r="Y48" s="57">
        <f t="shared" si="79"/>
        <v>9368657405.7461624</v>
      </c>
      <c r="Z48" s="57">
        <f t="shared" si="79"/>
        <v>105260839803.34015</v>
      </c>
      <c r="AA48" s="57">
        <f t="shared" si="79"/>
        <v>1051397039459.6008</v>
      </c>
      <c r="AB48" s="57">
        <f t="shared" si="79"/>
        <v>9453086492407.1953</v>
      </c>
      <c r="AC48" s="57">
        <f t="shared" si="79"/>
        <v>77277634076202.313</v>
      </c>
      <c r="AD48" s="57">
        <f t="shared" si="79"/>
        <v>579179286196286.25</v>
      </c>
      <c r="AE48" s="57">
        <f t="shared" si="79"/>
        <v>4007553648370398</v>
      </c>
      <c r="AF48" s="57">
        <f t="shared" si="79"/>
        <v>2.575324245987476E+16</v>
      </c>
      <c r="AG48" s="57">
        <f t="shared" si="79"/>
        <v>1.5448772022398058E+17</v>
      </c>
      <c r="AH48" s="57">
        <f t="shared" si="79"/>
        <v>8.6896407181476787E+17</v>
      </c>
      <c r="AI48" s="57">
        <f t="shared" si="79"/>
        <v>4.6010523083595858E+18</v>
      </c>
      <c r="AJ48" s="57">
        <f t="shared" si="79"/>
        <v>2.3012687608647361E+19</v>
      </c>
      <c r="AK48" s="57">
        <f t="shared" si="79"/>
        <v>1.0906285680157124E+20</v>
      </c>
      <c r="AL48" s="57">
        <f t="shared" si="79"/>
        <v>4.9112560801815337E+20</v>
      </c>
      <c r="AM48" s="57">
        <f t="shared" si="6"/>
        <v>1</v>
      </c>
      <c r="AN48" s="57">
        <f t="shared" si="1"/>
        <v>1.3888888888888889E-3</v>
      </c>
      <c r="AO48" s="57">
        <f t="shared" ref="AO48:BH48" si="80">AN48+1/((FACT($B$4-1-AO$10))*(($B$5*$P48)^AO$10))</f>
        <v>1.4827327327327328E-3</v>
      </c>
      <c r="AP48" s="57">
        <f t="shared" si="80"/>
        <v>1.4880167329491655E-3</v>
      </c>
      <c r="AQ48" s="57">
        <f t="shared" si="80"/>
        <v>1.4882547509769328E-3</v>
      </c>
      <c r="AR48" s="57">
        <f t="shared" si="80"/>
        <v>1.4882627921265195E-3</v>
      </c>
      <c r="AS48" s="57">
        <f t="shared" si="80"/>
        <v>1.4882629732334922E-3</v>
      </c>
      <c r="AT48" s="57">
        <f t="shared" si="80"/>
        <v>1.4882629752729852E-3</v>
      </c>
      <c r="AU48" s="57" t="e">
        <f t="shared" si="80"/>
        <v>#NUM!</v>
      </c>
      <c r="AV48" s="57" t="e">
        <f t="shared" si="80"/>
        <v>#NUM!</v>
      </c>
      <c r="AW48" s="57" t="e">
        <f t="shared" si="80"/>
        <v>#NUM!</v>
      </c>
      <c r="AX48" s="57" t="e">
        <f t="shared" si="80"/>
        <v>#NUM!</v>
      </c>
      <c r="AY48" s="57" t="e">
        <f t="shared" si="80"/>
        <v>#NUM!</v>
      </c>
      <c r="AZ48" s="57" t="e">
        <f t="shared" si="80"/>
        <v>#NUM!</v>
      </c>
      <c r="BA48" s="57" t="e">
        <f t="shared" si="80"/>
        <v>#NUM!</v>
      </c>
      <c r="BB48" s="57" t="e">
        <f t="shared" si="80"/>
        <v>#NUM!</v>
      </c>
      <c r="BC48" s="57" t="e">
        <f t="shared" si="80"/>
        <v>#NUM!</v>
      </c>
      <c r="BD48" s="57" t="e">
        <f t="shared" si="80"/>
        <v>#NUM!</v>
      </c>
      <c r="BE48" s="57" t="e">
        <f t="shared" si="80"/>
        <v>#NUM!</v>
      </c>
      <c r="BF48" s="57" t="e">
        <f t="shared" si="80"/>
        <v>#NUM!</v>
      </c>
      <c r="BG48" s="57" t="e">
        <f t="shared" si="80"/>
        <v>#NUM!</v>
      </c>
      <c r="BH48" s="57" t="e">
        <f t="shared" si="80"/>
        <v>#NUM!</v>
      </c>
      <c r="BI48" s="5">
        <f t="shared" si="8"/>
        <v>4.4794950740771</v>
      </c>
    </row>
    <row r="49" spans="4:61" s="1" customFormat="1">
      <c r="D49" s="5"/>
      <c r="E49" s="5"/>
      <c r="F49" s="5"/>
      <c r="G49" s="5"/>
      <c r="H49" s="5"/>
      <c r="O49" s="3"/>
      <c r="P49" s="58">
        <v>19</v>
      </c>
      <c r="Q49" s="57">
        <f t="shared" si="3"/>
        <v>9.4671884335556223E-31</v>
      </c>
      <c r="R49" s="57">
        <f t="shared" si="4"/>
        <v>1</v>
      </c>
      <c r="S49" s="57">
        <f t="shared" ref="S49:AL49" si="81">R49+(($B$5*$P49)^S$10)/FACT(S$10)</f>
        <v>92.2</v>
      </c>
      <c r="T49" s="57">
        <f t="shared" si="81"/>
        <v>4250.92</v>
      </c>
      <c r="U49" s="57">
        <f t="shared" si="81"/>
        <v>130676.008</v>
      </c>
      <c r="V49" s="57">
        <f t="shared" si="81"/>
        <v>3013168.0144000002</v>
      </c>
      <c r="W49" s="57">
        <f t="shared" si="81"/>
        <v>55589822.211136006</v>
      </c>
      <c r="X49" s="57">
        <f t="shared" si="81"/>
        <v>854754966.00152326</v>
      </c>
      <c r="Y49" s="57">
        <f t="shared" si="81"/>
        <v>11266735125.099142</v>
      </c>
      <c r="Z49" s="57">
        <f t="shared" si="81"/>
        <v>129963308938.81198</v>
      </c>
      <c r="AA49" s="57">
        <f t="shared" si="81"/>
        <v>1332755256917.769</v>
      </c>
      <c r="AB49" s="57">
        <f t="shared" si="81"/>
        <v>12302217822485.857</v>
      </c>
      <c r="AC49" s="57">
        <f t="shared" si="81"/>
        <v>103249034729741.27</v>
      </c>
      <c r="AD49" s="57">
        <f t="shared" si="81"/>
        <v>794444843224882.38</v>
      </c>
      <c r="AE49" s="57">
        <f t="shared" si="81"/>
        <v>5643449284360027</v>
      </c>
      <c r="AF49" s="57">
        <f t="shared" si="81"/>
        <v>3.723124964375468E+16</v>
      </c>
      <c r="AG49" s="57">
        <f t="shared" si="81"/>
        <v>2.2928507582887418E+17</v>
      </c>
      <c r="AH49" s="57">
        <f t="shared" si="81"/>
        <v>1.3239918850840556E+18</v>
      </c>
      <c r="AI49" s="57">
        <f t="shared" si="81"/>
        <v>7.1967719441471457E+18</v>
      </c>
      <c r="AJ49" s="57">
        <f t="shared" si="81"/>
        <v>3.6952190910066803E+19</v>
      </c>
      <c r="AK49" s="57">
        <f t="shared" si="81"/>
        <v>1.7977820194648116E+20</v>
      </c>
      <c r="AL49" s="57">
        <f t="shared" si="81"/>
        <v>8.3106481227253075E+20</v>
      </c>
      <c r="AM49" s="57">
        <f t="shared" si="6"/>
        <v>1</v>
      </c>
      <c r="AN49" s="57">
        <f t="shared" si="1"/>
        <v>1.3888888888888889E-3</v>
      </c>
      <c r="AO49" s="57">
        <f t="shared" ref="AO49:BH49" si="82">AN49+1/((FACT($B$4-1-AO$10))*(($B$5*$P49)^AO$10))</f>
        <v>1.4802631578947369E-3</v>
      </c>
      <c r="AP49" s="57">
        <f t="shared" si="82"/>
        <v>1.4852727121165488E-3</v>
      </c>
      <c r="AQ49" s="57">
        <f t="shared" si="82"/>
        <v>1.4854924294069791E-3</v>
      </c>
      <c r="AR49" s="57">
        <f t="shared" si="82"/>
        <v>1.4854996569494275E-3</v>
      </c>
      <c r="AS49" s="57">
        <f t="shared" si="82"/>
        <v>1.4854998154481655E-3</v>
      </c>
      <c r="AT49" s="57">
        <f t="shared" si="82"/>
        <v>1.4854998171860902E-3</v>
      </c>
      <c r="AU49" s="57" t="e">
        <f t="shared" si="82"/>
        <v>#NUM!</v>
      </c>
      <c r="AV49" s="57" t="e">
        <f t="shared" si="82"/>
        <v>#NUM!</v>
      </c>
      <c r="AW49" s="57" t="e">
        <f t="shared" si="82"/>
        <v>#NUM!</v>
      </c>
      <c r="AX49" s="57" t="e">
        <f t="shared" si="82"/>
        <v>#NUM!</v>
      </c>
      <c r="AY49" s="57" t="e">
        <f t="shared" si="82"/>
        <v>#NUM!</v>
      </c>
      <c r="AZ49" s="57" t="e">
        <f t="shared" si="82"/>
        <v>#NUM!</v>
      </c>
      <c r="BA49" s="57" t="e">
        <f t="shared" si="82"/>
        <v>#NUM!</v>
      </c>
      <c r="BB49" s="57" t="e">
        <f t="shared" si="82"/>
        <v>#NUM!</v>
      </c>
      <c r="BC49" s="57" t="e">
        <f t="shared" si="82"/>
        <v>#NUM!</v>
      </c>
      <c r="BD49" s="57" t="e">
        <f t="shared" si="82"/>
        <v>#NUM!</v>
      </c>
      <c r="BE49" s="57" t="e">
        <f t="shared" si="82"/>
        <v>#NUM!</v>
      </c>
      <c r="BF49" s="57" t="e">
        <f t="shared" si="82"/>
        <v>#NUM!</v>
      </c>
      <c r="BG49" s="57" t="e">
        <f t="shared" si="82"/>
        <v>#NUM!</v>
      </c>
      <c r="BH49" s="57" t="e">
        <f t="shared" si="82"/>
        <v>#NUM!</v>
      </c>
      <c r="BI49" s="5">
        <f t="shared" si="8"/>
        <v>4.487827322183727</v>
      </c>
    </row>
    <row r="50" spans="4:61" s="1" customFormat="1">
      <c r="D50" s="5"/>
      <c r="E50" s="5"/>
      <c r="F50" s="5"/>
      <c r="G50" s="5"/>
      <c r="H50" s="5"/>
      <c r="O50" s="3"/>
      <c r="P50" s="57">
        <v>19.5</v>
      </c>
      <c r="Q50" s="57">
        <f t="shared" si="3"/>
        <v>1.0036916871730472E-31</v>
      </c>
      <c r="R50" s="57">
        <f t="shared" si="4"/>
        <v>1</v>
      </c>
      <c r="S50" s="57">
        <f t="shared" ref="S50:AL50" si="83">R50+(($B$5*$P50)^S$10)/FACT(S$10)</f>
        <v>94.6</v>
      </c>
      <c r="T50" s="57">
        <f t="shared" si="83"/>
        <v>4475.08</v>
      </c>
      <c r="U50" s="57">
        <f t="shared" si="83"/>
        <v>141146.05599999998</v>
      </c>
      <c r="V50" s="57">
        <f t="shared" si="83"/>
        <v>3339246.8943999992</v>
      </c>
      <c r="W50" s="57">
        <f t="shared" si="83"/>
        <v>63207694.589247987</v>
      </c>
      <c r="X50" s="57">
        <f t="shared" si="83"/>
        <v>997155478.62887657</v>
      </c>
      <c r="Y50" s="57">
        <f t="shared" si="83"/>
        <v>13485371562.358767</v>
      </c>
      <c r="Z50" s="57">
        <f t="shared" si="83"/>
        <v>159597499741.99847</v>
      </c>
      <c r="AA50" s="57">
        <f t="shared" si="83"/>
        <v>1679163632810.2515</v>
      </c>
      <c r="AB50" s="57">
        <f t="shared" si="83"/>
        <v>15902302638329.098</v>
      </c>
      <c r="AC50" s="57">
        <f t="shared" si="83"/>
        <v>136928285448925.83</v>
      </c>
      <c r="AD50" s="57">
        <f t="shared" si="83"/>
        <v>1080930951371580.3</v>
      </c>
      <c r="AE50" s="57">
        <f t="shared" si="83"/>
        <v>7877750146014692</v>
      </c>
      <c r="AF50" s="57">
        <f t="shared" si="83"/>
        <v>5.3319341333057216E+16</v>
      </c>
      <c r="AG50" s="57">
        <f t="shared" si="83"/>
        <v>3.368748703402025E+17</v>
      </c>
      <c r="AH50" s="57">
        <f t="shared" si="83"/>
        <v>1.9956747150320023E+18</v>
      </c>
      <c r="AI50" s="57">
        <f t="shared" si="83"/>
        <v>1.1128831506982146E+19</v>
      </c>
      <c r="AJ50" s="57">
        <f t="shared" si="83"/>
        <v>5.862124682512289E+19</v>
      </c>
      <c r="AK50" s="57">
        <f t="shared" si="83"/>
        <v>2.9258388228712153E+20</v>
      </c>
      <c r="AL50" s="57">
        <f t="shared" si="83"/>
        <v>1.3875290162492751E+21</v>
      </c>
      <c r="AM50" s="57">
        <f t="shared" si="6"/>
        <v>1</v>
      </c>
      <c r="AN50" s="57">
        <f t="shared" si="1"/>
        <v>1.3888888888888889E-3</v>
      </c>
      <c r="AO50" s="57">
        <f t="shared" ref="AO50:BH50" si="84">AN50+1/((FACT($B$4-1-AO$10))*(($B$5*$P50)^AO$10))</f>
        <v>1.477920227920228E-3</v>
      </c>
      <c r="AP50" s="57">
        <f t="shared" si="84"/>
        <v>1.4826761755180559E-3</v>
      </c>
      <c r="AQ50" s="57">
        <f t="shared" si="84"/>
        <v>1.4828794211418947E-3</v>
      </c>
      <c r="AR50" s="57">
        <f t="shared" si="84"/>
        <v>1.4828859354247101E-3</v>
      </c>
      <c r="AS50" s="57">
        <f t="shared" si="84"/>
        <v>1.4828860746187874E-3</v>
      </c>
      <c r="AT50" s="57">
        <f t="shared" si="84"/>
        <v>1.4828860761059036E-3</v>
      </c>
      <c r="AU50" s="57" t="e">
        <f t="shared" si="84"/>
        <v>#NUM!</v>
      </c>
      <c r="AV50" s="57" t="e">
        <f t="shared" si="84"/>
        <v>#NUM!</v>
      </c>
      <c r="AW50" s="57" t="e">
        <f t="shared" si="84"/>
        <v>#NUM!</v>
      </c>
      <c r="AX50" s="57" t="e">
        <f t="shared" si="84"/>
        <v>#NUM!</v>
      </c>
      <c r="AY50" s="57" t="e">
        <f t="shared" si="84"/>
        <v>#NUM!</v>
      </c>
      <c r="AZ50" s="57" t="e">
        <f t="shared" si="84"/>
        <v>#NUM!</v>
      </c>
      <c r="BA50" s="57" t="e">
        <f t="shared" si="84"/>
        <v>#NUM!</v>
      </c>
      <c r="BB50" s="57" t="e">
        <f t="shared" si="84"/>
        <v>#NUM!</v>
      </c>
      <c r="BC50" s="57" t="e">
        <f t="shared" si="84"/>
        <v>#NUM!</v>
      </c>
      <c r="BD50" s="57" t="e">
        <f t="shared" si="84"/>
        <v>#NUM!</v>
      </c>
      <c r="BE50" s="57" t="e">
        <f t="shared" si="84"/>
        <v>#NUM!</v>
      </c>
      <c r="BF50" s="57" t="e">
        <f t="shared" si="84"/>
        <v>#NUM!</v>
      </c>
      <c r="BG50" s="57" t="e">
        <f t="shared" si="84"/>
        <v>#NUM!</v>
      </c>
      <c r="BH50" s="57" t="e">
        <f t="shared" si="84"/>
        <v>#NUM!</v>
      </c>
      <c r="BI50" s="5">
        <f t="shared" si="8"/>
        <v>4.4957375850297971</v>
      </c>
    </row>
    <row r="51" spans="4:61" s="1" customFormat="1">
      <c r="D51" s="5"/>
      <c r="E51" s="5"/>
      <c r="F51" s="5"/>
      <c r="G51" s="5"/>
      <c r="H51" s="5"/>
      <c r="O51" s="3"/>
      <c r="P51" s="58">
        <v>20</v>
      </c>
      <c r="Q51" s="57">
        <f t="shared" si="3"/>
        <v>1.0599024022333757E-32</v>
      </c>
      <c r="R51" s="57">
        <f t="shared" si="4"/>
        <v>1</v>
      </c>
      <c r="S51" s="57">
        <f t="shared" ref="S51:AL51" si="85">R51+(($B$5*$P51)^S$10)/FACT(S$10)</f>
        <v>97</v>
      </c>
      <c r="T51" s="57">
        <f t="shared" si="85"/>
        <v>4705</v>
      </c>
      <c r="U51" s="57">
        <f t="shared" si="85"/>
        <v>152161</v>
      </c>
      <c r="V51" s="57">
        <f t="shared" si="85"/>
        <v>3691105</v>
      </c>
      <c r="W51" s="57">
        <f t="shared" si="85"/>
        <v>71638829.799999997</v>
      </c>
      <c r="X51" s="57">
        <f t="shared" si="85"/>
        <v>1158802426.5999999</v>
      </c>
      <c r="Y51" s="57">
        <f t="shared" si="85"/>
        <v>16068474611.285715</v>
      </c>
      <c r="Z51" s="57">
        <f t="shared" si="85"/>
        <v>194984540827.51428</v>
      </c>
      <c r="AA51" s="57">
        <f t="shared" si="85"/>
        <v>2103422580467.2856</v>
      </c>
      <c r="AB51" s="57">
        <f t="shared" si="85"/>
        <v>20424427761009.09</v>
      </c>
      <c r="AC51" s="57">
        <f t="shared" si="85"/>
        <v>180316836609373.94</v>
      </c>
      <c r="AD51" s="57">
        <f t="shared" si="85"/>
        <v>1459456107396292.8</v>
      </c>
      <c r="AE51" s="57">
        <f t="shared" si="85"/>
        <v>1.0905407645515076E+16</v>
      </c>
      <c r="AF51" s="57">
        <f t="shared" si="85"/>
        <v>7.5677646764043888E+16</v>
      </c>
      <c r="AG51" s="57">
        <f t="shared" si="85"/>
        <v>4.9021997712262829E+17</v>
      </c>
      <c r="AH51" s="57">
        <f t="shared" si="85"/>
        <v>2.9774739592741345E+18</v>
      </c>
      <c r="AI51" s="57">
        <f t="shared" si="85"/>
        <v>1.7023143505541464E+19</v>
      </c>
      <c r="AJ51" s="57">
        <f t="shared" si="85"/>
        <v>9.1933381085633888E+19</v>
      </c>
      <c r="AK51" s="57">
        <f t="shared" si="85"/>
        <v>4.7042721306925878E+20</v>
      </c>
      <c r="AL51" s="57">
        <f t="shared" si="85"/>
        <v>2.2871976065906584E+21</v>
      </c>
      <c r="AM51" s="57">
        <f t="shared" si="6"/>
        <v>1</v>
      </c>
      <c r="AN51" s="57">
        <f t="shared" si="1"/>
        <v>1.3888888888888889E-3</v>
      </c>
      <c r="AO51" s="57">
        <f t="shared" ref="AO51:BH51" si="86">AN51+1/((FACT($B$4-1-AO$10))*(($B$5*$P51)^AO$10))</f>
        <v>1.4756944444444444E-3</v>
      </c>
      <c r="AP51" s="57">
        <f t="shared" si="86"/>
        <v>1.4802155671296295E-3</v>
      </c>
      <c r="AQ51" s="57">
        <f t="shared" si="86"/>
        <v>1.4804039472415122E-3</v>
      </c>
      <c r="AR51" s="57">
        <f t="shared" si="86"/>
        <v>1.4804098341200085E-3</v>
      </c>
      <c r="AS51" s="57">
        <f t="shared" si="86"/>
        <v>1.4804099567633105E-3</v>
      </c>
      <c r="AT51" s="57">
        <f t="shared" si="86"/>
        <v>1.480409958040845E-3</v>
      </c>
      <c r="AU51" s="57" t="e">
        <f t="shared" si="86"/>
        <v>#NUM!</v>
      </c>
      <c r="AV51" s="57" t="e">
        <f t="shared" si="86"/>
        <v>#NUM!</v>
      </c>
      <c r="AW51" s="57" t="e">
        <f t="shared" si="86"/>
        <v>#NUM!</v>
      </c>
      <c r="AX51" s="57" t="e">
        <f t="shared" si="86"/>
        <v>#NUM!</v>
      </c>
      <c r="AY51" s="57" t="e">
        <f t="shared" si="86"/>
        <v>#NUM!</v>
      </c>
      <c r="AZ51" s="57" t="e">
        <f t="shared" si="86"/>
        <v>#NUM!</v>
      </c>
      <c r="BA51" s="57" t="e">
        <f t="shared" si="86"/>
        <v>#NUM!</v>
      </c>
      <c r="BB51" s="57" t="e">
        <f t="shared" si="86"/>
        <v>#NUM!</v>
      </c>
      <c r="BC51" s="57" t="e">
        <f t="shared" si="86"/>
        <v>#NUM!</v>
      </c>
      <c r="BD51" s="57" t="e">
        <f t="shared" si="86"/>
        <v>#NUM!</v>
      </c>
      <c r="BE51" s="57" t="e">
        <f t="shared" si="86"/>
        <v>#NUM!</v>
      </c>
      <c r="BF51" s="57" t="e">
        <f t="shared" si="86"/>
        <v>#NUM!</v>
      </c>
      <c r="BG51" s="57" t="e">
        <f t="shared" si="86"/>
        <v>#NUM!</v>
      </c>
      <c r="BH51" s="57" t="e">
        <f t="shared" si="86"/>
        <v>#NUM!</v>
      </c>
      <c r="BI51" s="5">
        <f t="shared" si="8"/>
        <v>4.5032571082467223</v>
      </c>
    </row>
    <row r="52" spans="4:61" s="1" customFormat="1">
      <c r="D52" s="5"/>
      <c r="E52" s="5"/>
      <c r="F52" s="5"/>
      <c r="G52" s="5"/>
      <c r="H52" s="5"/>
      <c r="O52" s="3"/>
      <c r="P52" s="57">
        <v>20.5</v>
      </c>
      <c r="Q52" s="57">
        <f t="shared" si="3"/>
        <v>1.1150704636974556E-33</v>
      </c>
      <c r="R52" s="57">
        <f t="shared" si="4"/>
        <v>1</v>
      </c>
      <c r="S52" s="57">
        <f t="shared" ref="S52:AL52" si="87">R52+(($B$5*$P52)^S$10)/FACT(S$10)</f>
        <v>99.399999999999991</v>
      </c>
      <c r="T52" s="57">
        <f t="shared" si="87"/>
        <v>4940.6799999999985</v>
      </c>
      <c r="U52" s="57">
        <f t="shared" si="87"/>
        <v>163734.66399999993</v>
      </c>
      <c r="V52" s="57">
        <f t="shared" si="87"/>
        <v>4070066.6703999978</v>
      </c>
      <c r="W52" s="57">
        <f t="shared" si="87"/>
        <v>80946680.556351945</v>
      </c>
      <c r="X52" s="57">
        <f t="shared" si="87"/>
        <v>1341723148.2859635</v>
      </c>
      <c r="Y52" s="57">
        <f t="shared" si="87"/>
        <v>19064638066.085075</v>
      </c>
      <c r="Z52" s="57">
        <f t="shared" si="87"/>
        <v>237056491555.01413</v>
      </c>
      <c r="AA52" s="57">
        <f t="shared" si="87"/>
        <v>2620434089700.6382</v>
      </c>
      <c r="AB52" s="57">
        <f t="shared" si="87"/>
        <v>26072869655453.574</v>
      </c>
      <c r="AC52" s="57">
        <f t="shared" si="87"/>
        <v>235865565989098</v>
      </c>
      <c r="AD52" s="57">
        <f t="shared" si="87"/>
        <v>1956165675924982</v>
      </c>
      <c r="AE52" s="57">
        <f t="shared" si="87"/>
        <v>1.4977514200362748E+16</v>
      </c>
      <c r="AF52" s="57">
        <f t="shared" si="87"/>
        <v>1.0649899240069675E+17</v>
      </c>
      <c r="AG52" s="57">
        <f t="shared" si="87"/>
        <v>7.0687988939488768E+17</v>
      </c>
      <c r="AH52" s="57">
        <f t="shared" si="87"/>
        <v>4.3992224059091615E+18</v>
      </c>
      <c r="AI52" s="57">
        <f t="shared" si="87"/>
        <v>2.5771369677968249E+19</v>
      </c>
      <c r="AJ52" s="57">
        <f t="shared" si="87"/>
        <v>1.4260577476522459E+20</v>
      </c>
      <c r="AK52" s="57">
        <f t="shared" si="87"/>
        <v>7.4768500953290991E+20</v>
      </c>
      <c r="AL52" s="57">
        <f t="shared" si="87"/>
        <v>3.7246748445899211E+21</v>
      </c>
      <c r="AM52" s="57">
        <f t="shared" si="6"/>
        <v>1</v>
      </c>
      <c r="AN52" s="57">
        <f t="shared" si="1"/>
        <v>1.3888888888888889E-3</v>
      </c>
      <c r="AO52" s="57">
        <f t="shared" ref="AO52:BH52" si="88">AN52+1/((FACT($B$4-1-AO$10))*(($B$5*$P52)^AO$10))</f>
        <v>1.4735772357723578E-3</v>
      </c>
      <c r="AP52" s="57">
        <f t="shared" si="88"/>
        <v>1.4778805054310707E-3</v>
      </c>
      <c r="AQ52" s="57">
        <f t="shared" si="88"/>
        <v>1.4780554350919939E-3</v>
      </c>
      <c r="AR52" s="57">
        <f t="shared" si="88"/>
        <v>1.4780607683133635E-3</v>
      </c>
      <c r="AS52" s="57">
        <f t="shared" si="88"/>
        <v>1.4780608767121718E-3</v>
      </c>
      <c r="AT52" s="57">
        <f t="shared" si="88"/>
        <v>1.4780608778137856E-3</v>
      </c>
      <c r="AU52" s="57" t="e">
        <f t="shared" si="88"/>
        <v>#NUM!</v>
      </c>
      <c r="AV52" s="57" t="e">
        <f t="shared" si="88"/>
        <v>#NUM!</v>
      </c>
      <c r="AW52" s="57" t="e">
        <f t="shared" si="88"/>
        <v>#NUM!</v>
      </c>
      <c r="AX52" s="57" t="e">
        <f t="shared" si="88"/>
        <v>#NUM!</v>
      </c>
      <c r="AY52" s="57" t="e">
        <f t="shared" si="88"/>
        <v>#NUM!</v>
      </c>
      <c r="AZ52" s="57" t="e">
        <f t="shared" si="88"/>
        <v>#NUM!</v>
      </c>
      <c r="BA52" s="57" t="e">
        <f t="shared" si="88"/>
        <v>#NUM!</v>
      </c>
      <c r="BB52" s="57" t="e">
        <f t="shared" si="88"/>
        <v>#NUM!</v>
      </c>
      <c r="BC52" s="57" t="e">
        <f t="shared" si="88"/>
        <v>#NUM!</v>
      </c>
      <c r="BD52" s="57" t="e">
        <f t="shared" si="88"/>
        <v>#NUM!</v>
      </c>
      <c r="BE52" s="57" t="e">
        <f t="shared" si="88"/>
        <v>#NUM!</v>
      </c>
      <c r="BF52" s="57" t="e">
        <f t="shared" si="88"/>
        <v>#NUM!</v>
      </c>
      <c r="BG52" s="57" t="e">
        <f t="shared" si="88"/>
        <v>#NUM!</v>
      </c>
      <c r="BH52" s="57" t="e">
        <f t="shared" si="88"/>
        <v>#NUM!</v>
      </c>
      <c r="BI52" s="5">
        <f t="shared" si="8"/>
        <v>4.5104141289006972</v>
      </c>
    </row>
    <row r="53" spans="4:61" s="1" customFormat="1">
      <c r="D53" s="5"/>
      <c r="E53" s="5"/>
      <c r="F53" s="5"/>
      <c r="G53" s="5"/>
      <c r="H53" s="5"/>
      <c r="O53" s="3"/>
      <c r="P53" s="58">
        <v>21</v>
      </c>
      <c r="Q53" s="57">
        <f t="shared" si="3"/>
        <v>1.1689290661040801E-34</v>
      </c>
      <c r="R53" s="57">
        <f t="shared" si="4"/>
        <v>1</v>
      </c>
      <c r="S53" s="57">
        <f t="shared" ref="S53:AL53" si="89">R53+(($B$5*$P53)^S$10)/FACT(S$10)</f>
        <v>101.8</v>
      </c>
      <c r="T53" s="57">
        <f t="shared" si="89"/>
        <v>5182.12</v>
      </c>
      <c r="U53" s="57">
        <f t="shared" si="89"/>
        <v>175880.87199999997</v>
      </c>
      <c r="V53" s="57">
        <f t="shared" si="89"/>
        <v>4477489.4223999996</v>
      </c>
      <c r="W53" s="57">
        <f t="shared" si="89"/>
        <v>91197917.798463985</v>
      </c>
      <c r="X53" s="57">
        <f t="shared" si="89"/>
        <v>1548101114.5163391</v>
      </c>
      <c r="Y53" s="57">
        <f t="shared" si="89"/>
        <v>22527507147.253735</v>
      </c>
      <c r="Z53" s="57">
        <f t="shared" si="89"/>
        <v>286868023159.74493</v>
      </c>
      <c r="AA53" s="57">
        <f t="shared" si="89"/>
        <v>3247481802499.6465</v>
      </c>
      <c r="AB53" s="57">
        <f t="shared" si="89"/>
        <v>33090468698245.852</v>
      </c>
      <c r="AC53" s="57">
        <f t="shared" si="89"/>
        <v>306560748615629.25</v>
      </c>
      <c r="AD53" s="57">
        <f t="shared" si="89"/>
        <v>2603711099921650</v>
      </c>
      <c r="AE53" s="57">
        <f t="shared" si="89"/>
        <v>2.0415461516202176E+16</v>
      </c>
      <c r="AF53" s="57">
        <f t="shared" si="89"/>
        <v>1.4866006451342198E+17</v>
      </c>
      <c r="AG53" s="57">
        <f t="shared" si="89"/>
        <v>1.0104637966547389E+18</v>
      </c>
      <c r="AH53" s="57">
        <f t="shared" si="89"/>
        <v>6.4398273091450368E+18</v>
      </c>
      <c r="AI53" s="57">
        <f t="shared" si="89"/>
        <v>3.8632759194969858E+19</v>
      </c>
      <c r="AJ53" s="57">
        <f t="shared" si="89"/>
        <v>2.1891317775558885E+20</v>
      </c>
      <c r="AK53" s="57">
        <f t="shared" si="89"/>
        <v>1.1753482404350833E+21</v>
      </c>
      <c r="AL53" s="57">
        <f t="shared" si="89"/>
        <v>5.9957809563397354E+21</v>
      </c>
      <c r="AM53" s="57">
        <f t="shared" si="6"/>
        <v>1</v>
      </c>
      <c r="AN53" s="57">
        <f t="shared" si="1"/>
        <v>1.3888888888888889E-3</v>
      </c>
      <c r="AO53" s="57">
        <f t="shared" ref="AO53:BH53" si="90">AN53+1/((FACT($B$4-1-AO$10))*(($B$5*$P53)^AO$10))</f>
        <v>1.4715608465608466E-3</v>
      </c>
      <c r="AP53" s="57">
        <f t="shared" si="90"/>
        <v>1.4756616381120351E-3</v>
      </c>
      <c r="AQ53" s="57">
        <f t="shared" si="90"/>
        <v>1.4758243679354949E-3</v>
      </c>
      <c r="AR53" s="57">
        <f t="shared" si="90"/>
        <v>1.4758292110850027E-3</v>
      </c>
      <c r="AS53" s="57">
        <f t="shared" si="90"/>
        <v>1.475829307179239E-3</v>
      </c>
      <c r="AT53" s="57">
        <f t="shared" si="90"/>
        <v>1.4758293081325547E-3</v>
      </c>
      <c r="AU53" s="57" t="e">
        <f t="shared" si="90"/>
        <v>#NUM!</v>
      </c>
      <c r="AV53" s="57" t="e">
        <f t="shared" si="90"/>
        <v>#NUM!</v>
      </c>
      <c r="AW53" s="57" t="e">
        <f t="shared" si="90"/>
        <v>#NUM!</v>
      </c>
      <c r="AX53" s="57" t="e">
        <f t="shared" si="90"/>
        <v>#NUM!</v>
      </c>
      <c r="AY53" s="57" t="e">
        <f t="shared" si="90"/>
        <v>#NUM!</v>
      </c>
      <c r="AZ53" s="57" t="e">
        <f t="shared" si="90"/>
        <v>#NUM!</v>
      </c>
      <c r="BA53" s="57" t="e">
        <f t="shared" si="90"/>
        <v>#NUM!</v>
      </c>
      <c r="BB53" s="57" t="e">
        <f t="shared" si="90"/>
        <v>#NUM!</v>
      </c>
      <c r="BC53" s="57" t="e">
        <f t="shared" si="90"/>
        <v>#NUM!</v>
      </c>
      <c r="BD53" s="57" t="e">
        <f t="shared" si="90"/>
        <v>#NUM!</v>
      </c>
      <c r="BE53" s="57" t="e">
        <f t="shared" si="90"/>
        <v>#NUM!</v>
      </c>
      <c r="BF53" s="57" t="e">
        <f t="shared" si="90"/>
        <v>#NUM!</v>
      </c>
      <c r="BG53" s="57" t="e">
        <f t="shared" si="90"/>
        <v>#NUM!</v>
      </c>
      <c r="BH53" s="57" t="e">
        <f t="shared" si="90"/>
        <v>#NUM!</v>
      </c>
      <c r="BI53" s="5">
        <f t="shared" si="8"/>
        <v>4.5172342288705147</v>
      </c>
    </row>
    <row r="54" spans="4:61" s="1" customFormat="1">
      <c r="D54" s="5"/>
      <c r="E54" s="5"/>
      <c r="F54" s="5"/>
      <c r="G54" s="5"/>
      <c r="H54" s="5"/>
      <c r="O54" s="3"/>
      <c r="P54" s="57">
        <v>21.5</v>
      </c>
      <c r="Q54" s="57">
        <f t="shared" si="3"/>
        <v>1.2212269852785339E-35</v>
      </c>
      <c r="R54" s="57">
        <f t="shared" si="4"/>
        <v>1</v>
      </c>
      <c r="S54" s="57">
        <f t="shared" ref="S54:AL54" si="91">R54+(($B$5*$P54)^S$10)/FACT(S$10)</f>
        <v>104.2</v>
      </c>
      <c r="T54" s="57">
        <f t="shared" si="91"/>
        <v>5429.32</v>
      </c>
      <c r="U54" s="57">
        <f t="shared" si="91"/>
        <v>188613.448</v>
      </c>
      <c r="V54" s="57">
        <f t="shared" si="91"/>
        <v>4914763.9503999995</v>
      </c>
      <c r="W54" s="57">
        <f t="shared" si="91"/>
        <v>102462510.31993599</v>
      </c>
      <c r="X54" s="57">
        <f t="shared" si="91"/>
        <v>1780283747.8759551</v>
      </c>
      <c r="Y54" s="57">
        <f t="shared" si="91"/>
        <v>26516162564.416119</v>
      </c>
      <c r="Z54" s="57">
        <f t="shared" si="91"/>
        <v>345608999297.78424</v>
      </c>
      <c r="AA54" s="57">
        <f t="shared" si="91"/>
        <v>4004540193840.4048</v>
      </c>
      <c r="AB54" s="57">
        <f t="shared" si="91"/>
        <v>41764710121520.25</v>
      </c>
      <c r="AC54" s="57">
        <f t="shared" si="91"/>
        <v>396023758897571.19</v>
      </c>
      <c r="AD54" s="57">
        <f t="shared" si="91"/>
        <v>3442651578371609</v>
      </c>
      <c r="AE54" s="57">
        <f t="shared" si="91"/>
        <v>2.7628189345273204E+16</v>
      </c>
      <c r="AF54" s="57">
        <f t="shared" si="91"/>
        <v>2.0591015345557638E+17</v>
      </c>
      <c r="AG54" s="57">
        <f t="shared" si="91"/>
        <v>1.4324900665344622E+18</v>
      </c>
      <c r="AH54" s="57">
        <f t="shared" si="91"/>
        <v>9.3439305058932756E+18</v>
      </c>
      <c r="AI54" s="57">
        <f t="shared" si="91"/>
        <v>5.7371027761295008E+19</v>
      </c>
      <c r="AJ54" s="57">
        <f t="shared" si="91"/>
        <v>3.3272638535893162E+20</v>
      </c>
      <c r="AK54" s="57">
        <f t="shared" si="91"/>
        <v>1.8283407487313579E+21</v>
      </c>
      <c r="AL54" s="57">
        <f t="shared" si="91"/>
        <v>9.5457108637330765E+21</v>
      </c>
      <c r="AM54" s="57">
        <f t="shared" si="6"/>
        <v>1</v>
      </c>
      <c r="AN54" s="57">
        <f t="shared" si="1"/>
        <v>1.3888888888888889E-3</v>
      </c>
      <c r="AO54" s="57">
        <f t="shared" ref="AO54:BH54" si="92">AN54+1/((FACT($B$4-1-AO$10))*(($B$5*$P54)^AO$10))</f>
        <v>1.469638242894057E-3</v>
      </c>
      <c r="AP54" s="57">
        <f t="shared" si="92"/>
        <v>1.4735505177974082E-3</v>
      </c>
      <c r="AQ54" s="57">
        <f t="shared" si="92"/>
        <v>1.4737021563595535E-3</v>
      </c>
      <c r="AR54" s="57">
        <f t="shared" si="92"/>
        <v>1.4737065644572903E-3</v>
      </c>
      <c r="AS54" s="57">
        <f t="shared" si="92"/>
        <v>1.473706649885541E-3</v>
      </c>
      <c r="AT54" s="57">
        <f t="shared" si="92"/>
        <v>1.4737066507133341E-3</v>
      </c>
      <c r="AU54" s="57" t="e">
        <f t="shared" si="92"/>
        <v>#NUM!</v>
      </c>
      <c r="AV54" s="57" t="e">
        <f t="shared" si="92"/>
        <v>#NUM!</v>
      </c>
      <c r="AW54" s="57" t="e">
        <f t="shared" si="92"/>
        <v>#NUM!</v>
      </c>
      <c r="AX54" s="57" t="e">
        <f t="shared" si="92"/>
        <v>#NUM!</v>
      </c>
      <c r="AY54" s="57" t="e">
        <f t="shared" si="92"/>
        <v>#NUM!</v>
      </c>
      <c r="AZ54" s="57" t="e">
        <f t="shared" si="92"/>
        <v>#NUM!</v>
      </c>
      <c r="BA54" s="57" t="e">
        <f t="shared" si="92"/>
        <v>#NUM!</v>
      </c>
      <c r="BB54" s="57" t="e">
        <f t="shared" si="92"/>
        <v>#NUM!</v>
      </c>
      <c r="BC54" s="57" t="e">
        <f t="shared" si="92"/>
        <v>#NUM!</v>
      </c>
      <c r="BD54" s="57" t="e">
        <f t="shared" si="92"/>
        <v>#NUM!</v>
      </c>
      <c r="BE54" s="57" t="e">
        <f t="shared" si="92"/>
        <v>#NUM!</v>
      </c>
      <c r="BF54" s="57" t="e">
        <f t="shared" si="92"/>
        <v>#NUM!</v>
      </c>
      <c r="BG54" s="57" t="e">
        <f t="shared" si="92"/>
        <v>#NUM!</v>
      </c>
      <c r="BH54" s="57" t="e">
        <f t="shared" si="92"/>
        <v>#NUM!</v>
      </c>
      <c r="BI54" s="5">
        <f t="shared" si="8"/>
        <v>4.5237406395904696</v>
      </c>
    </row>
    <row r="55" spans="4:61" s="1" customFormat="1">
      <c r="D55" s="5"/>
      <c r="E55" s="5"/>
      <c r="F55" s="5"/>
      <c r="G55" s="5"/>
      <c r="H55" s="5"/>
      <c r="O55" s="3"/>
      <c r="P55" s="58">
        <v>22</v>
      </c>
      <c r="Q55" s="57">
        <f t="shared" si="3"/>
        <v>1.2717301310983249E-36</v>
      </c>
      <c r="R55" s="57">
        <f t="shared" si="4"/>
        <v>1</v>
      </c>
      <c r="S55" s="57">
        <f t="shared" ref="S55:AL55" si="93">R55+(($B$5*$P55)^S$10)/FACT(S$10)</f>
        <v>106.6</v>
      </c>
      <c r="T55" s="57">
        <f t="shared" si="93"/>
        <v>5682.28</v>
      </c>
      <c r="U55" s="57">
        <f t="shared" si="93"/>
        <v>201946.21599999999</v>
      </c>
      <c r="V55" s="57">
        <f t="shared" si="93"/>
        <v>5383314.1263999986</v>
      </c>
      <c r="W55" s="57">
        <f t="shared" si="93"/>
        <v>114813804.39404796</v>
      </c>
      <c r="X55" s="57">
        <f t="shared" si="93"/>
        <v>2040790433.1046522</v>
      </c>
      <c r="Y55" s="57">
        <f t="shared" si="93"/>
        <v>31095523574.796051</v>
      </c>
      <c r="Z55" s="57">
        <f t="shared" si="93"/>
        <v>414618001045.12244</v>
      </c>
      <c r="AA55" s="57">
        <f t="shared" si="93"/>
        <v>4914615070030.2852</v>
      </c>
      <c r="AB55" s="57">
        <f t="shared" si="93"/>
        <v>52434584118513.609</v>
      </c>
      <c r="AC55" s="57">
        <f t="shared" si="93"/>
        <v>508626286983953.56</v>
      </c>
      <c r="AD55" s="57">
        <f t="shared" si="93"/>
        <v>4523113272199825</v>
      </c>
      <c r="AE55" s="57">
        <f t="shared" si="93"/>
        <v>3.7133099859799512E+16</v>
      </c>
      <c r="AF55" s="57">
        <f t="shared" si="93"/>
        <v>2.8310557012055139E+17</v>
      </c>
      <c r="AG55" s="57">
        <f t="shared" si="93"/>
        <v>2.0147517607562447E+18</v>
      </c>
      <c r="AH55" s="57">
        <f t="shared" si="93"/>
        <v>1.3443616618951819E+19</v>
      </c>
      <c r="AI55" s="57">
        <f t="shared" si="93"/>
        <v>8.4437035973390205E+19</v>
      </c>
      <c r="AJ55" s="57">
        <f t="shared" si="93"/>
        <v>5.0093176285276209E+20</v>
      </c>
      <c r="AK55" s="57">
        <f t="shared" si="93"/>
        <v>2.8157656132981133E+21</v>
      </c>
      <c r="AL55" s="57">
        <f t="shared" si="93"/>
        <v>1.5038088343649566E+22</v>
      </c>
      <c r="AM55" s="57">
        <f t="shared" si="6"/>
        <v>1</v>
      </c>
      <c r="AN55" s="57">
        <f t="shared" si="1"/>
        <v>1.3888888888888889E-3</v>
      </c>
      <c r="AO55" s="57">
        <f t="shared" ref="AO55:BH55" si="94">AN55+1/((FACT($B$4-1-AO$10))*(($B$5*$P55)^AO$10))</f>
        <v>1.4678030303030304E-3</v>
      </c>
      <c r="AP55" s="57">
        <f t="shared" si="94"/>
        <v>1.4715394953321091E-3</v>
      </c>
      <c r="AQ55" s="57">
        <f t="shared" si="94"/>
        <v>1.471681028098362E-3</v>
      </c>
      <c r="AR55" s="57">
        <f t="shared" si="94"/>
        <v>1.471685048915585E-3</v>
      </c>
      <c r="AS55" s="57">
        <f t="shared" si="94"/>
        <v>1.4716851250674264E-3</v>
      </c>
      <c r="AT55" s="57">
        <f t="shared" si="94"/>
        <v>1.4716851257885613E-3</v>
      </c>
      <c r="AU55" s="57" t="e">
        <f t="shared" si="94"/>
        <v>#NUM!</v>
      </c>
      <c r="AV55" s="57" t="e">
        <f t="shared" si="94"/>
        <v>#NUM!</v>
      </c>
      <c r="AW55" s="57" t="e">
        <f t="shared" si="94"/>
        <v>#NUM!</v>
      </c>
      <c r="AX55" s="57" t="e">
        <f t="shared" si="94"/>
        <v>#NUM!</v>
      </c>
      <c r="AY55" s="57" t="e">
        <f t="shared" si="94"/>
        <v>#NUM!</v>
      </c>
      <c r="AZ55" s="57" t="e">
        <f t="shared" si="94"/>
        <v>#NUM!</v>
      </c>
      <c r="BA55" s="57" t="e">
        <f t="shared" si="94"/>
        <v>#NUM!</v>
      </c>
      <c r="BB55" s="57" t="e">
        <f t="shared" si="94"/>
        <v>#NUM!</v>
      </c>
      <c r="BC55" s="57" t="e">
        <f t="shared" si="94"/>
        <v>#NUM!</v>
      </c>
      <c r="BD55" s="57" t="e">
        <f t="shared" si="94"/>
        <v>#NUM!</v>
      </c>
      <c r="BE55" s="57" t="e">
        <f t="shared" si="94"/>
        <v>#NUM!</v>
      </c>
      <c r="BF55" s="57" t="e">
        <f t="shared" si="94"/>
        <v>#NUM!</v>
      </c>
      <c r="BG55" s="57" t="e">
        <f t="shared" si="94"/>
        <v>#NUM!</v>
      </c>
      <c r="BH55" s="57" t="e">
        <f t="shared" si="94"/>
        <v>#NUM!</v>
      </c>
      <c r="BI55" s="5">
        <f t="shared" si="8"/>
        <v>4.5299545057877237</v>
      </c>
    </row>
    <row r="56" spans="4:61" s="1" customFormat="1">
      <c r="D56" s="5"/>
      <c r="E56" s="5"/>
      <c r="F56" s="5"/>
      <c r="G56" s="5"/>
      <c r="H56" s="5"/>
      <c r="O56" s="3"/>
      <c r="P56" s="57">
        <v>22.5</v>
      </c>
      <c r="Q56" s="57">
        <f t="shared" si="3"/>
        <v>1.3202227989368994E-37</v>
      </c>
      <c r="R56" s="57">
        <f t="shared" si="4"/>
        <v>1</v>
      </c>
      <c r="S56" s="57">
        <f t="shared" ref="S56:AL56" si="95">R56+(($B$5*$P56)^S$10)/FACT(S$10)</f>
        <v>109</v>
      </c>
      <c r="T56" s="57">
        <f t="shared" si="95"/>
        <v>5941</v>
      </c>
      <c r="U56" s="57">
        <f t="shared" si="95"/>
        <v>215893</v>
      </c>
      <c r="V56" s="57">
        <f t="shared" si="95"/>
        <v>5884597</v>
      </c>
      <c r="W56" s="57">
        <f t="shared" si="95"/>
        <v>128328603.40000001</v>
      </c>
      <c r="X56" s="57">
        <f t="shared" si="95"/>
        <v>2332320718.5999999</v>
      </c>
      <c r="Y56" s="57">
        <f t="shared" si="95"/>
        <v>36336770495.971428</v>
      </c>
      <c r="Z56" s="57">
        <f t="shared" si="95"/>
        <v>495396842490.48572</v>
      </c>
      <c r="AA56" s="57">
        <f t="shared" si="95"/>
        <v>6004117706424.6572</v>
      </c>
      <c r="AB56" s="57">
        <f t="shared" si="95"/>
        <v>65498303036913.711</v>
      </c>
      <c r="AC56" s="57">
        <f t="shared" si="95"/>
        <v>649623031736260.75</v>
      </c>
      <c r="AD56" s="57">
        <f t="shared" si="95"/>
        <v>5906745590030385</v>
      </c>
      <c r="AE56" s="57">
        <f t="shared" si="95"/>
        <v>4.9581302228166176E+16</v>
      </c>
      <c r="AF56" s="57">
        <f t="shared" si="95"/>
        <v>3.8649931057949952E+17</v>
      </c>
      <c r="AG56" s="57">
        <f t="shared" si="95"/>
        <v>2.812308970709099E+18</v>
      </c>
      <c r="AH56" s="57">
        <f t="shared" si="95"/>
        <v>1.9186524176583897E+19</v>
      </c>
      <c r="AI56" s="57">
        <f t="shared" si="95"/>
        <v>1.2321095019037675E+20</v>
      </c>
      <c r="AJ56" s="57">
        <f t="shared" si="95"/>
        <v>7.4735750627313372E+20</v>
      </c>
      <c r="AK56" s="57">
        <f t="shared" si="95"/>
        <v>4.2951379303224894E+21</v>
      </c>
      <c r="AL56" s="57">
        <f t="shared" si="95"/>
        <v>2.3453152220189007E+22</v>
      </c>
      <c r="AM56" s="57">
        <f t="shared" si="6"/>
        <v>1</v>
      </c>
      <c r="AN56" s="57">
        <f t="shared" si="1"/>
        <v>1.3888888888888889E-3</v>
      </c>
      <c r="AO56" s="57">
        <f t="shared" ref="AO56:BH56" si="96">AN56+1/((FACT($B$4-1-AO$10))*(($B$5*$P56)^AO$10))</f>
        <v>1.4660493827160495E-3</v>
      </c>
      <c r="AP56" s="57">
        <f t="shared" si="96"/>
        <v>1.4696216278006402E-3</v>
      </c>
      <c r="AQ56" s="57">
        <f t="shared" si="96"/>
        <v>1.4697539331741435E-3</v>
      </c>
      <c r="AR56" s="57">
        <f t="shared" si="96"/>
        <v>1.4697576083234074E-3</v>
      </c>
      <c r="AS56" s="57">
        <f t="shared" si="96"/>
        <v>1.469757676381727E-3</v>
      </c>
      <c r="AT56" s="57">
        <f t="shared" si="96"/>
        <v>1.4697576770118966E-3</v>
      </c>
      <c r="AU56" s="57" t="e">
        <f t="shared" si="96"/>
        <v>#NUM!</v>
      </c>
      <c r="AV56" s="57" t="e">
        <f t="shared" si="96"/>
        <v>#NUM!</v>
      </c>
      <c r="AW56" s="57" t="e">
        <f t="shared" si="96"/>
        <v>#NUM!</v>
      </c>
      <c r="AX56" s="57" t="e">
        <f t="shared" si="96"/>
        <v>#NUM!</v>
      </c>
      <c r="AY56" s="57" t="e">
        <f t="shared" si="96"/>
        <v>#NUM!</v>
      </c>
      <c r="AZ56" s="57" t="e">
        <f t="shared" si="96"/>
        <v>#NUM!</v>
      </c>
      <c r="BA56" s="57" t="e">
        <f t="shared" si="96"/>
        <v>#NUM!</v>
      </c>
      <c r="BB56" s="57" t="e">
        <f t="shared" si="96"/>
        <v>#NUM!</v>
      </c>
      <c r="BC56" s="57" t="e">
        <f t="shared" si="96"/>
        <v>#NUM!</v>
      </c>
      <c r="BD56" s="57" t="e">
        <f t="shared" si="96"/>
        <v>#NUM!</v>
      </c>
      <c r="BE56" s="57" t="e">
        <f t="shared" si="96"/>
        <v>#NUM!</v>
      </c>
      <c r="BF56" s="57" t="e">
        <f t="shared" si="96"/>
        <v>#NUM!</v>
      </c>
      <c r="BG56" s="57" t="e">
        <f t="shared" si="96"/>
        <v>#NUM!</v>
      </c>
      <c r="BH56" s="57" t="e">
        <f t="shared" si="96"/>
        <v>#NUM!</v>
      </c>
      <c r="BI56" s="5">
        <f t="shared" si="8"/>
        <v>4.5358951145064887</v>
      </c>
    </row>
    <row r="57" spans="4:61" s="1" customFormat="1">
      <c r="D57" s="5"/>
      <c r="E57" s="5"/>
      <c r="F57" s="5"/>
      <c r="G57" s="5"/>
      <c r="H57" s="5"/>
      <c r="O57" s="3"/>
      <c r="P57" s="58">
        <v>23</v>
      </c>
      <c r="Q57" s="57">
        <f t="shared" si="3"/>
        <v>1.3665086313188128E-38</v>
      </c>
      <c r="R57" s="57">
        <f t="shared" si="4"/>
        <v>1</v>
      </c>
      <c r="S57" s="57">
        <f t="shared" ref="S57:AL57" si="97">R57+(($B$5*$P57)^S$10)/FACT(S$10)</f>
        <v>111.39999999999999</v>
      </c>
      <c r="T57" s="57">
        <f t="shared" si="97"/>
        <v>6205.4799999999987</v>
      </c>
      <c r="U57" s="57">
        <f t="shared" si="97"/>
        <v>230467.62399999995</v>
      </c>
      <c r="V57" s="57">
        <f t="shared" si="97"/>
        <v>6420102.7983999979</v>
      </c>
      <c r="W57" s="57">
        <f t="shared" si="97"/>
        <v>143087247.44915193</v>
      </c>
      <c r="X57" s="57">
        <f t="shared" si="97"/>
        <v>2657762709.0229874</v>
      </c>
      <c r="Y57" s="57">
        <f t="shared" si="97"/>
        <v>42317787131.558907</v>
      </c>
      <c r="Z57" s="57">
        <f t="shared" si="97"/>
        <v>589626124162.55457</v>
      </c>
      <c r="AA57" s="57">
        <f t="shared" si="97"/>
        <v>7303275058409.4346</v>
      </c>
      <c r="AB57" s="57">
        <f t="shared" si="97"/>
        <v>81421959292494.984</v>
      </c>
      <c r="AC57" s="57">
        <f t="shared" si="97"/>
        <v>825304026514589.88</v>
      </c>
      <c r="AD57" s="57">
        <f t="shared" si="97"/>
        <v>7669019044957862</v>
      </c>
      <c r="AE57" s="57">
        <f t="shared" si="97"/>
        <v>6.5787952740045336E+16</v>
      </c>
      <c r="AF57" s="57">
        <f t="shared" si="97"/>
        <v>5.2409725844987789E+17</v>
      </c>
      <c r="AG57" s="57">
        <f t="shared" si="97"/>
        <v>3.8972537484742461E+18</v>
      </c>
      <c r="AH57" s="57">
        <f t="shared" si="97"/>
        <v>2.7172033529642381E+19</v>
      </c>
      <c r="AI57" s="57">
        <f t="shared" si="97"/>
        <v>1.7832119163793428E+20</v>
      </c>
      <c r="AJ57" s="57">
        <f t="shared" si="97"/>
        <v>1.1053693613687911E+21</v>
      </c>
      <c r="AK57" s="57">
        <f t="shared" si="97"/>
        <v>6.4920071475943996E+21</v>
      </c>
      <c r="AL57" s="57">
        <f t="shared" si="97"/>
        <v>3.6226247727559763E+22</v>
      </c>
      <c r="AM57" s="57">
        <f t="shared" si="6"/>
        <v>1</v>
      </c>
      <c r="AN57" s="57">
        <f t="shared" si="1"/>
        <v>1.3888888888888889E-3</v>
      </c>
      <c r="AO57" s="57">
        <f t="shared" ref="AO57:BH57" si="98">AN57+1/((FACT($B$4-1-AO$10))*(($B$5*$P57)^AO$10))</f>
        <v>1.4643719806763287E-3</v>
      </c>
      <c r="AP57" s="57">
        <f t="shared" si="98"/>
        <v>1.4677905989638033E-3</v>
      </c>
      <c r="AQ57" s="57">
        <f t="shared" si="98"/>
        <v>1.4679144619452337E-3</v>
      </c>
      <c r="AR57" s="57">
        <f t="shared" si="98"/>
        <v>1.4679178277871203E-3</v>
      </c>
      <c r="AS57" s="57">
        <f t="shared" si="98"/>
        <v>1.4679178887625167E-3</v>
      </c>
      <c r="AT57" s="57">
        <f t="shared" si="98"/>
        <v>1.4679178893148301E-3</v>
      </c>
      <c r="AU57" s="57" t="e">
        <f t="shared" si="98"/>
        <v>#NUM!</v>
      </c>
      <c r="AV57" s="57" t="e">
        <f t="shared" si="98"/>
        <v>#NUM!</v>
      </c>
      <c r="AW57" s="57" t="e">
        <f t="shared" si="98"/>
        <v>#NUM!</v>
      </c>
      <c r="AX57" s="57" t="e">
        <f t="shared" si="98"/>
        <v>#NUM!</v>
      </c>
      <c r="AY57" s="57" t="e">
        <f t="shared" si="98"/>
        <v>#NUM!</v>
      </c>
      <c r="AZ57" s="57" t="e">
        <f t="shared" si="98"/>
        <v>#NUM!</v>
      </c>
      <c r="BA57" s="57" t="e">
        <f t="shared" si="98"/>
        <v>#NUM!</v>
      </c>
      <c r="BB57" s="57" t="e">
        <f t="shared" si="98"/>
        <v>#NUM!</v>
      </c>
      <c r="BC57" s="57" t="e">
        <f t="shared" si="98"/>
        <v>#NUM!</v>
      </c>
      <c r="BD57" s="57" t="e">
        <f t="shared" si="98"/>
        <v>#NUM!</v>
      </c>
      <c r="BE57" s="57" t="e">
        <f t="shared" si="98"/>
        <v>#NUM!</v>
      </c>
      <c r="BF57" s="57" t="e">
        <f t="shared" si="98"/>
        <v>#NUM!</v>
      </c>
      <c r="BG57" s="57" t="e">
        <f t="shared" si="98"/>
        <v>#NUM!</v>
      </c>
      <c r="BH57" s="57" t="e">
        <f t="shared" si="98"/>
        <v>#NUM!</v>
      </c>
      <c r="BI57" s="5">
        <f t="shared" si="8"/>
        <v>4.5415800946321463</v>
      </c>
    </row>
    <row r="58" spans="4:61" s="1" customFormat="1">
      <c r="D58" s="5"/>
      <c r="E58" s="5"/>
      <c r="F58" s="5"/>
      <c r="G58" s="5"/>
      <c r="H58" s="5"/>
      <c r="O58" s="3"/>
      <c r="P58" s="57">
        <v>23.5</v>
      </c>
      <c r="Q58" s="57">
        <f t="shared" si="3"/>
        <v>1.41041130433608E-39</v>
      </c>
      <c r="R58" s="57">
        <f t="shared" si="4"/>
        <v>1</v>
      </c>
      <c r="S58" s="57">
        <f t="shared" ref="S58:AL58" si="99">R58+(($B$5*$P58)^S$10)/FACT(S$10)</f>
        <v>113.8</v>
      </c>
      <c r="T58" s="57">
        <f t="shared" si="99"/>
        <v>6475.72</v>
      </c>
      <c r="U58" s="57">
        <f t="shared" si="99"/>
        <v>245683.91200000001</v>
      </c>
      <c r="V58" s="57">
        <f t="shared" si="99"/>
        <v>6991354.9264000002</v>
      </c>
      <c r="W58" s="57">
        <f t="shared" si="99"/>
        <v>159173693.01126403</v>
      </c>
      <c r="X58" s="57">
        <f t="shared" si="99"/>
        <v>3020201649.0067072</v>
      </c>
      <c r="Y58" s="57">
        <f t="shared" si="99"/>
        <v>49123623568.476135</v>
      </c>
      <c r="Z58" s="57">
        <f t="shared" si="99"/>
        <v>699181872632.99512</v>
      </c>
      <c r="AA58" s="57">
        <f t="shared" si="99"/>
        <v>8846578594241.6328</v>
      </c>
      <c r="AB58" s="57">
        <f t="shared" si="99"/>
        <v>100749213613987.06</v>
      </c>
      <c r="AC58" s="57">
        <f t="shared" si="99"/>
        <v>1043168961816467.5</v>
      </c>
      <c r="AD58" s="57">
        <f t="shared" si="99"/>
        <v>9901914594919786</v>
      </c>
      <c r="AE58" s="57">
        <f t="shared" si="99"/>
        <v>8.6768569011385504E+16</v>
      </c>
      <c r="AF58" s="57">
        <f t="shared" si="99"/>
        <v>7.060941845954807E+17</v>
      </c>
      <c r="AG58" s="57">
        <f t="shared" si="99"/>
        <v>5.3634228137878764E+18</v>
      </c>
      <c r="AH58" s="57">
        <f t="shared" si="99"/>
        <v>3.819758964959427E+19</v>
      </c>
      <c r="AI58" s="57">
        <f t="shared" si="99"/>
        <v>2.5606194371306258E+20</v>
      </c>
      <c r="AJ58" s="57">
        <f t="shared" si="99"/>
        <v>1.6213452291774638E+21</v>
      </c>
      <c r="AK58" s="57">
        <f t="shared" si="99"/>
        <v>9.7268165239345408E+21</v>
      </c>
      <c r="AL58" s="57">
        <f t="shared" si="99"/>
        <v>5.5441674626364462E+22</v>
      </c>
      <c r="AM58" s="57">
        <f t="shared" si="6"/>
        <v>1</v>
      </c>
      <c r="AN58" s="57">
        <f t="shared" si="1"/>
        <v>1.3888888888888889E-3</v>
      </c>
      <c r="AO58" s="57">
        <f t="shared" ref="AO58:BH58" si="100">AN58+1/((FACT($B$4-1-AO$10))*(($B$5*$P58)^AO$10))</f>
        <v>1.4627659574468085E-3</v>
      </c>
      <c r="AP58" s="57">
        <f t="shared" si="100"/>
        <v>1.4660406502020355E-3</v>
      </c>
      <c r="AQ58" s="57">
        <f t="shared" si="100"/>
        <v>1.4661567740586038E-3</v>
      </c>
      <c r="AR58" s="57">
        <f t="shared" si="100"/>
        <v>1.4661598624590444E-3</v>
      </c>
      <c r="AS58" s="57">
        <f t="shared" si="100"/>
        <v>1.4661599172179174E-3</v>
      </c>
      <c r="AT58" s="57">
        <f t="shared" si="100"/>
        <v>1.4661599177033685E-3</v>
      </c>
      <c r="AU58" s="57" t="e">
        <f t="shared" si="100"/>
        <v>#NUM!</v>
      </c>
      <c r="AV58" s="57" t="e">
        <f t="shared" si="100"/>
        <v>#NUM!</v>
      </c>
      <c r="AW58" s="57" t="e">
        <f t="shared" si="100"/>
        <v>#NUM!</v>
      </c>
      <c r="AX58" s="57" t="e">
        <f t="shared" si="100"/>
        <v>#NUM!</v>
      </c>
      <c r="AY58" s="57" t="e">
        <f t="shared" si="100"/>
        <v>#NUM!</v>
      </c>
      <c r="AZ58" s="57" t="e">
        <f t="shared" si="100"/>
        <v>#NUM!</v>
      </c>
      <c r="BA58" s="57" t="e">
        <f t="shared" si="100"/>
        <v>#NUM!</v>
      </c>
      <c r="BB58" s="57" t="e">
        <f t="shared" si="100"/>
        <v>#NUM!</v>
      </c>
      <c r="BC58" s="57" t="e">
        <f t="shared" si="100"/>
        <v>#NUM!</v>
      </c>
      <c r="BD58" s="57" t="e">
        <f t="shared" si="100"/>
        <v>#NUM!</v>
      </c>
      <c r="BE58" s="57" t="e">
        <f t="shared" si="100"/>
        <v>#NUM!</v>
      </c>
      <c r="BF58" s="57" t="e">
        <f t="shared" si="100"/>
        <v>#NUM!</v>
      </c>
      <c r="BG58" s="57" t="e">
        <f t="shared" si="100"/>
        <v>#NUM!</v>
      </c>
      <c r="BH58" s="57" t="e">
        <f t="shared" si="100"/>
        <v>#NUM!</v>
      </c>
      <c r="BI58" s="5">
        <f t="shared" si="8"/>
        <v>4.5470255912530391</v>
      </c>
    </row>
    <row r="59" spans="4:61" s="1" customFormat="1">
      <c r="D59" s="5"/>
      <c r="E59" s="5"/>
      <c r="F59" s="5"/>
      <c r="G59" s="5"/>
      <c r="H59" s="5"/>
      <c r="O59" s="3"/>
      <c r="P59" s="58">
        <v>24</v>
      </c>
      <c r="Q59" s="57">
        <f t="shared" si="3"/>
        <v>1.4517749557480771E-40</v>
      </c>
      <c r="R59" s="57">
        <f t="shared" si="4"/>
        <v>1</v>
      </c>
      <c r="S59" s="57">
        <f t="shared" ref="S59:AL59" si="101">R59+(($B$5*$P59)^S$10)/FACT(S$10)</f>
        <v>116.19999999999999</v>
      </c>
      <c r="T59" s="57">
        <f t="shared" si="101"/>
        <v>6751.7199999999984</v>
      </c>
      <c r="U59" s="57">
        <f t="shared" si="101"/>
        <v>261555.68799999991</v>
      </c>
      <c r="V59" s="57">
        <f t="shared" si="101"/>
        <v>7599909.9663999965</v>
      </c>
      <c r="W59" s="57">
        <f t="shared" si="101"/>
        <v>176675592.5407359</v>
      </c>
      <c r="X59" s="57">
        <f t="shared" si="101"/>
        <v>3422928697.9679847</v>
      </c>
      <c r="Y59" s="57">
        <f t="shared" si="101"/>
        <v>56846979804.427849</v>
      </c>
      <c r="Z59" s="57">
        <f t="shared" si="101"/>
        <v>826153315737.44983</v>
      </c>
      <c r="AA59" s="57">
        <f t="shared" si="101"/>
        <v>10673274415680.129</v>
      </c>
      <c r="AB59" s="57">
        <f t="shared" si="101"/>
        <v>124112109487019.78</v>
      </c>
      <c r="AC59" s="57">
        <f t="shared" si="101"/>
        <v>1312126091325049.5</v>
      </c>
      <c r="AD59" s="57">
        <f t="shared" si="101"/>
        <v>1.2717060316970134E+16</v>
      </c>
      <c r="AE59" s="57">
        <f t="shared" si="101"/>
        <v>1.1378232360884038E+17</v>
      </c>
      <c r="AF59" s="57">
        <f t="shared" si="101"/>
        <v>9.4540506155337267E+17</v>
      </c>
      <c r="AG59" s="57">
        <f t="shared" si="101"/>
        <v>7.332267688967381E+18</v>
      </c>
      <c r="AH59" s="57">
        <f t="shared" si="101"/>
        <v>5.3317678606348231E+19</v>
      </c>
      <c r="AI59" s="57">
        <f t="shared" si="101"/>
        <v>3.6493646317589378E+20</v>
      </c>
      <c r="AJ59" s="57">
        <f t="shared" si="101"/>
        <v>2.3592966844209845E+21</v>
      </c>
      <c r="AK59" s="57">
        <f t="shared" si="101"/>
        <v>1.445141760481227E+22</v>
      </c>
      <c r="AL59" s="57">
        <f t="shared" si="101"/>
        <v>8.4102034106266069E+22</v>
      </c>
      <c r="AM59" s="57">
        <f t="shared" si="6"/>
        <v>1</v>
      </c>
      <c r="AN59" s="57">
        <f t="shared" si="1"/>
        <v>1.3888888888888889E-3</v>
      </c>
      <c r="AO59" s="57">
        <f t="shared" ref="AO59:BH59" si="102">AN59+1/((FACT($B$4-1-AO$10))*(($B$5*$P59)^AO$10))</f>
        <v>1.461226851851852E-3</v>
      </c>
      <c r="AP59" s="57">
        <f t="shared" si="102"/>
        <v>1.4643665203832306E-3</v>
      </c>
      <c r="AQ59" s="57">
        <f t="shared" si="102"/>
        <v>1.4644755366516812E-3</v>
      </c>
      <c r="AR59" s="57">
        <f t="shared" si="102"/>
        <v>1.4644783756170056E-3</v>
      </c>
      <c r="AS59" s="57">
        <f t="shared" si="102"/>
        <v>1.464478424904598E-3</v>
      </c>
      <c r="AT59" s="57">
        <f t="shared" si="102"/>
        <v>1.4644784253324418E-3</v>
      </c>
      <c r="AU59" s="57" t="e">
        <f t="shared" si="102"/>
        <v>#NUM!</v>
      </c>
      <c r="AV59" s="57" t="e">
        <f t="shared" si="102"/>
        <v>#NUM!</v>
      </c>
      <c r="AW59" s="57" t="e">
        <f t="shared" si="102"/>
        <v>#NUM!</v>
      </c>
      <c r="AX59" s="57" t="e">
        <f t="shared" si="102"/>
        <v>#NUM!</v>
      </c>
      <c r="AY59" s="57" t="e">
        <f t="shared" si="102"/>
        <v>#NUM!</v>
      </c>
      <c r="AZ59" s="57" t="e">
        <f t="shared" si="102"/>
        <v>#NUM!</v>
      </c>
      <c r="BA59" s="57" t="e">
        <f t="shared" si="102"/>
        <v>#NUM!</v>
      </c>
      <c r="BB59" s="57" t="e">
        <f t="shared" si="102"/>
        <v>#NUM!</v>
      </c>
      <c r="BC59" s="57" t="e">
        <f t="shared" si="102"/>
        <v>#NUM!</v>
      </c>
      <c r="BD59" s="57" t="e">
        <f t="shared" si="102"/>
        <v>#NUM!</v>
      </c>
      <c r="BE59" s="57" t="e">
        <f t="shared" si="102"/>
        <v>#NUM!</v>
      </c>
      <c r="BF59" s="57" t="e">
        <f t="shared" si="102"/>
        <v>#NUM!</v>
      </c>
      <c r="BG59" s="57" t="e">
        <f t="shared" si="102"/>
        <v>#NUM!</v>
      </c>
      <c r="BH59" s="57" t="e">
        <f t="shared" si="102"/>
        <v>#NUM!</v>
      </c>
      <c r="BI59" s="5">
        <f t="shared" si="8"/>
        <v>4.5522464184839802</v>
      </c>
    </row>
    <row r="60" spans="4:61" s="1" customFormat="1">
      <c r="D60" s="5"/>
      <c r="E60" s="5"/>
      <c r="F60" s="5"/>
      <c r="G60" s="5"/>
      <c r="H60" s="5"/>
      <c r="O60" s="3"/>
      <c r="P60" s="57">
        <v>24.5</v>
      </c>
      <c r="Q60" s="57">
        <f t="shared" si="3"/>
        <v>1.4904643734675234E-41</v>
      </c>
      <c r="R60" s="57">
        <f t="shared" si="4"/>
        <v>1</v>
      </c>
      <c r="S60" s="57">
        <f t="shared" ref="S60:AL60" si="103">R60+(($B$5*$P60)^S$10)/FACT(S$10)</f>
        <v>118.6</v>
      </c>
      <c r="T60" s="57">
        <f t="shared" si="103"/>
        <v>7033.48</v>
      </c>
      <c r="U60" s="57">
        <f t="shared" si="103"/>
        <v>278096.77599999995</v>
      </c>
      <c r="V60" s="57">
        <f t="shared" si="103"/>
        <v>8247357.6783999978</v>
      </c>
      <c r="W60" s="57">
        <f t="shared" si="103"/>
        <v>195684374.10284796</v>
      </c>
      <c r="X60" s="57">
        <f t="shared" si="103"/>
        <v>3869449896.0220275</v>
      </c>
      <c r="Y60" s="57">
        <f t="shared" si="103"/>
        <v>65588710664.264236</v>
      </c>
      <c r="Z60" s="57">
        <f t="shared" si="103"/>
        <v>972861843957.4248</v>
      </c>
      <c r="AA60" s="57">
        <f t="shared" si="103"/>
        <v>12827897452321.387</v>
      </c>
      <c r="AB60" s="57">
        <f t="shared" si="103"/>
        <v>152243116206681.59</v>
      </c>
      <c r="AC60" s="57">
        <f t="shared" si="103"/>
        <v>1642718545798750.8</v>
      </c>
      <c r="AD60" s="57">
        <f t="shared" si="103"/>
        <v>1.6249377755801026E+16</v>
      </c>
      <c r="AE60" s="57">
        <f t="shared" si="103"/>
        <v>1.483834641478216E+17</v>
      </c>
      <c r="AF60" s="57">
        <f t="shared" si="103"/>
        <v>1.2583097898407944E+18</v>
      </c>
      <c r="AG60" s="57">
        <f t="shared" si="103"/>
        <v>9.9601321832737014E+18</v>
      </c>
      <c r="AH60" s="57">
        <f t="shared" si="103"/>
        <v>7.3918526775005561E+19</v>
      </c>
      <c r="AI60" s="57">
        <f t="shared" si="103"/>
        <v>5.1636012700957416E+20</v>
      </c>
      <c r="AJ60" s="57">
        <f t="shared" si="103"/>
        <v>3.4069785818754224E+21</v>
      </c>
      <c r="AK60" s="57">
        <f t="shared" si="103"/>
        <v>2.1298385439360884E+22</v>
      </c>
      <c r="AL60" s="57">
        <f t="shared" si="103"/>
        <v>1.2649985776137538E+23</v>
      </c>
      <c r="AM60" s="57">
        <f t="shared" si="6"/>
        <v>1</v>
      </c>
      <c r="AN60" s="57">
        <f t="shared" si="1"/>
        <v>1.3888888888888889E-3</v>
      </c>
      <c r="AO60" s="57">
        <f t="shared" ref="AO60:BH60" si="104">AN60+1/((FACT($B$4-1-AO$10))*(($B$5*$P60)^AO$10))</f>
        <v>1.459750566893424E-3</v>
      </c>
      <c r="AP60" s="57">
        <f t="shared" si="104"/>
        <v>1.4627633933391952E-3</v>
      </c>
      <c r="AQ60" s="57">
        <f t="shared" si="104"/>
        <v>1.4628658704291873E-3</v>
      </c>
      <c r="AR60" s="57">
        <f t="shared" si="104"/>
        <v>1.4628684846406668E-3</v>
      </c>
      <c r="AS60" s="57">
        <f t="shared" si="104"/>
        <v>1.4628685291000457E-3</v>
      </c>
      <c r="AT60" s="57">
        <f t="shared" si="104"/>
        <v>1.4628685294781015E-3</v>
      </c>
      <c r="AU60" s="57" t="e">
        <f t="shared" si="104"/>
        <v>#NUM!</v>
      </c>
      <c r="AV60" s="57" t="e">
        <f t="shared" si="104"/>
        <v>#NUM!</v>
      </c>
      <c r="AW60" s="57" t="e">
        <f t="shared" si="104"/>
        <v>#NUM!</v>
      </c>
      <c r="AX60" s="57" t="e">
        <f t="shared" si="104"/>
        <v>#NUM!</v>
      </c>
      <c r="AY60" s="57" t="e">
        <f t="shared" si="104"/>
        <v>#NUM!</v>
      </c>
      <c r="AZ60" s="57" t="e">
        <f t="shared" si="104"/>
        <v>#NUM!</v>
      </c>
      <c r="BA60" s="57" t="e">
        <f t="shared" si="104"/>
        <v>#NUM!</v>
      </c>
      <c r="BB60" s="57" t="e">
        <f t="shared" si="104"/>
        <v>#NUM!</v>
      </c>
      <c r="BC60" s="57" t="e">
        <f t="shared" si="104"/>
        <v>#NUM!</v>
      </c>
      <c r="BD60" s="57" t="e">
        <f t="shared" si="104"/>
        <v>#NUM!</v>
      </c>
      <c r="BE60" s="57" t="e">
        <f t="shared" si="104"/>
        <v>#NUM!</v>
      </c>
      <c r="BF60" s="57" t="e">
        <f t="shared" si="104"/>
        <v>#NUM!</v>
      </c>
      <c r="BG60" s="57" t="e">
        <f t="shared" si="104"/>
        <v>#NUM!</v>
      </c>
      <c r="BH60" s="57" t="e">
        <f t="shared" si="104"/>
        <v>#NUM!</v>
      </c>
      <c r="BI60" s="5">
        <f t="shared" si="8"/>
        <v>4.5572561937914484</v>
      </c>
    </row>
    <row r="61" spans="4:61" s="1" customFormat="1">
      <c r="D61" s="5"/>
      <c r="E61" s="5"/>
      <c r="F61" s="5"/>
      <c r="G61" s="5"/>
      <c r="H61" s="5"/>
      <c r="O61" s="3"/>
      <c r="P61" s="58">
        <v>25</v>
      </c>
      <c r="Q61" s="57">
        <f t="shared" si="3"/>
        <v>1.5263649643843142E-42</v>
      </c>
      <c r="R61" s="57">
        <f t="shared" si="4"/>
        <v>1</v>
      </c>
      <c r="S61" s="57">
        <f t="shared" ref="S61:AL61" si="105">R61+(($B$5*$P61)^S$10)/FACT(S$10)</f>
        <v>121</v>
      </c>
      <c r="T61" s="57">
        <f t="shared" si="105"/>
        <v>7321</v>
      </c>
      <c r="U61" s="57">
        <f t="shared" si="105"/>
        <v>295321</v>
      </c>
      <c r="V61" s="57">
        <f t="shared" si="105"/>
        <v>8935321</v>
      </c>
      <c r="W61" s="57">
        <f t="shared" si="105"/>
        <v>216295321</v>
      </c>
      <c r="X61" s="57">
        <f t="shared" si="105"/>
        <v>4363495321</v>
      </c>
      <c r="Y61" s="57">
        <f t="shared" si="105"/>
        <v>75458352463.857147</v>
      </c>
      <c r="Z61" s="57">
        <f t="shared" si="105"/>
        <v>1141881209606.7144</v>
      </c>
      <c r="AA61" s="57">
        <f t="shared" si="105"/>
        <v>15360852638178.143</v>
      </c>
      <c r="AB61" s="57">
        <f t="shared" si="105"/>
        <v>185988509781035.31</v>
      </c>
      <c r="AC61" s="57">
        <f t="shared" si="105"/>
        <v>2047381133157658.8</v>
      </c>
      <c r="AD61" s="57">
        <f t="shared" si="105"/>
        <v>2.0661307366923892E+16</v>
      </c>
      <c r="AE61" s="57">
        <f t="shared" si="105"/>
        <v>1.9248216490938144E+17</v>
      </c>
      <c r="AF61" s="57">
        <f t="shared" si="105"/>
        <v>1.6652323724161603E+18</v>
      </c>
      <c r="AG61" s="57">
        <f t="shared" si="105"/>
        <v>1.3447234032470391E+19</v>
      </c>
      <c r="AH61" s="57">
        <f t="shared" si="105"/>
        <v>1.0181224648287714E+20</v>
      </c>
      <c r="AI61" s="57">
        <f t="shared" si="105"/>
        <v>7.2556527554457174E+20</v>
      </c>
      <c r="AJ61" s="57">
        <f t="shared" si="105"/>
        <v>4.883918802622536E+21</v>
      </c>
      <c r="AK61" s="57">
        <f t="shared" si="105"/>
        <v>3.1147204236799155E+22</v>
      </c>
      <c r="AL61" s="57">
        <f t="shared" si="105"/>
        <v>1.8872691684185887E+23</v>
      </c>
      <c r="AM61" s="57">
        <f t="shared" si="6"/>
        <v>1</v>
      </c>
      <c r="AN61" s="57">
        <f t="shared" si="1"/>
        <v>1.3888888888888889E-3</v>
      </c>
      <c r="AO61" s="57">
        <f t="shared" ref="AO61:BH61" si="106">AN61+1/((FACT($B$4-1-AO$10))*(($B$5*$P61)^AO$10))</f>
        <v>1.4583333333333334E-3</v>
      </c>
      <c r="AP61" s="57">
        <f t="shared" si="106"/>
        <v>1.461226851851852E-3</v>
      </c>
      <c r="AQ61" s="57">
        <f t="shared" si="106"/>
        <v>1.4613233024691359E-3</v>
      </c>
      <c r="AR61" s="57">
        <f t="shared" si="106"/>
        <v>1.4613257137345681E-3</v>
      </c>
      <c r="AS61" s="57">
        <f t="shared" si="106"/>
        <v>1.4613257539223253E-3</v>
      </c>
      <c r="AT61" s="57">
        <f t="shared" si="106"/>
        <v>1.4613257542572232E-3</v>
      </c>
      <c r="AU61" s="57" t="e">
        <f t="shared" si="106"/>
        <v>#NUM!</v>
      </c>
      <c r="AV61" s="57" t="e">
        <f t="shared" si="106"/>
        <v>#NUM!</v>
      </c>
      <c r="AW61" s="57" t="e">
        <f t="shared" si="106"/>
        <v>#NUM!</v>
      </c>
      <c r="AX61" s="57" t="e">
        <f t="shared" si="106"/>
        <v>#NUM!</v>
      </c>
      <c r="AY61" s="57" t="e">
        <f t="shared" si="106"/>
        <v>#NUM!</v>
      </c>
      <c r="AZ61" s="57" t="e">
        <f t="shared" si="106"/>
        <v>#NUM!</v>
      </c>
      <c r="BA61" s="57" t="e">
        <f t="shared" si="106"/>
        <v>#NUM!</v>
      </c>
      <c r="BB61" s="57" t="e">
        <f t="shared" si="106"/>
        <v>#NUM!</v>
      </c>
      <c r="BC61" s="57" t="e">
        <f t="shared" si="106"/>
        <v>#NUM!</v>
      </c>
      <c r="BD61" s="57" t="e">
        <f t="shared" si="106"/>
        <v>#NUM!</v>
      </c>
      <c r="BE61" s="57" t="e">
        <f t="shared" si="106"/>
        <v>#NUM!</v>
      </c>
      <c r="BF61" s="57" t="e">
        <f t="shared" si="106"/>
        <v>#NUM!</v>
      </c>
      <c r="BG61" s="57" t="e">
        <f t="shared" si="106"/>
        <v>#NUM!</v>
      </c>
      <c r="BH61" s="57" t="e">
        <f t="shared" si="106"/>
        <v>#NUM!</v>
      </c>
      <c r="BI61" s="5">
        <f t="shared" si="8"/>
        <v>4.5620674563798849</v>
      </c>
    </row>
    <row r="62" spans="4:61" s="1" customFormat="1">
      <c r="D62" s="5"/>
      <c r="E62" s="5"/>
      <c r="F62" s="5"/>
      <c r="G62" s="5"/>
      <c r="H62" s="5"/>
      <c r="O62" s="3"/>
      <c r="P62" s="57">
        <v>25.5</v>
      </c>
      <c r="Q62" s="57">
        <f t="shared" si="3"/>
        <v>1.5593825242509747E-43</v>
      </c>
      <c r="R62" s="57">
        <f t="shared" si="4"/>
        <v>1</v>
      </c>
      <c r="S62" s="57">
        <f t="shared" ref="S62:AL62" si="107">R62+(($B$5*$P62)^S$10)/FACT(S$10)</f>
        <v>123.39999999999999</v>
      </c>
      <c r="T62" s="57">
        <f t="shared" si="107"/>
        <v>7614.2799999999988</v>
      </c>
      <c r="U62" s="57">
        <f t="shared" si="107"/>
        <v>313242.18399999989</v>
      </c>
      <c r="V62" s="57">
        <f t="shared" si="107"/>
        <v>9665456.0463999975</v>
      </c>
      <c r="W62" s="57">
        <f t="shared" si="107"/>
        <v>238607651.39795196</v>
      </c>
      <c r="X62" s="57">
        <f t="shared" si="107"/>
        <v>4909028436.5696115</v>
      </c>
      <c r="Y62" s="57">
        <f t="shared" si="107"/>
        <v>86574671880.142609</v>
      </c>
      <c r="Z62" s="57">
        <f t="shared" si="107"/>
        <v>1336059016566.8093</v>
      </c>
      <c r="AA62" s="57">
        <f t="shared" si="107"/>
        <v>18329046104305.48</v>
      </c>
      <c r="AB62" s="57">
        <f t="shared" si="107"/>
        <v>226323208058226.75</v>
      </c>
      <c r="AC62" s="57">
        <f t="shared" si="107"/>
        <v>2540730973800042</v>
      </c>
      <c r="AD62" s="57">
        <f t="shared" si="107"/>
        <v>2.6147690184366552E+16</v>
      </c>
      <c r="AE62" s="57">
        <f t="shared" si="107"/>
        <v>2.4841629075154666E+17</v>
      </c>
      <c r="AF62" s="57">
        <f t="shared" si="107"/>
        <v>2.1916789128531781E+18</v>
      </c>
      <c r="AG62" s="57">
        <f t="shared" si="107"/>
        <v>1.8048701909202487E+19</v>
      </c>
      <c r="AH62" s="57">
        <f t="shared" si="107"/>
        <v>1.393549278312747E+20</v>
      </c>
      <c r="AI62" s="57">
        <f t="shared" si="107"/>
        <v>1.0127597544701945E+21</v>
      </c>
      <c r="AJ62" s="57">
        <f t="shared" si="107"/>
        <v>6.9519125756148491E+21</v>
      </c>
      <c r="AK62" s="57">
        <f t="shared" si="107"/>
        <v>4.5212560223409885E+22</v>
      </c>
      <c r="AL62" s="57">
        <f t="shared" si="107"/>
        <v>2.7936772382791549E+23</v>
      </c>
      <c r="AM62" s="57">
        <f t="shared" si="6"/>
        <v>1</v>
      </c>
      <c r="AN62" s="57">
        <f t="shared" si="1"/>
        <v>1.3888888888888889E-3</v>
      </c>
      <c r="AO62" s="57">
        <f t="shared" ref="AO62:BH62" si="108">AN62+1/((FACT($B$4-1-AO$10))*(($B$5*$P62)^AO$10))</f>
        <v>1.456971677559913E-3</v>
      </c>
      <c r="AP62" s="57">
        <f t="shared" si="108"/>
        <v>1.4597528372278469E-3</v>
      </c>
      <c r="AQ62" s="57">
        <f t="shared" si="108"/>
        <v>1.4598437247986943E-3</v>
      </c>
      <c r="AR62" s="57">
        <f t="shared" si="108"/>
        <v>1.4598459524352346E-3</v>
      </c>
      <c r="AS62" s="57">
        <f t="shared" si="108"/>
        <v>1.4598459888345244E-3</v>
      </c>
      <c r="AT62" s="57">
        <f t="shared" si="108"/>
        <v>1.4598459891319042E-3</v>
      </c>
      <c r="AU62" s="57" t="e">
        <f t="shared" si="108"/>
        <v>#NUM!</v>
      </c>
      <c r="AV62" s="57" t="e">
        <f t="shared" si="108"/>
        <v>#NUM!</v>
      </c>
      <c r="AW62" s="57" t="e">
        <f t="shared" si="108"/>
        <v>#NUM!</v>
      </c>
      <c r="AX62" s="57" t="e">
        <f t="shared" si="108"/>
        <v>#NUM!</v>
      </c>
      <c r="AY62" s="57" t="e">
        <f t="shared" si="108"/>
        <v>#NUM!</v>
      </c>
      <c r="AZ62" s="57" t="e">
        <f t="shared" si="108"/>
        <v>#NUM!</v>
      </c>
      <c r="BA62" s="57" t="e">
        <f t="shared" si="108"/>
        <v>#NUM!</v>
      </c>
      <c r="BB62" s="57" t="e">
        <f t="shared" si="108"/>
        <v>#NUM!</v>
      </c>
      <c r="BC62" s="57" t="e">
        <f t="shared" si="108"/>
        <v>#NUM!</v>
      </c>
      <c r="BD62" s="57" t="e">
        <f t="shared" si="108"/>
        <v>#NUM!</v>
      </c>
      <c r="BE62" s="57" t="e">
        <f t="shared" si="108"/>
        <v>#NUM!</v>
      </c>
      <c r="BF62" s="57" t="e">
        <f t="shared" si="108"/>
        <v>#NUM!</v>
      </c>
      <c r="BG62" s="57" t="e">
        <f t="shared" si="108"/>
        <v>#NUM!</v>
      </c>
      <c r="BH62" s="57" t="e">
        <f t="shared" si="108"/>
        <v>#NUM!</v>
      </c>
      <c r="BI62" s="5">
        <f t="shared" si="8"/>
        <v>4.5666917718018958</v>
      </c>
    </row>
    <row r="63" spans="4:61" s="1" customFormat="1">
      <c r="D63" s="5"/>
      <c r="E63" s="5"/>
      <c r="F63" s="5"/>
      <c r="G63" s="5"/>
      <c r="H63" s="5"/>
      <c r="O63" s="3"/>
      <c r="P63" s="58">
        <v>26</v>
      </c>
      <c r="Q63" s="57">
        <f t="shared" si="3"/>
        <v>1.589442829709368E-44</v>
      </c>
      <c r="R63" s="57">
        <f t="shared" si="4"/>
        <v>1</v>
      </c>
      <c r="S63" s="57">
        <f t="shared" ref="S63:AL63" si="109">R63+(($B$5*$P63)^S$10)/FACT(S$10)</f>
        <v>125.8</v>
      </c>
      <c r="T63" s="57">
        <f t="shared" si="109"/>
        <v>7913.32</v>
      </c>
      <c r="U63" s="57">
        <f t="shared" si="109"/>
        <v>331874.152</v>
      </c>
      <c r="V63" s="57">
        <f t="shared" si="109"/>
        <v>10439452.110399999</v>
      </c>
      <c r="W63" s="57">
        <f t="shared" si="109"/>
        <v>262724597.95206395</v>
      </c>
      <c r="X63" s="57">
        <f t="shared" si="109"/>
        <v>5510255631.4586735</v>
      </c>
      <c r="Y63" s="57">
        <f t="shared" si="109"/>
        <v>99066237485.976517</v>
      </c>
      <c r="Z63" s="57">
        <f t="shared" si="109"/>
        <v>1558539554416.4548</v>
      </c>
      <c r="AA63" s="57">
        <f t="shared" si="109"/>
        <v>21796569549185.754</v>
      </c>
      <c r="AB63" s="57">
        <f t="shared" si="109"/>
        <v>274367183883906.59</v>
      </c>
      <c r="AC63" s="57">
        <f t="shared" si="109"/>
        <v>3139895608336012</v>
      </c>
      <c r="AD63" s="57">
        <f t="shared" si="109"/>
        <v>3.2941391222637912E+16</v>
      </c>
      <c r="AE63" s="57">
        <f t="shared" si="109"/>
        <v>3.1903574911993613E+17</v>
      </c>
      <c r="AF63" s="57">
        <f t="shared" si="109"/>
        <v>2.8693625966615654E+18</v>
      </c>
      <c r="AG63" s="57">
        <f t="shared" si="109"/>
        <v>2.4088081968207921E+19</v>
      </c>
      <c r="AH63" s="57">
        <f t="shared" si="109"/>
        <v>1.8959409306626952E+20</v>
      </c>
      <c r="AI63" s="57">
        <f t="shared" si="109"/>
        <v>1.4046029274802744E+21</v>
      </c>
      <c r="AJ63" s="57">
        <f t="shared" si="109"/>
        <v>9.8286641794173758E+21</v>
      </c>
      <c r="AK63" s="57">
        <f t="shared" si="109"/>
        <v>6.5161445455298971E+22</v>
      </c>
      <c r="AL63" s="57">
        <f t="shared" si="109"/>
        <v>4.1043800061680016E+23</v>
      </c>
      <c r="AM63" s="57">
        <f t="shared" si="6"/>
        <v>1</v>
      </c>
      <c r="AN63" s="57">
        <f t="shared" si="1"/>
        <v>1.3888888888888889E-3</v>
      </c>
      <c r="AO63" s="57">
        <f t="shared" ref="AO63:BH63" si="110">AN63+1/((FACT($B$4-1-AO$10))*(($B$5*$P63)^AO$10))</f>
        <v>1.4556623931623932E-3</v>
      </c>
      <c r="AP63" s="57">
        <f t="shared" si="110"/>
        <v>1.4583376136861714E-3</v>
      </c>
      <c r="AQ63" s="57">
        <f t="shared" si="110"/>
        <v>1.4584233579337284E-3</v>
      </c>
      <c r="AR63" s="57">
        <f t="shared" si="110"/>
        <v>1.4584254190935255E-3</v>
      </c>
      <c r="AS63" s="57">
        <f t="shared" si="110"/>
        <v>1.4584254521249325E-3</v>
      </c>
      <c r="AT63" s="57">
        <f t="shared" si="110"/>
        <v>1.4584254523896073E-3</v>
      </c>
      <c r="AU63" s="57" t="e">
        <f t="shared" si="110"/>
        <v>#NUM!</v>
      </c>
      <c r="AV63" s="57" t="e">
        <f t="shared" si="110"/>
        <v>#NUM!</v>
      </c>
      <c r="AW63" s="57" t="e">
        <f t="shared" si="110"/>
        <v>#NUM!</v>
      </c>
      <c r="AX63" s="57" t="e">
        <f t="shared" si="110"/>
        <v>#NUM!</v>
      </c>
      <c r="AY63" s="57" t="e">
        <f t="shared" si="110"/>
        <v>#NUM!</v>
      </c>
      <c r="AZ63" s="57" t="e">
        <f t="shared" si="110"/>
        <v>#NUM!</v>
      </c>
      <c r="BA63" s="57" t="e">
        <f t="shared" si="110"/>
        <v>#NUM!</v>
      </c>
      <c r="BB63" s="57" t="e">
        <f t="shared" si="110"/>
        <v>#NUM!</v>
      </c>
      <c r="BC63" s="57" t="e">
        <f t="shared" si="110"/>
        <v>#NUM!</v>
      </c>
      <c r="BD63" s="57" t="e">
        <f t="shared" si="110"/>
        <v>#NUM!</v>
      </c>
      <c r="BE63" s="57" t="e">
        <f t="shared" si="110"/>
        <v>#NUM!</v>
      </c>
      <c r="BF63" s="57" t="e">
        <f t="shared" si="110"/>
        <v>#NUM!</v>
      </c>
      <c r="BG63" s="57" t="e">
        <f t="shared" si="110"/>
        <v>#NUM!</v>
      </c>
      <c r="BH63" s="57" t="e">
        <f t="shared" si="110"/>
        <v>#NUM!</v>
      </c>
      <c r="BI63" s="5">
        <f t="shared" si="8"/>
        <v>4.5711398246262354</v>
      </c>
    </row>
    <row r="64" spans="4:61" s="1" customFormat="1">
      <c r="D64" s="5"/>
      <c r="E64" s="5"/>
      <c r="F64" s="5"/>
      <c r="G64" s="5"/>
      <c r="H64" s="5"/>
      <c r="O64" s="3"/>
      <c r="P64" s="57">
        <v>26.5</v>
      </c>
      <c r="Q64" s="57">
        <f t="shared" si="3"/>
        <v>1.6164910735315531E-45</v>
      </c>
      <c r="R64" s="57">
        <f t="shared" si="4"/>
        <v>1</v>
      </c>
      <c r="S64" s="57">
        <f t="shared" ref="S64:AL64" si="111">R64+(($B$5*$P64)^S$10)/FACT(S$10)</f>
        <v>128.19999999999999</v>
      </c>
      <c r="T64" s="57">
        <f t="shared" si="111"/>
        <v>8218.119999999999</v>
      </c>
      <c r="U64" s="57">
        <f t="shared" si="111"/>
        <v>351230.72799999989</v>
      </c>
      <c r="V64" s="57">
        <f t="shared" si="111"/>
        <v>11259031.662399994</v>
      </c>
      <c r="W64" s="57">
        <f t="shared" si="111"/>
        <v>288753487.43353587</v>
      </c>
      <c r="X64" s="57">
        <f t="shared" si="111"/>
        <v>6171635949.7816143</v>
      </c>
      <c r="Y64" s="57">
        <f t="shared" si="111"/>
        <v>113072014408.44955</v>
      </c>
      <c r="Z64" s="57">
        <f t="shared" si="111"/>
        <v>1812788031901.2695</v>
      </c>
      <c r="AA64" s="57">
        <f t="shared" si="111"/>
        <v>25835441079133.121</v>
      </c>
      <c r="AB64" s="57">
        <f t="shared" si="111"/>
        <v>331403587839922.25</v>
      </c>
      <c r="AC64" s="57">
        <f t="shared" si="111"/>
        <v>3864882521291956</v>
      </c>
      <c r="AD64" s="57">
        <f t="shared" si="111"/>
        <v>4.131975921588352E+16</v>
      </c>
      <c r="AE64" s="57">
        <f t="shared" si="111"/>
        <v>4.0780132195065626E+17</v>
      </c>
      <c r="AF64" s="57">
        <f t="shared" si="111"/>
        <v>3.7375480919408763E+18</v>
      </c>
      <c r="AG64" s="57">
        <f t="shared" si="111"/>
        <v>3.1973800701457945E+19</v>
      </c>
      <c r="AH64" s="57">
        <f t="shared" si="111"/>
        <v>2.564520089471186E+20</v>
      </c>
      <c r="AI64" s="57">
        <f t="shared" si="111"/>
        <v>1.9360771906440614E+21</v>
      </c>
      <c r="AJ64" s="57">
        <f t="shared" si="111"/>
        <v>1.380542847463579E+22</v>
      </c>
      <c r="AK64" s="57">
        <f t="shared" si="111"/>
        <v>9.326761180746462E+22</v>
      </c>
      <c r="AL64" s="57">
        <f t="shared" si="111"/>
        <v>5.9864709780425587E+23</v>
      </c>
      <c r="AM64" s="57">
        <f t="shared" si="6"/>
        <v>1</v>
      </c>
      <c r="AN64" s="57">
        <f t="shared" si="1"/>
        <v>1.3888888888888889E-3</v>
      </c>
      <c r="AO64" s="57">
        <f t="shared" ref="AO64:BH64" si="112">AN64+1/((FACT($B$4-1-AO$10))*(($B$5*$P64)^AO$10))</f>
        <v>1.4544025157232706E-3</v>
      </c>
      <c r="AP64" s="57">
        <f t="shared" si="112"/>
        <v>1.4569777369038673E-3</v>
      </c>
      <c r="AQ64" s="57">
        <f t="shared" si="112"/>
        <v>1.4570587187019992E-3</v>
      </c>
      <c r="AR64" s="57">
        <f t="shared" si="112"/>
        <v>1.4570606286500682E-3</v>
      </c>
      <c r="AS64" s="57">
        <f t="shared" si="112"/>
        <v>1.4570606586806983E-3</v>
      </c>
      <c r="AT64" s="57">
        <f t="shared" si="112"/>
        <v>1.4570606589167881E-3</v>
      </c>
      <c r="AU64" s="57" t="e">
        <f t="shared" si="112"/>
        <v>#NUM!</v>
      </c>
      <c r="AV64" s="57" t="e">
        <f t="shared" si="112"/>
        <v>#NUM!</v>
      </c>
      <c r="AW64" s="57" t="e">
        <f t="shared" si="112"/>
        <v>#NUM!</v>
      </c>
      <c r="AX64" s="57" t="e">
        <f t="shared" si="112"/>
        <v>#NUM!</v>
      </c>
      <c r="AY64" s="57" t="e">
        <f t="shared" si="112"/>
        <v>#NUM!</v>
      </c>
      <c r="AZ64" s="57" t="e">
        <f t="shared" si="112"/>
        <v>#NUM!</v>
      </c>
      <c r="BA64" s="57" t="e">
        <f t="shared" si="112"/>
        <v>#NUM!</v>
      </c>
      <c r="BB64" s="57" t="e">
        <f t="shared" si="112"/>
        <v>#NUM!</v>
      </c>
      <c r="BC64" s="57" t="e">
        <f t="shared" si="112"/>
        <v>#NUM!</v>
      </c>
      <c r="BD64" s="57" t="e">
        <f t="shared" si="112"/>
        <v>#NUM!</v>
      </c>
      <c r="BE64" s="57" t="e">
        <f t="shared" si="112"/>
        <v>#NUM!</v>
      </c>
      <c r="BF64" s="57" t="e">
        <f t="shared" si="112"/>
        <v>#NUM!</v>
      </c>
      <c r="BG64" s="57" t="e">
        <f t="shared" si="112"/>
        <v>#NUM!</v>
      </c>
      <c r="BH64" s="57" t="e">
        <f t="shared" si="112"/>
        <v>#NUM!</v>
      </c>
      <c r="BI64" s="5">
        <f t="shared" si="8"/>
        <v>4.5754215007238042</v>
      </c>
    </row>
    <row r="65" spans="4:61" s="1" customFormat="1">
      <c r="D65" s="5"/>
      <c r="E65" s="5"/>
      <c r="F65" s="5"/>
      <c r="G65" s="5"/>
      <c r="H65" s="5"/>
      <c r="O65" s="3"/>
      <c r="P65" s="58">
        <v>27</v>
      </c>
      <c r="Q65" s="57">
        <f t="shared" si="3"/>
        <v>1.6404911638312567E-46</v>
      </c>
      <c r="R65" s="57">
        <f t="shared" si="4"/>
        <v>1</v>
      </c>
      <c r="S65" s="57">
        <f t="shared" ref="S65:AL65" si="113">R65+(($B$5*$P65)^S$10)/FACT(S$10)</f>
        <v>130.6</v>
      </c>
      <c r="T65" s="57">
        <f t="shared" si="113"/>
        <v>8528.68</v>
      </c>
      <c r="U65" s="57">
        <f t="shared" si="113"/>
        <v>371325.73599999992</v>
      </c>
      <c r="V65" s="57">
        <f t="shared" si="113"/>
        <v>12125950.350399999</v>
      </c>
      <c r="W65" s="57">
        <f t="shared" si="113"/>
        <v>316805820.35564792</v>
      </c>
      <c r="X65" s="57">
        <f t="shared" si="113"/>
        <v>6897891012.4690037</v>
      </c>
      <c r="Y65" s="57">
        <f t="shared" si="113"/>
        <v>128741982569.31055</v>
      </c>
      <c r="Z65" s="57">
        <f t="shared" si="113"/>
        <v>2102616265790.1438</v>
      </c>
      <c r="AA65" s="57">
        <f t="shared" si="113"/>
        <v>30526405944170.145</v>
      </c>
      <c r="AB65" s="57">
        <f t="shared" si="113"/>
        <v>398898720175974.94</v>
      </c>
      <c r="AC65" s="57">
        <f t="shared" si="113"/>
        <v>4738994349670692</v>
      </c>
      <c r="AD65" s="57">
        <f t="shared" si="113"/>
        <v>5.1612027148213648E+16</v>
      </c>
      <c r="AE65" s="57">
        <f t="shared" si="113"/>
        <v>5.1890010797061101E+17</v>
      </c>
      <c r="AF65" s="57">
        <f t="shared" si="113"/>
        <v>4.8446526275836621E+18</v>
      </c>
      <c r="AG65" s="57">
        <f t="shared" si="113"/>
        <v>4.2219154397040419E+19</v>
      </c>
      <c r="AH65" s="57">
        <f t="shared" si="113"/>
        <v>3.4495261872964017E+20</v>
      </c>
      <c r="AI65" s="57">
        <f t="shared" si="113"/>
        <v>2.6528500879946358E+21</v>
      </c>
      <c r="AJ65" s="57">
        <f t="shared" si="113"/>
        <v>1.9269711866702607E+22</v>
      </c>
      <c r="AK65" s="57">
        <f t="shared" si="113"/>
        <v>1.3261420063094221E+23</v>
      </c>
      <c r="AL65" s="57">
        <f t="shared" si="113"/>
        <v>8.6708648782321489E+23</v>
      </c>
      <c r="AM65" s="57">
        <f t="shared" si="6"/>
        <v>1</v>
      </c>
      <c r="AN65" s="57">
        <f t="shared" si="1"/>
        <v>1.3888888888888889E-3</v>
      </c>
      <c r="AO65" s="57">
        <f t="shared" ref="AO65:BH65" si="114">AN65+1/((FACT($B$4-1-AO$10))*(($B$5*$P65)^AO$10))</f>
        <v>1.4531893004115226E-3</v>
      </c>
      <c r="AP65" s="57">
        <f t="shared" si="114"/>
        <v>1.4556700261647106E-3</v>
      </c>
      <c r="AQ65" s="57">
        <f t="shared" si="114"/>
        <v>1.4557465917743768E-3</v>
      </c>
      <c r="AR65" s="57">
        <f t="shared" si="114"/>
        <v>1.4557483641264525E-3</v>
      </c>
      <c r="AS65" s="57">
        <f t="shared" si="114"/>
        <v>1.4557483914775648E-3</v>
      </c>
      <c r="AT65" s="57">
        <f t="shared" si="114"/>
        <v>1.4557483916886073E-3</v>
      </c>
      <c r="AU65" s="57" t="e">
        <f t="shared" si="114"/>
        <v>#NUM!</v>
      </c>
      <c r="AV65" s="57" t="e">
        <f t="shared" si="114"/>
        <v>#NUM!</v>
      </c>
      <c r="AW65" s="57" t="e">
        <f t="shared" si="114"/>
        <v>#NUM!</v>
      </c>
      <c r="AX65" s="57" t="e">
        <f t="shared" si="114"/>
        <v>#NUM!</v>
      </c>
      <c r="AY65" s="57" t="e">
        <f t="shared" si="114"/>
        <v>#NUM!</v>
      </c>
      <c r="AZ65" s="57" t="e">
        <f t="shared" si="114"/>
        <v>#NUM!</v>
      </c>
      <c r="BA65" s="57" t="e">
        <f t="shared" si="114"/>
        <v>#NUM!</v>
      </c>
      <c r="BB65" s="57" t="e">
        <f t="shared" si="114"/>
        <v>#NUM!</v>
      </c>
      <c r="BC65" s="57" t="e">
        <f t="shared" si="114"/>
        <v>#NUM!</v>
      </c>
      <c r="BD65" s="57" t="e">
        <f t="shared" si="114"/>
        <v>#NUM!</v>
      </c>
      <c r="BE65" s="57" t="e">
        <f t="shared" si="114"/>
        <v>#NUM!</v>
      </c>
      <c r="BF65" s="57" t="e">
        <f t="shared" si="114"/>
        <v>#NUM!</v>
      </c>
      <c r="BG65" s="57" t="e">
        <f t="shared" si="114"/>
        <v>#NUM!</v>
      </c>
      <c r="BH65" s="57" t="e">
        <f t="shared" si="114"/>
        <v>#NUM!</v>
      </c>
      <c r="BI65" s="5">
        <f t="shared" si="8"/>
        <v>4.5795459605032507</v>
      </c>
    </row>
    <row r="66" spans="4:61" s="1" customFormat="1">
      <c r="D66" s="5"/>
      <c r="E66" s="5"/>
      <c r="F66" s="5"/>
      <c r="G66" s="5"/>
      <c r="H66" s="5"/>
      <c r="O66" s="3"/>
      <c r="P66" s="57">
        <v>27.5</v>
      </c>
      <c r="Q66" s="57">
        <f t="shared" si="3"/>
        <v>1.6614249074291182E-47</v>
      </c>
      <c r="R66" s="57">
        <f t="shared" si="4"/>
        <v>1</v>
      </c>
      <c r="S66" s="57">
        <f t="shared" ref="S66:AL66" si="115">R66+(($B$5*$P66)^S$10)/FACT(S$10)</f>
        <v>133</v>
      </c>
      <c r="T66" s="57">
        <f t="shared" si="115"/>
        <v>8845</v>
      </c>
      <c r="U66" s="57">
        <f t="shared" si="115"/>
        <v>392173</v>
      </c>
      <c r="V66" s="57">
        <f t="shared" si="115"/>
        <v>13041997</v>
      </c>
      <c r="W66" s="57">
        <f t="shared" si="115"/>
        <v>346997350.60000002</v>
      </c>
      <c r="X66" s="57">
        <f t="shared" si="115"/>
        <v>7694015129.8000002</v>
      </c>
      <c r="Y66" s="57">
        <f t="shared" si="115"/>
        <v>146237778966.14285</v>
      </c>
      <c r="Z66" s="57">
        <f t="shared" si="115"/>
        <v>2432209882265.8003</v>
      </c>
      <c r="AA66" s="57">
        <f t="shared" si="115"/>
        <v>35959800730660.773</v>
      </c>
      <c r="AB66" s="57">
        <f t="shared" si="115"/>
        <v>478523999929474.38</v>
      </c>
      <c r="AC66" s="57">
        <f t="shared" si="115"/>
        <v>5789294390315237</v>
      </c>
      <c r="AD66" s="57">
        <f t="shared" si="115"/>
        <v>6.420776868455864E+16</v>
      </c>
      <c r="AE66" s="57">
        <f t="shared" si="115"/>
        <v>6.573799692107223E+17</v>
      </c>
      <c r="AF66" s="57">
        <f t="shared" si="115"/>
        <v>6.2501464313145518E+18</v>
      </c>
      <c r="AG66" s="57">
        <f t="shared" si="115"/>
        <v>5.546649129782825E+19</v>
      </c>
      <c r="AH66" s="57">
        <f t="shared" si="115"/>
        <v>4.6150133644656627E+20</v>
      </c>
      <c r="AI66" s="57">
        <f t="shared" si="115"/>
        <v>3.6142424870132379E+21</v>
      </c>
      <c r="AJ66" s="57">
        <f t="shared" si="115"/>
        <v>2.6734344257835498E+22</v>
      </c>
      <c r="AK66" s="57">
        <f t="shared" si="115"/>
        <v>1.8735820919196909E+23</v>
      </c>
      <c r="AL66" s="57">
        <f t="shared" si="115"/>
        <v>1.2474757177572507E+24</v>
      </c>
      <c r="AM66" s="57">
        <f t="shared" si="6"/>
        <v>1</v>
      </c>
      <c r="AN66" s="57">
        <f t="shared" si="1"/>
        <v>1.3888888888888889E-3</v>
      </c>
      <c r="AO66" s="57">
        <f t="shared" ref="AO66:BH66" si="116">AN66+1/((FACT($B$4-1-AO$10))*(($B$5*$P66)^AO$10))</f>
        <v>1.452020202020202E-3</v>
      </c>
      <c r="AP66" s="57">
        <f t="shared" si="116"/>
        <v>1.4544115396388124E-3</v>
      </c>
      <c r="AQ66" s="57">
        <f t="shared" si="116"/>
        <v>1.4544840044151339E-3</v>
      </c>
      <c r="AR66" s="57">
        <f t="shared" si="116"/>
        <v>1.4544856513418684E-3</v>
      </c>
      <c r="AS66" s="57">
        <f t="shared" si="116"/>
        <v>1.4544856762953038E-3</v>
      </c>
      <c r="AT66" s="57">
        <f t="shared" si="116"/>
        <v>1.454485676484345E-3</v>
      </c>
      <c r="AU66" s="57" t="e">
        <f t="shared" si="116"/>
        <v>#NUM!</v>
      </c>
      <c r="AV66" s="57" t="e">
        <f t="shared" si="116"/>
        <v>#NUM!</v>
      </c>
      <c r="AW66" s="57" t="e">
        <f t="shared" si="116"/>
        <v>#NUM!</v>
      </c>
      <c r="AX66" s="57" t="e">
        <f t="shared" si="116"/>
        <v>#NUM!</v>
      </c>
      <c r="AY66" s="57" t="e">
        <f t="shared" si="116"/>
        <v>#NUM!</v>
      </c>
      <c r="AZ66" s="57" t="e">
        <f t="shared" si="116"/>
        <v>#NUM!</v>
      </c>
      <c r="BA66" s="57" t="e">
        <f t="shared" si="116"/>
        <v>#NUM!</v>
      </c>
      <c r="BB66" s="57" t="e">
        <f t="shared" si="116"/>
        <v>#NUM!</v>
      </c>
      <c r="BC66" s="57" t="e">
        <f t="shared" si="116"/>
        <v>#NUM!</v>
      </c>
      <c r="BD66" s="57" t="e">
        <f t="shared" si="116"/>
        <v>#NUM!</v>
      </c>
      <c r="BE66" s="57" t="e">
        <f t="shared" si="116"/>
        <v>#NUM!</v>
      </c>
      <c r="BF66" s="57" t="e">
        <f t="shared" si="116"/>
        <v>#NUM!</v>
      </c>
      <c r="BG66" s="57" t="e">
        <f t="shared" si="116"/>
        <v>#NUM!</v>
      </c>
      <c r="BH66" s="57" t="e">
        <f t="shared" si="116"/>
        <v>#NUM!</v>
      </c>
      <c r="BI66" s="5">
        <f t="shared" si="8"/>
        <v>4.5835217042362002</v>
      </c>
    </row>
    <row r="67" spans="4:61" s="1" customFormat="1">
      <c r="D67" s="5"/>
      <c r="E67" s="5"/>
      <c r="F67" s="5"/>
      <c r="G67" s="5"/>
      <c r="H67" s="5"/>
      <c r="O67" s="3"/>
      <c r="P67" s="58">
        <v>28</v>
      </c>
      <c r="Q67" s="57">
        <f t="shared" si="3"/>
        <v>1.679291096766952E-48</v>
      </c>
      <c r="R67" s="57">
        <f t="shared" si="4"/>
        <v>1</v>
      </c>
      <c r="S67" s="57">
        <f t="shared" ref="S67:AL67" si="117">R67+(($B$5*$P67)^S$10)/FACT(S$10)</f>
        <v>135.4</v>
      </c>
      <c r="T67" s="57">
        <f t="shared" si="117"/>
        <v>9167.08</v>
      </c>
      <c r="U67" s="57">
        <f t="shared" si="117"/>
        <v>413786.34400000004</v>
      </c>
      <c r="V67" s="57">
        <f t="shared" si="117"/>
        <v>14008993.614400001</v>
      </c>
      <c r="W67" s="57">
        <f t="shared" si="117"/>
        <v>379448165.04275209</v>
      </c>
      <c r="X67" s="57">
        <f t="shared" si="117"/>
        <v>8565285605.037837</v>
      </c>
      <c r="Y67" s="57">
        <f t="shared" si="117"/>
        <v>165733364452.94348</v>
      </c>
      <c r="Z67" s="57">
        <f t="shared" si="117"/>
        <v>2806157089097.7578</v>
      </c>
      <c r="AA67" s="57">
        <f t="shared" si="117"/>
        <v>42236484710460.328</v>
      </c>
      <c r="AB67" s="57">
        <f t="shared" si="117"/>
        <v>572180087941573.25</v>
      </c>
      <c r="AC67" s="57">
        <f t="shared" si="117"/>
        <v>7047127385601717</v>
      </c>
      <c r="AD67" s="57">
        <f t="shared" si="117"/>
        <v>7.9566537119395312E+16</v>
      </c>
      <c r="AE67" s="57">
        <f t="shared" si="117"/>
        <v>8.2930566544415386E+17</v>
      </c>
      <c r="AF67" s="57">
        <f t="shared" si="117"/>
        <v>8.026801297361834E+18</v>
      </c>
      <c r="AG67" s="57">
        <f t="shared" si="117"/>
        <v>7.2516362159344271E+19</v>
      </c>
      <c r="AH67" s="57">
        <f t="shared" si="117"/>
        <v>6.1422867339999668E+20</v>
      </c>
      <c r="AI67" s="57">
        <f t="shared" si="117"/>
        <v>4.8969424752084496E+21</v>
      </c>
      <c r="AJ67" s="57">
        <f t="shared" si="117"/>
        <v>3.6874538862044898E+22</v>
      </c>
      <c r="AK67" s="57">
        <f t="shared" si="117"/>
        <v>2.6307395751419322E+23</v>
      </c>
      <c r="AL67" s="57">
        <f t="shared" si="117"/>
        <v>1.78313405085663E+24</v>
      </c>
      <c r="AM67" s="57">
        <f t="shared" si="6"/>
        <v>1</v>
      </c>
      <c r="AN67" s="57">
        <f t="shared" si="1"/>
        <v>1.3888888888888889E-3</v>
      </c>
      <c r="AO67" s="57">
        <f t="shared" ref="AO67:BH67" si="118">AN67+1/((FACT($B$4-1-AO$10))*(($B$5*$P67)^AO$10))</f>
        <v>1.4508928571428572E-3</v>
      </c>
      <c r="AP67" s="57">
        <f t="shared" si="118"/>
        <v>1.4531995523904006E-3</v>
      </c>
      <c r="AQ67" s="57">
        <f t="shared" si="118"/>
        <v>1.4532682040346728E-3</v>
      </c>
      <c r="AR67" s="57">
        <f t="shared" si="118"/>
        <v>1.4532697364374467E-3</v>
      </c>
      <c r="AS67" s="57">
        <f t="shared" si="118"/>
        <v>1.4532697592410594E-3</v>
      </c>
      <c r="AT67" s="57">
        <f t="shared" si="118"/>
        <v>1.4532697594107293E-3</v>
      </c>
      <c r="AU67" s="57" t="e">
        <f t="shared" si="118"/>
        <v>#NUM!</v>
      </c>
      <c r="AV67" s="57" t="e">
        <f t="shared" si="118"/>
        <v>#NUM!</v>
      </c>
      <c r="AW67" s="57" t="e">
        <f t="shared" si="118"/>
        <v>#NUM!</v>
      </c>
      <c r="AX67" s="57" t="e">
        <f t="shared" si="118"/>
        <v>#NUM!</v>
      </c>
      <c r="AY67" s="57" t="e">
        <f t="shared" si="118"/>
        <v>#NUM!</v>
      </c>
      <c r="AZ67" s="57" t="e">
        <f t="shared" si="118"/>
        <v>#NUM!</v>
      </c>
      <c r="BA67" s="57" t="e">
        <f t="shared" si="118"/>
        <v>#NUM!</v>
      </c>
      <c r="BB67" s="57" t="e">
        <f t="shared" si="118"/>
        <v>#NUM!</v>
      </c>
      <c r="BC67" s="57" t="e">
        <f t="shared" si="118"/>
        <v>#NUM!</v>
      </c>
      <c r="BD67" s="57" t="e">
        <f t="shared" si="118"/>
        <v>#NUM!</v>
      </c>
      <c r="BE67" s="57" t="e">
        <f t="shared" si="118"/>
        <v>#NUM!</v>
      </c>
      <c r="BF67" s="57" t="e">
        <f t="shared" si="118"/>
        <v>#NUM!</v>
      </c>
      <c r="BG67" s="57" t="e">
        <f t="shared" si="118"/>
        <v>#NUM!</v>
      </c>
      <c r="BH67" s="57" t="e">
        <f t="shared" si="118"/>
        <v>#NUM!</v>
      </c>
      <c r="BI67" s="5">
        <f t="shared" si="8"/>
        <v>4.5873566304509508</v>
      </c>
    </row>
    <row r="68" spans="4:61" s="1" customFormat="1">
      <c r="D68" s="5"/>
      <c r="E68" s="5"/>
      <c r="F68" s="5"/>
      <c r="G68" s="5"/>
      <c r="H68" s="5"/>
      <c r="O68" s="3"/>
      <c r="P68" s="57">
        <v>28.5</v>
      </c>
      <c r="Q68" s="57">
        <f t="shared" si="3"/>
        <v>1.6941045188109875E-49</v>
      </c>
      <c r="R68" s="57">
        <f t="shared" si="4"/>
        <v>1</v>
      </c>
      <c r="S68" s="57">
        <f t="shared" ref="S68:AL68" si="119">R68+(($B$5*$P68)^S$10)/FACT(S$10)</f>
        <v>137.79999999999998</v>
      </c>
      <c r="T68" s="57">
        <f t="shared" si="119"/>
        <v>9494.9199999999964</v>
      </c>
      <c r="U68" s="57">
        <f t="shared" si="119"/>
        <v>436179.59199999977</v>
      </c>
      <c r="V68" s="57">
        <f t="shared" si="119"/>
        <v>15028795.374399992</v>
      </c>
      <c r="W68" s="57">
        <f t="shared" si="119"/>
        <v>414282763.1808638</v>
      </c>
      <c r="X68" s="57">
        <f t="shared" si="119"/>
        <v>9517273229.1682358</v>
      </c>
      <c r="Y68" s="57">
        <f t="shared" si="119"/>
        <v>187415715478.75</v>
      </c>
      <c r="Z68" s="57">
        <f t="shared" si="119"/>
        <v>3229479077946.5977</v>
      </c>
      <c r="AA68" s="57">
        <f t="shared" si="119"/>
        <v>49468842187457.875</v>
      </c>
      <c r="AB68" s="57">
        <f t="shared" si="119"/>
        <v>682023329525572</v>
      </c>
      <c r="AC68" s="57">
        <f t="shared" si="119"/>
        <v>8548700953875937</v>
      </c>
      <c r="AD68" s="57">
        <f t="shared" si="119"/>
        <v>9.822882587147008E+16</v>
      </c>
      <c r="AE68" s="57">
        <f t="shared" si="119"/>
        <v>1.0419396788504607E+18</v>
      </c>
      <c r="AF68" s="57">
        <f t="shared" si="119"/>
        <v>1.0263342870816596E+19</v>
      </c>
      <c r="AG68" s="57">
        <f t="shared" si="119"/>
        <v>9.4362539981547733E+19</v>
      </c>
      <c r="AH68" s="57">
        <f t="shared" si="119"/>
        <v>8.1341067527829887E+20</v>
      </c>
      <c r="AI68" s="57">
        <f t="shared" si="119"/>
        <v>6.5996333169603898E+21</v>
      </c>
      <c r="AJ68" s="57">
        <f t="shared" si="119"/>
        <v>5.0574925393744269E+22</v>
      </c>
      <c r="AK68" s="57">
        <f t="shared" si="119"/>
        <v>3.6719702834658821E+23</v>
      </c>
      <c r="AL68" s="57">
        <f t="shared" si="119"/>
        <v>2.5328922125440404E+24</v>
      </c>
      <c r="AM68" s="57">
        <f t="shared" si="6"/>
        <v>1</v>
      </c>
      <c r="AN68" s="57">
        <f t="shared" si="1"/>
        <v>1.3888888888888889E-3</v>
      </c>
      <c r="AO68" s="57">
        <f t="shared" ref="AO68:BH68" si="120">AN68+1/((FACT($B$4-1-AO$10))*(($B$5*$P68)^AO$10))</f>
        <v>1.4498050682261209E-3</v>
      </c>
      <c r="AP68" s="57">
        <f t="shared" si="120"/>
        <v>1.4520315367691483E-3</v>
      </c>
      <c r="AQ68" s="57">
        <f t="shared" si="120"/>
        <v>1.4520966381885352E-3</v>
      </c>
      <c r="AR68" s="57">
        <f t="shared" si="120"/>
        <v>1.4520980658512411E-3</v>
      </c>
      <c r="AS68" s="57">
        <f t="shared" si="120"/>
        <v>1.4520980867235029E-3</v>
      </c>
      <c r="AT68" s="57">
        <f t="shared" si="120"/>
        <v>1.4520980868760779E-3</v>
      </c>
      <c r="AU68" s="57" t="e">
        <f t="shared" si="120"/>
        <v>#NUM!</v>
      </c>
      <c r="AV68" s="57" t="e">
        <f t="shared" si="120"/>
        <v>#NUM!</v>
      </c>
      <c r="AW68" s="57" t="e">
        <f t="shared" si="120"/>
        <v>#NUM!</v>
      </c>
      <c r="AX68" s="57" t="e">
        <f t="shared" si="120"/>
        <v>#NUM!</v>
      </c>
      <c r="AY68" s="57" t="e">
        <f t="shared" si="120"/>
        <v>#NUM!</v>
      </c>
      <c r="AZ68" s="57" t="e">
        <f t="shared" si="120"/>
        <v>#NUM!</v>
      </c>
      <c r="BA68" s="57" t="e">
        <f t="shared" si="120"/>
        <v>#NUM!</v>
      </c>
      <c r="BB68" s="57" t="e">
        <f t="shared" si="120"/>
        <v>#NUM!</v>
      </c>
      <c r="BC68" s="57" t="e">
        <f t="shared" si="120"/>
        <v>#NUM!</v>
      </c>
      <c r="BD68" s="57" t="e">
        <f t="shared" si="120"/>
        <v>#NUM!</v>
      </c>
      <c r="BE68" s="57" t="e">
        <f t="shared" si="120"/>
        <v>#NUM!</v>
      </c>
      <c r="BF68" s="57" t="e">
        <f t="shared" si="120"/>
        <v>#NUM!</v>
      </c>
      <c r="BG68" s="57" t="e">
        <f t="shared" si="120"/>
        <v>#NUM!</v>
      </c>
      <c r="BH68" s="57" t="e">
        <f t="shared" si="120"/>
        <v>#NUM!</v>
      </c>
      <c r="BI68" s="5">
        <f t="shared" si="8"/>
        <v>4.5910580882375331</v>
      </c>
    </row>
    <row r="69" spans="4:61" s="1" customFormat="1">
      <c r="D69" s="5"/>
      <c r="E69" s="5"/>
      <c r="F69" s="5"/>
      <c r="G69" s="5"/>
      <c r="H69" s="5"/>
      <c r="O69" s="3"/>
      <c r="P69" s="58">
        <v>29</v>
      </c>
      <c r="Q69" s="57">
        <f t="shared" si="3"/>
        <v>1.7058949032963553E-50</v>
      </c>
      <c r="R69" s="57">
        <f t="shared" si="4"/>
        <v>1</v>
      </c>
      <c r="S69" s="57">
        <f t="shared" ref="S69:AL69" si="121">R69+(($B$5*$P69)^S$10)/FACT(S$10)</f>
        <v>140.19999999999999</v>
      </c>
      <c r="T69" s="57">
        <f t="shared" si="121"/>
        <v>9828.5199999999986</v>
      </c>
      <c r="U69" s="57">
        <f t="shared" si="121"/>
        <v>459366.56799999991</v>
      </c>
      <c r="V69" s="57">
        <f t="shared" si="121"/>
        <v>16103290.638399992</v>
      </c>
      <c r="W69" s="57">
        <f t="shared" si="121"/>
        <v>451630136.75833577</v>
      </c>
      <c r="X69" s="57">
        <f t="shared" si="121"/>
        <v>10555852966.740843</v>
      </c>
      <c r="Y69" s="57">
        <f t="shared" si="121"/>
        <v>211485541242.96442</v>
      </c>
      <c r="Z69" s="57">
        <f t="shared" si="121"/>
        <v>3707662117249.2534</v>
      </c>
      <c r="AA69" s="57">
        <f t="shared" si="121"/>
        <v>57781859826146.523</v>
      </c>
      <c r="AB69" s="57">
        <f t="shared" si="121"/>
        <v>810494691933996.38</v>
      </c>
      <c r="AC69" s="57">
        <f t="shared" si="121"/>
        <v>1.0335733440062424E+16</v>
      </c>
      <c r="AD69" s="57">
        <f t="shared" si="121"/>
        <v>1.2082850291835216E+17</v>
      </c>
      <c r="AE69" s="57">
        <f t="shared" si="121"/>
        <v>1.3039510807166543E+18</v>
      </c>
      <c r="AF69" s="57">
        <f t="shared" si="121"/>
        <v>1.3067569854254057E+19</v>
      </c>
      <c r="AG69" s="57">
        <f t="shared" si="121"/>
        <v>1.2223395207268114E+20</v>
      </c>
      <c r="AH69" s="57">
        <f t="shared" si="121"/>
        <v>1.0719814773729967E+21</v>
      </c>
      <c r="AI69" s="57">
        <f t="shared" si="121"/>
        <v>8.8487376845379333E+21</v>
      </c>
      <c r="AJ69" s="57">
        <f t="shared" si="121"/>
        <v>6.8988985686613425E+22</v>
      </c>
      <c r="AK69" s="57">
        <f t="shared" si="121"/>
        <v>5.0959543420708228E+23</v>
      </c>
      <c r="AL69" s="57">
        <f t="shared" si="121"/>
        <v>3.5762163159095451E+24</v>
      </c>
      <c r="AM69" s="57">
        <f t="shared" si="6"/>
        <v>1</v>
      </c>
      <c r="AN69" s="57">
        <f t="shared" si="1"/>
        <v>1.3888888888888889E-3</v>
      </c>
      <c r="AO69" s="57">
        <f t="shared" ref="AO69:BH69" si="122">AN69+1/((FACT($B$4-1-AO$10))*(($B$5*$P69)^AO$10))</f>
        <v>1.4487547892720308E-3</v>
      </c>
      <c r="AP69" s="57">
        <f t="shared" si="122"/>
        <v>1.4509051448892414E-3</v>
      </c>
      <c r="AQ69" s="57">
        <f t="shared" si="122"/>
        <v>1.4509669367173221E-3</v>
      </c>
      <c r="AR69" s="57">
        <f t="shared" si="122"/>
        <v>1.4509682684377548E-3</v>
      </c>
      <c r="AS69" s="57">
        <f t="shared" si="122"/>
        <v>1.4509682875716691E-3</v>
      </c>
      <c r="AT69" s="57">
        <f t="shared" si="122"/>
        <v>1.4509682877091254E-3</v>
      </c>
      <c r="AU69" s="57" t="e">
        <f t="shared" si="122"/>
        <v>#NUM!</v>
      </c>
      <c r="AV69" s="57" t="e">
        <f t="shared" si="122"/>
        <v>#NUM!</v>
      </c>
      <c r="AW69" s="57" t="e">
        <f t="shared" si="122"/>
        <v>#NUM!</v>
      </c>
      <c r="AX69" s="57" t="e">
        <f t="shared" si="122"/>
        <v>#NUM!</v>
      </c>
      <c r="AY69" s="57" t="e">
        <f t="shared" si="122"/>
        <v>#NUM!</v>
      </c>
      <c r="AZ69" s="57" t="e">
        <f t="shared" si="122"/>
        <v>#NUM!</v>
      </c>
      <c r="BA69" s="57" t="e">
        <f t="shared" si="122"/>
        <v>#NUM!</v>
      </c>
      <c r="BB69" s="57" t="e">
        <f t="shared" si="122"/>
        <v>#NUM!</v>
      </c>
      <c r="BC69" s="57" t="e">
        <f t="shared" si="122"/>
        <v>#NUM!</v>
      </c>
      <c r="BD69" s="57" t="e">
        <f t="shared" si="122"/>
        <v>#NUM!</v>
      </c>
      <c r="BE69" s="57" t="e">
        <f t="shared" si="122"/>
        <v>#NUM!</v>
      </c>
      <c r="BF69" s="57" t="e">
        <f t="shared" si="122"/>
        <v>#NUM!</v>
      </c>
      <c r="BG69" s="57" t="e">
        <f t="shared" si="122"/>
        <v>#NUM!</v>
      </c>
      <c r="BH69" s="57" t="e">
        <f t="shared" si="122"/>
        <v>#NUM!</v>
      </c>
      <c r="BI69" s="5">
        <f t="shared" si="8"/>
        <v>4.594632924191882</v>
      </c>
    </row>
    <row r="70" spans="4:61" s="1" customFormat="1">
      <c r="D70" s="5"/>
      <c r="E70" s="5"/>
      <c r="F70" s="5"/>
      <c r="G70" s="5"/>
      <c r="H70" s="5"/>
      <c r="O70" s="3"/>
      <c r="P70" s="57">
        <v>29.5</v>
      </c>
      <c r="Q70" s="57">
        <f t="shared" si="3"/>
        <v>1.7147058264835551E-51</v>
      </c>
      <c r="R70" s="57">
        <f t="shared" si="4"/>
        <v>1</v>
      </c>
      <c r="S70" s="57">
        <f t="shared" ref="S70:AL70" si="123">R70+(($B$5*$P70)^S$10)/FACT(S$10)</f>
        <v>142.6</v>
      </c>
      <c r="T70" s="57">
        <f t="shared" si="123"/>
        <v>10167.879999999999</v>
      </c>
      <c r="U70" s="57">
        <f t="shared" si="123"/>
        <v>483361.09599999996</v>
      </c>
      <c r="V70" s="57">
        <f t="shared" si="123"/>
        <v>17234400.942399994</v>
      </c>
      <c r="W70" s="57">
        <f t="shared" si="123"/>
        <v>491623849.39244783</v>
      </c>
      <c r="X70" s="57">
        <f t="shared" si="123"/>
        <v>11687214832.813576</v>
      </c>
      <c r="Y70" s="57">
        <f t="shared" si="123"/>
        <v>238158026726.0181</v>
      </c>
      <c r="Z70" s="57">
        <f t="shared" si="123"/>
        <v>4246691397235.7378</v>
      </c>
      <c r="AA70" s="57">
        <f t="shared" si="123"/>
        <v>67314283093255.328</v>
      </c>
      <c r="AB70" s="57">
        <f t="shared" si="123"/>
        <v>960351381508892.75</v>
      </c>
      <c r="AC70" s="57">
        <f t="shared" si="123"/>
        <v>1.2456174393841096E+16</v>
      </c>
      <c r="AD70" s="57">
        <f t="shared" si="123"/>
        <v>1.4810688593936109E+17</v>
      </c>
      <c r="AE70" s="57">
        <f t="shared" si="123"/>
        <v>1.6256561747736404E+18</v>
      </c>
      <c r="AF70" s="57">
        <f t="shared" si="123"/>
        <v>1.6570011838983205E+19</v>
      </c>
      <c r="AG70" s="57">
        <f t="shared" si="123"/>
        <v>1.5764472930912148E+20</v>
      </c>
      <c r="AH70" s="57">
        <f t="shared" si="123"/>
        <v>1.4061559789198453E+21</v>
      </c>
      <c r="AI70" s="57">
        <f t="shared" si="123"/>
        <v>1.180552026979505E+22</v>
      </c>
      <c r="AJ70" s="57">
        <f t="shared" si="123"/>
        <v>9.3613852691346655E+22</v>
      </c>
      <c r="AK70" s="57">
        <f t="shared" si="123"/>
        <v>7.0330121431722602E+23</v>
      </c>
      <c r="AL70" s="57">
        <f t="shared" si="123"/>
        <v>5.019887734628451E+24</v>
      </c>
      <c r="AM70" s="57">
        <f t="shared" si="6"/>
        <v>1</v>
      </c>
      <c r="AN70" s="57">
        <f t="shared" si="1"/>
        <v>1.3888888888888889E-3</v>
      </c>
      <c r="AO70" s="57">
        <f t="shared" ref="AO70:BH70" si="124">AN70+1/((FACT($B$4-1-AO$10))*(($B$5*$P70)^AO$10))</f>
        <v>1.4477401129943503E-3</v>
      </c>
      <c r="AP70" s="57">
        <f t="shared" si="124"/>
        <v>1.4498181929415771E-3</v>
      </c>
      <c r="AQ70" s="57">
        <f t="shared" si="124"/>
        <v>1.449876895764945E-3</v>
      </c>
      <c r="AR70" s="57">
        <f t="shared" si="124"/>
        <v>1.4498781394688299E-3</v>
      </c>
      <c r="AS70" s="57">
        <f t="shared" si="124"/>
        <v>1.4498781570352688E-3</v>
      </c>
      <c r="AT70" s="57">
        <f t="shared" si="124"/>
        <v>1.4498781571593256E-3</v>
      </c>
      <c r="AU70" s="57" t="e">
        <f t="shared" si="124"/>
        <v>#NUM!</v>
      </c>
      <c r="AV70" s="57" t="e">
        <f t="shared" si="124"/>
        <v>#NUM!</v>
      </c>
      <c r="AW70" s="57" t="e">
        <f t="shared" si="124"/>
        <v>#NUM!</v>
      </c>
      <c r="AX70" s="57" t="e">
        <f t="shared" si="124"/>
        <v>#NUM!</v>
      </c>
      <c r="AY70" s="57" t="e">
        <f t="shared" si="124"/>
        <v>#NUM!</v>
      </c>
      <c r="AZ70" s="57" t="e">
        <f t="shared" si="124"/>
        <v>#NUM!</v>
      </c>
      <c r="BA70" s="57" t="e">
        <f t="shared" si="124"/>
        <v>#NUM!</v>
      </c>
      <c r="BB70" s="57" t="e">
        <f t="shared" si="124"/>
        <v>#NUM!</v>
      </c>
      <c r="BC70" s="57" t="e">
        <f t="shared" si="124"/>
        <v>#NUM!</v>
      </c>
      <c r="BD70" s="57" t="e">
        <f t="shared" si="124"/>
        <v>#NUM!</v>
      </c>
      <c r="BE70" s="57" t="e">
        <f t="shared" si="124"/>
        <v>#NUM!</v>
      </c>
      <c r="BF70" s="57" t="e">
        <f t="shared" si="124"/>
        <v>#NUM!</v>
      </c>
      <c r="BG70" s="57" t="e">
        <f t="shared" si="124"/>
        <v>#NUM!</v>
      </c>
      <c r="BH70" s="57" t="e">
        <f t="shared" si="124"/>
        <v>#NUM!</v>
      </c>
      <c r="BI70" s="5">
        <f t="shared" si="8"/>
        <v>4.5980875246291983</v>
      </c>
    </row>
    <row r="71" spans="4:61" s="1" customFormat="1">
      <c r="D71" s="5"/>
      <c r="E71" s="5"/>
      <c r="F71" s="5"/>
      <c r="G71" s="5"/>
      <c r="H71" s="5"/>
      <c r="O71" s="3"/>
      <c r="P71" s="58">
        <v>30</v>
      </c>
      <c r="Q71" s="57">
        <f t="shared" si="3"/>
        <v>1.7205935853484866E-52</v>
      </c>
      <c r="R71" s="57">
        <f t="shared" si="4"/>
        <v>1</v>
      </c>
      <c r="S71" s="57">
        <f t="shared" ref="S71:AL71" si="125">R71+(($B$5*$P71)^S$10)/FACT(S$10)</f>
        <v>145</v>
      </c>
      <c r="T71" s="57">
        <f t="shared" si="125"/>
        <v>10513</v>
      </c>
      <c r="U71" s="57">
        <f t="shared" si="125"/>
        <v>508177</v>
      </c>
      <c r="V71" s="57">
        <f t="shared" si="125"/>
        <v>18424081</v>
      </c>
      <c r="W71" s="57">
        <f t="shared" si="125"/>
        <v>534402116.19999999</v>
      </c>
      <c r="X71" s="57">
        <f t="shared" si="125"/>
        <v>12917874961</v>
      </c>
      <c r="Y71" s="57">
        <f t="shared" si="125"/>
        <v>267663602054.02856</v>
      </c>
      <c r="Z71" s="57">
        <f t="shared" si="125"/>
        <v>4853086689728.543</v>
      </c>
      <c r="AA71" s="57">
        <f t="shared" si="125"/>
        <v>78219856092520.781</v>
      </c>
      <c r="AB71" s="57">
        <f t="shared" si="125"/>
        <v>1134701335492729</v>
      </c>
      <c r="AC71" s="57">
        <f t="shared" si="125"/>
        <v>1.496500433855E+16</v>
      </c>
      <c r="AD71" s="57">
        <f t="shared" si="125"/>
        <v>1.8092864037523725E+17</v>
      </c>
      <c r="AE71" s="57">
        <f t="shared" si="125"/>
        <v>2.0192950703200804E+18</v>
      </c>
      <c r="AF71" s="57">
        <f t="shared" si="125"/>
        <v>2.0928206921181323E+19</v>
      </c>
      <c r="AG71" s="57">
        <f t="shared" si="125"/>
        <v>2.0245376068944927E+20</v>
      </c>
      <c r="AH71" s="57">
        <f t="shared" si="125"/>
        <v>1.8361837446038608E+21</v>
      </c>
      <c r="AI71" s="57">
        <f t="shared" si="125"/>
        <v>1.5674837725996523E+22</v>
      </c>
      <c r="AJ71" s="57">
        <f t="shared" si="125"/>
        <v>1.2638406957713784E+23</v>
      </c>
      <c r="AK71" s="57">
        <f t="shared" si="125"/>
        <v>9.6544351097526133E+23</v>
      </c>
      <c r="AL71" s="57">
        <f t="shared" si="125"/>
        <v>7.0066714890417498E+24</v>
      </c>
      <c r="AM71" s="57">
        <f t="shared" si="6"/>
        <v>1</v>
      </c>
      <c r="AN71" s="57">
        <f t="shared" si="1"/>
        <v>1.3888888888888889E-3</v>
      </c>
      <c r="AO71" s="57">
        <f t="shared" ref="AO71:BH71" si="126">AN71+1/((FACT($B$4-1-AO$10))*(($B$5*$P71)^AO$10))</f>
        <v>1.4467592592592594E-3</v>
      </c>
      <c r="AP71" s="57">
        <f t="shared" si="126"/>
        <v>1.4487686471193416E-3</v>
      </c>
      <c r="AQ71" s="57">
        <f t="shared" si="126"/>
        <v>1.4488244634487883E-3</v>
      </c>
      <c r="AR71" s="57">
        <f t="shared" si="126"/>
        <v>1.448825626288985E-3</v>
      </c>
      <c r="AS71" s="57">
        <f t="shared" si="126"/>
        <v>1.4488256424395433E-3</v>
      </c>
      <c r="AT71" s="57">
        <f t="shared" si="126"/>
        <v>1.4488256425516999E-3</v>
      </c>
      <c r="AU71" s="57" t="e">
        <f t="shared" si="126"/>
        <v>#NUM!</v>
      </c>
      <c r="AV71" s="57" t="e">
        <f t="shared" si="126"/>
        <v>#NUM!</v>
      </c>
      <c r="AW71" s="57" t="e">
        <f t="shared" si="126"/>
        <v>#NUM!</v>
      </c>
      <c r="AX71" s="57" t="e">
        <f t="shared" si="126"/>
        <v>#NUM!</v>
      </c>
      <c r="AY71" s="57" t="e">
        <f t="shared" si="126"/>
        <v>#NUM!</v>
      </c>
      <c r="AZ71" s="57" t="e">
        <f t="shared" si="126"/>
        <v>#NUM!</v>
      </c>
      <c r="BA71" s="57" t="e">
        <f t="shared" si="126"/>
        <v>#NUM!</v>
      </c>
      <c r="BB71" s="57" t="e">
        <f t="shared" si="126"/>
        <v>#NUM!</v>
      </c>
      <c r="BC71" s="57" t="e">
        <f t="shared" si="126"/>
        <v>#NUM!</v>
      </c>
      <c r="BD71" s="57" t="e">
        <f t="shared" si="126"/>
        <v>#NUM!</v>
      </c>
      <c r="BE71" s="57" t="e">
        <f t="shared" si="126"/>
        <v>#NUM!</v>
      </c>
      <c r="BF71" s="57" t="e">
        <f t="shared" si="126"/>
        <v>#NUM!</v>
      </c>
      <c r="BG71" s="57" t="e">
        <f t="shared" si="126"/>
        <v>#NUM!</v>
      </c>
      <c r="BH71" s="57" t="e">
        <f t="shared" si="126"/>
        <v>#NUM!</v>
      </c>
      <c r="BI71" s="5">
        <f t="shared" si="8"/>
        <v>4.6014278536133606</v>
      </c>
    </row>
    <row r="72" spans="4:61" s="1" customFormat="1">
      <c r="D72" s="5"/>
      <c r="E72" s="5"/>
      <c r="F72" s="5"/>
      <c r="G72" s="5"/>
      <c r="H72" s="5"/>
      <c r="O72" s="3"/>
      <c r="P72" s="57">
        <v>30.5</v>
      </c>
      <c r="Q72" s="57">
        <f t="shared" si="3"/>
        <v>1.7236260558441491E-53</v>
      </c>
      <c r="R72" s="57">
        <f t="shared" si="4"/>
        <v>1</v>
      </c>
      <c r="S72" s="57">
        <f t="shared" ref="S72:AL72" si="127">R72+(($B$5*$P72)^S$10)/FACT(S$10)</f>
        <v>147.4</v>
      </c>
      <c r="T72" s="57">
        <f t="shared" si="127"/>
        <v>10863.880000000001</v>
      </c>
      <c r="U72" s="57">
        <f t="shared" si="127"/>
        <v>533828.10400000005</v>
      </c>
      <c r="V72" s="57">
        <f t="shared" si="127"/>
        <v>19674318.702400003</v>
      </c>
      <c r="W72" s="57">
        <f t="shared" si="127"/>
        <v>580107883.42355204</v>
      </c>
      <c r="X72" s="57">
        <f t="shared" si="127"/>
        <v>14254686862.619665</v>
      </c>
      <c r="Y72" s="57">
        <f t="shared" si="127"/>
        <v>300248738656.09271</v>
      </c>
      <c r="Z72" s="57">
        <f t="shared" si="127"/>
        <v>5533939886476.6494</v>
      </c>
      <c r="AA72" s="57">
        <f t="shared" si="127"/>
        <v>90668649224357.719</v>
      </c>
      <c r="AB72" s="57">
        <f t="shared" si="127"/>
        <v>1337040793930936.5</v>
      </c>
      <c r="AC72" s="57">
        <f t="shared" si="127"/>
        <v>1.7925120974389404E+16</v>
      </c>
      <c r="AD72" s="57">
        <f t="shared" si="127"/>
        <v>2.2029969917598272E+17</v>
      </c>
      <c r="AE72" s="57">
        <f t="shared" si="127"/>
        <v>2.499348795230849E+18</v>
      </c>
      <c r="AF72" s="57">
        <f t="shared" si="127"/>
        <v>2.6331690771118875E+19</v>
      </c>
      <c r="AG72" s="57">
        <f t="shared" si="127"/>
        <v>2.5893534845578609E+20</v>
      </c>
      <c r="AH72" s="57">
        <f t="shared" si="127"/>
        <v>2.3872588162704909E+21</v>
      </c>
      <c r="AI72" s="57">
        <f t="shared" si="127"/>
        <v>2.0715879739098304E+22</v>
      </c>
      <c r="AJ72" s="57">
        <f t="shared" si="127"/>
        <v>1.6978866324476452E+23</v>
      </c>
      <c r="AK72" s="57">
        <f t="shared" si="127"/>
        <v>1.3184336898357927E+24</v>
      </c>
      <c r="AL72" s="57">
        <f t="shared" si="127"/>
        <v>9.7265152844821206E+24</v>
      </c>
      <c r="AM72" s="57">
        <f t="shared" si="6"/>
        <v>1</v>
      </c>
      <c r="AN72" s="57">
        <f t="shared" si="1"/>
        <v>1.3888888888888889E-3</v>
      </c>
      <c r="AO72" s="57">
        <f t="shared" ref="AO72:BH72" si="128">AN72+1/((FACT($B$4-1-AO$10))*(($B$5*$P72)^AO$10))</f>
        <v>1.4458105646630237E-3</v>
      </c>
      <c r="AP72" s="57">
        <f t="shared" si="128"/>
        <v>1.4477546109667851E-3</v>
      </c>
      <c r="AQ72" s="57">
        <f t="shared" si="128"/>
        <v>1.4478077269860134E-3</v>
      </c>
      <c r="AR72" s="57">
        <f t="shared" si="128"/>
        <v>1.4478088154290304E-3</v>
      </c>
      <c r="AS72" s="57">
        <f t="shared" si="128"/>
        <v>1.4478088302984705E-3</v>
      </c>
      <c r="AT72" s="57">
        <f t="shared" si="128"/>
        <v>1.4478088304000377E-3</v>
      </c>
      <c r="AU72" s="57" t="e">
        <f t="shared" si="128"/>
        <v>#NUM!</v>
      </c>
      <c r="AV72" s="57" t="e">
        <f t="shared" si="128"/>
        <v>#NUM!</v>
      </c>
      <c r="AW72" s="57" t="e">
        <f t="shared" si="128"/>
        <v>#NUM!</v>
      </c>
      <c r="AX72" s="57" t="e">
        <f t="shared" si="128"/>
        <v>#NUM!</v>
      </c>
      <c r="AY72" s="57" t="e">
        <f t="shared" si="128"/>
        <v>#NUM!</v>
      </c>
      <c r="AZ72" s="57" t="e">
        <f t="shared" si="128"/>
        <v>#NUM!</v>
      </c>
      <c r="BA72" s="57" t="e">
        <f t="shared" si="128"/>
        <v>#NUM!</v>
      </c>
      <c r="BB72" s="57" t="e">
        <f t="shared" si="128"/>
        <v>#NUM!</v>
      </c>
      <c r="BC72" s="57" t="e">
        <f t="shared" si="128"/>
        <v>#NUM!</v>
      </c>
      <c r="BD72" s="57" t="e">
        <f t="shared" si="128"/>
        <v>#NUM!</v>
      </c>
      <c r="BE72" s="57" t="e">
        <f t="shared" si="128"/>
        <v>#NUM!</v>
      </c>
      <c r="BF72" s="57" t="e">
        <f t="shared" si="128"/>
        <v>#NUM!</v>
      </c>
      <c r="BG72" s="57" t="e">
        <f t="shared" si="128"/>
        <v>#NUM!</v>
      </c>
      <c r="BH72" s="57" t="e">
        <f t="shared" si="128"/>
        <v>#NUM!</v>
      </c>
      <c r="BI72" s="5">
        <f t="shared" si="8"/>
        <v>4.6046594872781847</v>
      </c>
    </row>
    <row r="73" spans="4:61" s="1" customFormat="1">
      <c r="D73" s="5"/>
      <c r="E73" s="5"/>
      <c r="F73" s="5"/>
      <c r="G73" s="5"/>
      <c r="H73" s="5"/>
      <c r="O73" s="3"/>
      <c r="P73" s="58">
        <v>31</v>
      </c>
      <c r="Q73" s="57">
        <f t="shared" si="3"/>
        <v>1.7238815475720753E-54</v>
      </c>
      <c r="R73" s="57">
        <f t="shared" si="4"/>
        <v>1</v>
      </c>
      <c r="S73" s="57">
        <f t="shared" ref="S73:AL73" si="129">R73+(($B$5*$P73)^S$10)/FACT(S$10)</f>
        <v>149.79999999999998</v>
      </c>
      <c r="T73" s="57">
        <f t="shared" si="129"/>
        <v>11220.519999999997</v>
      </c>
      <c r="U73" s="57">
        <f t="shared" si="129"/>
        <v>560328.23199999984</v>
      </c>
      <c r="V73" s="57">
        <f t="shared" si="129"/>
        <v>20987135.118399993</v>
      </c>
      <c r="W73" s="57">
        <f t="shared" si="129"/>
        <v>628888908.05766368</v>
      </c>
      <c r="X73" s="57">
        <f t="shared" si="129"/>
        <v>15704852876.951399</v>
      </c>
      <c r="Y73" s="57">
        <f t="shared" si="129"/>
        <v>336176772672.86395</v>
      </c>
      <c r="Z73" s="57">
        <f t="shared" si="129"/>
        <v>6296954480876.8369</v>
      </c>
      <c r="AA73" s="57">
        <f t="shared" si="129"/>
        <v>104848479256515.84</v>
      </c>
      <c r="AB73" s="57">
        <f t="shared" si="129"/>
        <v>1571295167918024</v>
      </c>
      <c r="AC73" s="57">
        <f t="shared" si="129"/>
        <v>2.1408319465448244E+16</v>
      </c>
      <c r="AD73" s="57">
        <f t="shared" si="129"/>
        <v>2.6738742075482298E+17</v>
      </c>
      <c r="AE73" s="57">
        <f t="shared" si="129"/>
        <v>3.0829020570516654E+18</v>
      </c>
      <c r="AF73" s="57">
        <f t="shared" si="129"/>
        <v>3.3007800477120954E+19</v>
      </c>
      <c r="AG73" s="57">
        <f t="shared" si="129"/>
        <v>3.2986279280420835E+20</v>
      </c>
      <c r="AH73" s="57">
        <f t="shared" si="129"/>
        <v>3.0906142214461205E+21</v>
      </c>
      <c r="AI73" s="57">
        <f t="shared" si="129"/>
        <v>2.7255309079205915E+22</v>
      </c>
      <c r="AJ73" s="57">
        <f t="shared" si="129"/>
        <v>2.2701678657002018E+23</v>
      </c>
      <c r="AK73" s="57">
        <f t="shared" si="129"/>
        <v>1.7914645681822916E+24</v>
      </c>
      <c r="AL73" s="57">
        <f t="shared" si="129"/>
        <v>1.3430956063377591E+25</v>
      </c>
      <c r="AM73" s="57">
        <f t="shared" si="6"/>
        <v>1</v>
      </c>
      <c r="AN73" s="57">
        <f t="shared" si="1"/>
        <v>1.3888888888888889E-3</v>
      </c>
      <c r="AO73" s="57">
        <f t="shared" ref="AO73:BH73" si="130">AN73+1/((FACT($B$4-1-AO$10))*(($B$5*$P73)^AO$10))</f>
        <v>1.4448924731182797E-3</v>
      </c>
      <c r="AP73" s="57">
        <f t="shared" si="130"/>
        <v>1.4467743139862028E-3</v>
      </c>
      <c r="AQ73" s="57">
        <f t="shared" si="130"/>
        <v>1.4468249011063083E-3</v>
      </c>
      <c r="AR73" s="57">
        <f t="shared" si="130"/>
        <v>1.4468259210079232E-3</v>
      </c>
      <c r="AS73" s="57">
        <f t="shared" si="130"/>
        <v>1.4468259347162782E-3</v>
      </c>
      <c r="AT73" s="57">
        <f t="shared" si="130"/>
        <v>1.4468259348084042E-3</v>
      </c>
      <c r="AU73" s="57" t="e">
        <f t="shared" si="130"/>
        <v>#NUM!</v>
      </c>
      <c r="AV73" s="57" t="e">
        <f t="shared" si="130"/>
        <v>#NUM!</v>
      </c>
      <c r="AW73" s="57" t="e">
        <f t="shared" si="130"/>
        <v>#NUM!</v>
      </c>
      <c r="AX73" s="57" t="e">
        <f t="shared" si="130"/>
        <v>#NUM!</v>
      </c>
      <c r="AY73" s="57" t="e">
        <f t="shared" si="130"/>
        <v>#NUM!</v>
      </c>
      <c r="AZ73" s="57" t="e">
        <f t="shared" si="130"/>
        <v>#NUM!</v>
      </c>
      <c r="BA73" s="57" t="e">
        <f t="shared" si="130"/>
        <v>#NUM!</v>
      </c>
      <c r="BB73" s="57" t="e">
        <f t="shared" si="130"/>
        <v>#NUM!</v>
      </c>
      <c r="BC73" s="57" t="e">
        <f t="shared" si="130"/>
        <v>#NUM!</v>
      </c>
      <c r="BD73" s="57" t="e">
        <f t="shared" si="130"/>
        <v>#NUM!</v>
      </c>
      <c r="BE73" s="57" t="e">
        <f t="shared" si="130"/>
        <v>#NUM!</v>
      </c>
      <c r="BF73" s="57" t="e">
        <f t="shared" si="130"/>
        <v>#NUM!</v>
      </c>
      <c r="BG73" s="57" t="e">
        <f t="shared" si="130"/>
        <v>#NUM!</v>
      </c>
      <c r="BH73" s="57" t="e">
        <f t="shared" si="130"/>
        <v>#NUM!</v>
      </c>
      <c r="BI73" s="5">
        <f t="shared" si="8"/>
        <v>4.6077876448554944</v>
      </c>
    </row>
    <row r="74" spans="4:61" s="1" customFormat="1">
      <c r="D74" s="5"/>
      <c r="E74" s="5"/>
      <c r="F74" s="5"/>
      <c r="G74" s="5"/>
      <c r="H74" s="5"/>
      <c r="O74" s="3"/>
      <c r="P74" s="57">
        <v>31.5</v>
      </c>
      <c r="Q74" s="57">
        <f t="shared" si="3"/>
        <v>1.721447665908546E-55</v>
      </c>
      <c r="R74" s="57">
        <f t="shared" si="4"/>
        <v>1</v>
      </c>
      <c r="S74" s="57">
        <f t="shared" ref="S74:AL74" si="131">R74+(($B$5*$P74)^S$10)/FACT(S$10)</f>
        <v>152.19999999999999</v>
      </c>
      <c r="T74" s="57">
        <f t="shared" si="131"/>
        <v>11582.919999999998</v>
      </c>
      <c r="U74" s="57">
        <f t="shared" si="131"/>
        <v>587691.20799999987</v>
      </c>
      <c r="V74" s="57">
        <f t="shared" si="131"/>
        <v>22364584.494399991</v>
      </c>
      <c r="W74" s="57">
        <f t="shared" si="131"/>
        <v>680897837.47513568</v>
      </c>
      <c r="X74" s="57">
        <f t="shared" si="131"/>
        <v>17275935812.589672</v>
      </c>
      <c r="Y74" s="57">
        <f t="shared" si="131"/>
        <v>375728756075.0636</v>
      </c>
      <c r="Z74" s="57">
        <f t="shared" si="131"/>
        <v>7150487059035.8203</v>
      </c>
      <c r="AA74" s="57">
        <f t="shared" si="131"/>
        <v>120966426548776.5</v>
      </c>
      <c r="AB74" s="57">
        <f t="shared" si="131"/>
        <v>1841863431633655.8</v>
      </c>
      <c r="AC74" s="57">
        <f t="shared" si="131"/>
        <v>2.5496374992436724E+16</v>
      </c>
      <c r="AD74" s="57">
        <f t="shared" si="131"/>
        <v>3.2354322065855533E+17</v>
      </c>
      <c r="AE74" s="57">
        <f t="shared" si="131"/>
        <v>3.7900573025598725E+18</v>
      </c>
      <c r="AF74" s="57">
        <f t="shared" si="131"/>
        <v>4.1228409387094098E+19</v>
      </c>
      <c r="AG74" s="57">
        <f t="shared" si="131"/>
        <v>4.1860699839919902E+20</v>
      </c>
      <c r="AH74" s="57">
        <f t="shared" si="131"/>
        <v>3.9848346645635898E+21</v>
      </c>
      <c r="AI74" s="57">
        <f t="shared" si="131"/>
        <v>3.5703283083625699E+22</v>
      </c>
      <c r="AJ74" s="57">
        <f t="shared" si="131"/>
        <v>3.021382498037474E+23</v>
      </c>
      <c r="AK74" s="57">
        <f t="shared" si="131"/>
        <v>2.4223996691765055E+24</v>
      </c>
      <c r="AL74" s="57">
        <f t="shared" si="131"/>
        <v>1.8451575999634549E+25</v>
      </c>
      <c r="AM74" s="57">
        <f t="shared" si="6"/>
        <v>1</v>
      </c>
      <c r="AN74" s="57">
        <f t="shared" si="1"/>
        <v>1.3888888888888889E-3</v>
      </c>
      <c r="AO74" s="57">
        <f t="shared" ref="AO74:BH74" si="132">AN74+1/((FACT($B$4-1-AO$10))*(($B$5*$P74)^AO$10))</f>
        <v>1.4440035273368607E-3</v>
      </c>
      <c r="AP74" s="57">
        <f t="shared" si="132"/>
        <v>1.4458261013596111E-3</v>
      </c>
      <c r="AQ74" s="57">
        <f t="shared" si="132"/>
        <v>1.4458743176035992E-3</v>
      </c>
      <c r="AR74" s="57">
        <f t="shared" si="132"/>
        <v>1.4458752742751069E-3</v>
      </c>
      <c r="AS74" s="57">
        <f t="shared" si="132"/>
        <v>1.4458752869294918E-3</v>
      </c>
      <c r="AT74" s="57">
        <f t="shared" si="132"/>
        <v>1.4458752870131848E-3</v>
      </c>
      <c r="AU74" s="57" t="e">
        <f t="shared" si="132"/>
        <v>#NUM!</v>
      </c>
      <c r="AV74" s="57" t="e">
        <f t="shared" si="132"/>
        <v>#NUM!</v>
      </c>
      <c r="AW74" s="57" t="e">
        <f t="shared" si="132"/>
        <v>#NUM!</v>
      </c>
      <c r="AX74" s="57" t="e">
        <f t="shared" si="132"/>
        <v>#NUM!</v>
      </c>
      <c r="AY74" s="57" t="e">
        <f t="shared" si="132"/>
        <v>#NUM!</v>
      </c>
      <c r="AZ74" s="57" t="e">
        <f t="shared" si="132"/>
        <v>#NUM!</v>
      </c>
      <c r="BA74" s="57" t="e">
        <f t="shared" si="132"/>
        <v>#NUM!</v>
      </c>
      <c r="BB74" s="57" t="e">
        <f t="shared" si="132"/>
        <v>#NUM!</v>
      </c>
      <c r="BC74" s="57" t="e">
        <f t="shared" si="132"/>
        <v>#NUM!</v>
      </c>
      <c r="BD74" s="57" t="e">
        <f t="shared" si="132"/>
        <v>#NUM!</v>
      </c>
      <c r="BE74" s="57" t="e">
        <f t="shared" si="132"/>
        <v>#NUM!</v>
      </c>
      <c r="BF74" s="57" t="e">
        <f t="shared" si="132"/>
        <v>#NUM!</v>
      </c>
      <c r="BG74" s="57" t="e">
        <f t="shared" si="132"/>
        <v>#NUM!</v>
      </c>
      <c r="BH74" s="57" t="e">
        <f t="shared" si="132"/>
        <v>#NUM!</v>
      </c>
      <c r="BI74" s="5">
        <f t="shared" si="8"/>
        <v>4.610817216772773</v>
      </c>
    </row>
    <row r="75" spans="4:61" s="1" customFormat="1">
      <c r="D75" s="5"/>
      <c r="E75" s="5"/>
      <c r="F75" s="5"/>
      <c r="G75" s="5"/>
      <c r="H75" s="5"/>
      <c r="O75" s="3"/>
      <c r="P75" s="58">
        <v>32</v>
      </c>
      <c r="Q75" s="57">
        <f t="shared" si="3"/>
        <v>1.7164201913617738E-56</v>
      </c>
      <c r="R75" s="57">
        <f t="shared" si="4"/>
        <v>1</v>
      </c>
      <c r="S75" s="57">
        <f t="shared" ref="S75:AL75" si="133">R75+(($B$5*$P75)^S$10)/FACT(S$10)</f>
        <v>154.6</v>
      </c>
      <c r="T75" s="57">
        <f t="shared" si="133"/>
        <v>11951.08</v>
      </c>
      <c r="U75" s="57">
        <f t="shared" si="133"/>
        <v>615930.85599999991</v>
      </c>
      <c r="V75" s="57">
        <f t="shared" si="133"/>
        <v>23808754.254399996</v>
      </c>
      <c r="W75" s="57">
        <f t="shared" si="133"/>
        <v>736292289.05324793</v>
      </c>
      <c r="X75" s="57">
        <f t="shared" si="133"/>
        <v>18975870779.903755</v>
      </c>
      <c r="Y75" s="57">
        <f t="shared" si="133"/>
        <v>419204335950.56628</v>
      </c>
      <c r="Z75" s="57">
        <f t="shared" si="133"/>
        <v>8103590867227.2871</v>
      </c>
      <c r="AA75" s="57">
        <f t="shared" si="133"/>
        <v>139250454334349.98</v>
      </c>
      <c r="AB75" s="57">
        <f t="shared" si="133"/>
        <v>2153666277189354.8</v>
      </c>
      <c r="AC75" s="57">
        <f t="shared" si="133"/>
        <v>3.0282236312691964E+16</v>
      </c>
      <c r="AD75" s="57">
        <f t="shared" si="133"/>
        <v>3.9032793276712538E+17</v>
      </c>
      <c r="AE75" s="57">
        <f t="shared" si="133"/>
        <v>4.6444063154902764E+18</v>
      </c>
      <c r="AF75" s="57">
        <f t="shared" si="133"/>
        <v>5.1317723428795711E+19</v>
      </c>
      <c r="AG75" s="57">
        <f t="shared" si="133"/>
        <v>5.2925249066904335E+20</v>
      </c>
      <c r="AH75" s="57">
        <f t="shared" si="133"/>
        <v>5.1174262561754201E+21</v>
      </c>
      <c r="AI75" s="57">
        <f t="shared" si="133"/>
        <v>4.657292569039774E+22</v>
      </c>
      <c r="AJ75" s="57">
        <f t="shared" si="133"/>
        <v>4.0032652086242818E+23</v>
      </c>
      <c r="AK75" s="57">
        <f t="shared" si="133"/>
        <v>3.260145058674211E+24</v>
      </c>
      <c r="AL75" s="57">
        <f t="shared" si="133"/>
        <v>2.5223551429068706E+25</v>
      </c>
      <c r="AM75" s="57">
        <f t="shared" si="6"/>
        <v>1</v>
      </c>
      <c r="AN75" s="57">
        <f t="shared" ref="AN75:AN138" si="134">1/((FACT($B$4-1-AN$10))*(($B$5*$P75)^AN$10))</f>
        <v>1.3888888888888889E-3</v>
      </c>
      <c r="AO75" s="57">
        <f t="shared" ref="AO75:BH75" si="135">AN75+1/((FACT($B$4-1-AO$10))*(($B$5*$P75)^AO$10))</f>
        <v>1.4431423611111112E-3</v>
      </c>
      <c r="AP75" s="57">
        <f t="shared" si="135"/>
        <v>1.4449084246600118E-3</v>
      </c>
      <c r="AQ75" s="57">
        <f t="shared" si="135"/>
        <v>1.4449544158982644E-3</v>
      </c>
      <c r="AR75" s="57">
        <f t="shared" si="135"/>
        <v>1.4449553141646365E-3</v>
      </c>
      <c r="AS75" s="57">
        <f t="shared" si="135"/>
        <v>1.4449553258608133E-3</v>
      </c>
      <c r="AT75" s="57">
        <f t="shared" si="135"/>
        <v>1.4449553259369603E-3</v>
      </c>
      <c r="AU75" s="57" t="e">
        <f t="shared" si="135"/>
        <v>#NUM!</v>
      </c>
      <c r="AV75" s="57" t="e">
        <f t="shared" si="135"/>
        <v>#NUM!</v>
      </c>
      <c r="AW75" s="57" t="e">
        <f t="shared" si="135"/>
        <v>#NUM!</v>
      </c>
      <c r="AX75" s="57" t="e">
        <f t="shared" si="135"/>
        <v>#NUM!</v>
      </c>
      <c r="AY75" s="57" t="e">
        <f t="shared" si="135"/>
        <v>#NUM!</v>
      </c>
      <c r="AZ75" s="57" t="e">
        <f t="shared" si="135"/>
        <v>#NUM!</v>
      </c>
      <c r="BA75" s="57" t="e">
        <f t="shared" si="135"/>
        <v>#NUM!</v>
      </c>
      <c r="BB75" s="57" t="e">
        <f t="shared" si="135"/>
        <v>#NUM!</v>
      </c>
      <c r="BC75" s="57" t="e">
        <f t="shared" si="135"/>
        <v>#NUM!</v>
      </c>
      <c r="BD75" s="57" t="e">
        <f t="shared" si="135"/>
        <v>#NUM!</v>
      </c>
      <c r="BE75" s="57" t="e">
        <f t="shared" si="135"/>
        <v>#NUM!</v>
      </c>
      <c r="BF75" s="57" t="e">
        <f t="shared" si="135"/>
        <v>#NUM!</v>
      </c>
      <c r="BG75" s="57" t="e">
        <f t="shared" si="135"/>
        <v>#NUM!</v>
      </c>
      <c r="BH75" s="57" t="e">
        <f t="shared" si="135"/>
        <v>#NUM!</v>
      </c>
      <c r="BI75" s="5">
        <f t="shared" si="8"/>
        <v>4.6137527901381743</v>
      </c>
    </row>
    <row r="76" spans="4:61" s="1" customFormat="1">
      <c r="D76" s="5"/>
      <c r="E76" s="5"/>
      <c r="F76" s="5"/>
      <c r="G76" s="5"/>
      <c r="H76" s="5"/>
      <c r="O76" s="3"/>
      <c r="P76" s="57">
        <v>32.5</v>
      </c>
      <c r="Q76" s="57">
        <f t="shared" ref="Q76:Q139" si="136">$B$5*EXP(-$B$5*P76)*(($B$5*P76)^($B$4-1))/FACT($B$4-1)</f>
        <v>1.7089019847019662E-57</v>
      </c>
      <c r="R76" s="57">
        <f t="shared" ref="R76:R139" si="137">(($B$5*$P76)^R$10)/FACT(R$10)</f>
        <v>1</v>
      </c>
      <c r="S76" s="57">
        <f t="shared" ref="S76:AL76" si="138">R76+(($B$5*$P76)^S$10)/FACT(S$10)</f>
        <v>157</v>
      </c>
      <c r="T76" s="57">
        <f t="shared" si="138"/>
        <v>12325</v>
      </c>
      <c r="U76" s="57">
        <f t="shared" si="138"/>
        <v>645061</v>
      </c>
      <c r="V76" s="57">
        <f t="shared" si="138"/>
        <v>25321765</v>
      </c>
      <c r="W76" s="57">
        <f t="shared" si="138"/>
        <v>795234929.79999995</v>
      </c>
      <c r="X76" s="57">
        <f t="shared" si="138"/>
        <v>20812977214.599998</v>
      </c>
      <c r="Y76" s="57">
        <f t="shared" si="138"/>
        <v>466922662418.71423</v>
      </c>
      <c r="Z76" s="57">
        <f t="shared" si="138"/>
        <v>9166061523898.9434</v>
      </c>
      <c r="AA76" s="57">
        <f t="shared" si="138"/>
        <v>159951135122889.56</v>
      </c>
      <c r="AB76" s="57">
        <f t="shared" si="138"/>
        <v>2512198283267143.5</v>
      </c>
      <c r="AC76" s="57">
        <f t="shared" si="138"/>
        <v>3.5871339656949288E+16</v>
      </c>
      <c r="AD76" s="57">
        <f t="shared" si="138"/>
        <v>4.6954017751481715E+17</v>
      </c>
      <c r="AE76" s="57">
        <f t="shared" si="138"/>
        <v>5.6735662318092319E+18</v>
      </c>
      <c r="AF76" s="57">
        <f t="shared" si="138"/>
        <v>6.3661285122518417E+19</v>
      </c>
      <c r="AG76" s="57">
        <f t="shared" si="138"/>
        <v>6.6673356158589403E+20</v>
      </c>
      <c r="AH76" s="57">
        <f t="shared" si="138"/>
        <v>6.5466882571038066E+21</v>
      </c>
      <c r="AI76" s="57">
        <f t="shared" si="138"/>
        <v>6.0503919580679938E+22</v>
      </c>
      <c r="AJ76" s="57">
        <f t="shared" si="138"/>
        <v>5.2813325771833979E+23</v>
      </c>
      <c r="AK76" s="57">
        <f t="shared" si="138"/>
        <v>4.36761624453281E+24</v>
      </c>
      <c r="AL76" s="57">
        <f t="shared" si="138"/>
        <v>3.431558354168568E+25</v>
      </c>
      <c r="AM76" s="57">
        <f t="shared" ref="AM76:AM139" si="139">1-EXP(-$B$5*P76)*VLOOKUP(P76,P76:AL476,$B$4+2,1)</f>
        <v>1</v>
      </c>
      <c r="AN76" s="57">
        <f t="shared" si="134"/>
        <v>1.3888888888888889E-3</v>
      </c>
      <c r="AO76" s="57">
        <f t="shared" ref="AO76:BH76" si="140">AN76+1/((FACT($B$4-1-AO$10))*(($B$5*$P76)^AO$10))</f>
        <v>1.4423076923076924E-3</v>
      </c>
      <c r="AP76" s="57">
        <f t="shared" si="140"/>
        <v>1.4440198334429106E-3</v>
      </c>
      <c r="AQ76" s="57">
        <f t="shared" si="140"/>
        <v>1.4440637344976597E-3</v>
      </c>
      <c r="AR76" s="57">
        <f t="shared" si="140"/>
        <v>1.4440645787487127E-3</v>
      </c>
      <c r="AS76" s="57">
        <f t="shared" si="140"/>
        <v>1.4440645895724441E-3</v>
      </c>
      <c r="AT76" s="57">
        <f t="shared" si="140"/>
        <v>1.444064589641827E-3</v>
      </c>
      <c r="AU76" s="57" t="e">
        <f t="shared" si="140"/>
        <v>#NUM!</v>
      </c>
      <c r="AV76" s="57" t="e">
        <f t="shared" si="140"/>
        <v>#NUM!</v>
      </c>
      <c r="AW76" s="57" t="e">
        <f t="shared" si="140"/>
        <v>#NUM!</v>
      </c>
      <c r="AX76" s="57" t="e">
        <f t="shared" si="140"/>
        <v>#NUM!</v>
      </c>
      <c r="AY76" s="57" t="e">
        <f t="shared" si="140"/>
        <v>#NUM!</v>
      </c>
      <c r="AZ76" s="57" t="e">
        <f t="shared" si="140"/>
        <v>#NUM!</v>
      </c>
      <c r="BA76" s="57" t="e">
        <f t="shared" si="140"/>
        <v>#NUM!</v>
      </c>
      <c r="BB76" s="57" t="e">
        <f t="shared" si="140"/>
        <v>#NUM!</v>
      </c>
      <c r="BC76" s="57" t="e">
        <f t="shared" si="140"/>
        <v>#NUM!</v>
      </c>
      <c r="BD76" s="57" t="e">
        <f t="shared" si="140"/>
        <v>#NUM!</v>
      </c>
      <c r="BE76" s="57" t="e">
        <f t="shared" si="140"/>
        <v>#NUM!</v>
      </c>
      <c r="BF76" s="57" t="e">
        <f t="shared" si="140"/>
        <v>#NUM!</v>
      </c>
      <c r="BG76" s="57" t="e">
        <f t="shared" si="140"/>
        <v>#NUM!</v>
      </c>
      <c r="BH76" s="57" t="e">
        <f t="shared" si="140"/>
        <v>#NUM!</v>
      </c>
      <c r="BI76" s="5">
        <f t="shared" ref="BI76:BI139" si="141">$B$5/((FACT($B$4-1))*VLOOKUP(P76,P76:BH476,$B$4+24,1))</f>
        <v>4.6165986718919605</v>
      </c>
    </row>
    <row r="77" spans="4:61" s="1" customFormat="1">
      <c r="D77" s="5"/>
      <c r="E77" s="5"/>
      <c r="F77" s="5"/>
      <c r="G77" s="5"/>
      <c r="H77" s="5"/>
      <c r="O77" s="3"/>
      <c r="P77" s="58">
        <v>33</v>
      </c>
      <c r="Q77" s="57">
        <f t="shared" si="136"/>
        <v>1.699001925223869E-58</v>
      </c>
      <c r="R77" s="57">
        <f t="shared" si="137"/>
        <v>1</v>
      </c>
      <c r="S77" s="57">
        <f t="shared" ref="S77:AL77" si="142">R77+(($B$5*$P77)^S$10)/FACT(S$10)</f>
        <v>159.4</v>
      </c>
      <c r="T77" s="57">
        <f t="shared" si="142"/>
        <v>12704.68</v>
      </c>
      <c r="U77" s="57">
        <f t="shared" si="142"/>
        <v>675095.46400000015</v>
      </c>
      <c r="V77" s="57">
        <f t="shared" si="142"/>
        <v>26905770.510400001</v>
      </c>
      <c r="W77" s="57">
        <f t="shared" si="142"/>
        <v>857893555.98035204</v>
      </c>
      <c r="X77" s="57">
        <f t="shared" si="142"/>
        <v>22795971092.387085</v>
      </c>
      <c r="Y77" s="57">
        <f t="shared" si="142"/>
        <v>519223325630.50525</v>
      </c>
      <c r="Z77" s="57">
        <f t="shared" si="142"/>
        <v>10348484945485.244</v>
      </c>
      <c r="AA77" s="57">
        <f t="shared" si="142"/>
        <v>183343489454928.63</v>
      </c>
      <c r="AB77" s="57">
        <f t="shared" si="142"/>
        <v>2923584360884512</v>
      </c>
      <c r="AC77" s="57">
        <f t="shared" si="142"/>
        <v>4.238305290947052E+16</v>
      </c>
      <c r="AD77" s="57">
        <f t="shared" si="142"/>
        <v>5.6324803775080576E+17</v>
      </c>
      <c r="AE77" s="57">
        <f t="shared" si="142"/>
        <v>6.9097875453559982E+18</v>
      </c>
      <c r="AF77" s="57">
        <f t="shared" si="142"/>
        <v>7.8716348831403327E+19</v>
      </c>
      <c r="AG77" s="57">
        <f t="shared" si="142"/>
        <v>8.369936360120632E+20</v>
      </c>
      <c r="AH77" s="57">
        <f t="shared" si="142"/>
        <v>8.3439387791005938E+21</v>
      </c>
      <c r="AI77" s="57">
        <f t="shared" si="142"/>
        <v>7.8291004112349021E+22</v>
      </c>
      <c r="AJ77" s="57">
        <f t="shared" si="142"/>
        <v>6.9382517904493517E+23</v>
      </c>
      <c r="AK77" s="57">
        <f t="shared" si="142"/>
        <v>5.8254364058513372E+24</v>
      </c>
      <c r="AL77" s="57">
        <f t="shared" si="142"/>
        <v>4.6467797322158049E+25</v>
      </c>
      <c r="AM77" s="57">
        <f t="shared" si="139"/>
        <v>1</v>
      </c>
      <c r="AN77" s="57">
        <f t="shared" si="134"/>
        <v>1.3888888888888889E-3</v>
      </c>
      <c r="AO77" s="57">
        <f t="shared" ref="AO77:BH77" si="143">AN77+1/((FACT($B$4-1-AO$10))*(($B$5*$P77)^AO$10))</f>
        <v>1.4414983164983165E-3</v>
      </c>
      <c r="AP77" s="57">
        <f t="shared" si="143"/>
        <v>1.4431589676223515E-3</v>
      </c>
      <c r="AQ77" s="57">
        <f t="shared" si="143"/>
        <v>1.4432009032567968E-3</v>
      </c>
      <c r="AR77" s="57">
        <f t="shared" si="143"/>
        <v>1.4432016974922977E-3</v>
      </c>
      <c r="AS77" s="57">
        <f t="shared" si="143"/>
        <v>1.4432017075205238E-3</v>
      </c>
      <c r="AT77" s="57">
        <f t="shared" si="143"/>
        <v>1.4432017075838334E-3</v>
      </c>
      <c r="AU77" s="57" t="e">
        <f t="shared" si="143"/>
        <v>#NUM!</v>
      </c>
      <c r="AV77" s="57" t="e">
        <f t="shared" si="143"/>
        <v>#NUM!</v>
      </c>
      <c r="AW77" s="57" t="e">
        <f t="shared" si="143"/>
        <v>#NUM!</v>
      </c>
      <c r="AX77" s="57" t="e">
        <f t="shared" si="143"/>
        <v>#NUM!</v>
      </c>
      <c r="AY77" s="57" t="e">
        <f t="shared" si="143"/>
        <v>#NUM!</v>
      </c>
      <c r="AZ77" s="57" t="e">
        <f t="shared" si="143"/>
        <v>#NUM!</v>
      </c>
      <c r="BA77" s="57" t="e">
        <f t="shared" si="143"/>
        <v>#NUM!</v>
      </c>
      <c r="BB77" s="57" t="e">
        <f t="shared" si="143"/>
        <v>#NUM!</v>
      </c>
      <c r="BC77" s="57" t="e">
        <f t="shared" si="143"/>
        <v>#NUM!</v>
      </c>
      <c r="BD77" s="57" t="e">
        <f t="shared" si="143"/>
        <v>#NUM!</v>
      </c>
      <c r="BE77" s="57" t="e">
        <f t="shared" si="143"/>
        <v>#NUM!</v>
      </c>
      <c r="BF77" s="57" t="e">
        <f t="shared" si="143"/>
        <v>#NUM!</v>
      </c>
      <c r="BG77" s="57" t="e">
        <f t="shared" si="143"/>
        <v>#NUM!</v>
      </c>
      <c r="BH77" s="57" t="e">
        <f t="shared" si="143"/>
        <v>#NUM!</v>
      </c>
      <c r="BI77" s="5">
        <f t="shared" si="141"/>
        <v>4.6193589098697831</v>
      </c>
    </row>
    <row r="78" spans="4:61" s="1" customFormat="1">
      <c r="D78" s="5"/>
      <c r="E78" s="5"/>
      <c r="F78" s="5"/>
      <c r="G78" s="5"/>
      <c r="H78" s="5"/>
      <c r="O78" s="3"/>
      <c r="P78" s="57">
        <v>33.5</v>
      </c>
      <c r="Q78" s="57">
        <f t="shared" si="136"/>
        <v>1.6868338883740284E-59</v>
      </c>
      <c r="R78" s="57">
        <f t="shared" si="137"/>
        <v>1</v>
      </c>
      <c r="S78" s="57">
        <f t="shared" ref="S78:AL78" si="144">R78+(($B$5*$P78)^S$10)/FACT(S$10)</f>
        <v>161.79999999999998</v>
      </c>
      <c r="T78" s="57">
        <f t="shared" si="144"/>
        <v>13090.119999999997</v>
      </c>
      <c r="U78" s="57">
        <f t="shared" si="144"/>
        <v>706048.07199999981</v>
      </c>
      <c r="V78" s="57">
        <f t="shared" si="144"/>
        <v>28562957.742399991</v>
      </c>
      <c r="W78" s="57">
        <f t="shared" si="144"/>
        <v>924441172.74246359</v>
      </c>
      <c r="X78" s="57">
        <f t="shared" si="144"/>
        <v>24933977334.744164</v>
      </c>
      <c r="Y78" s="57">
        <f t="shared" si="144"/>
        <v>576467322313.29736</v>
      </c>
      <c r="Z78" s="57">
        <f t="shared" si="144"/>
        <v>11662287556382.217</v>
      </c>
      <c r="AA78" s="57">
        <f t="shared" si="144"/>
        <v>209728942405080.25</v>
      </c>
      <c r="AB78" s="57">
        <f t="shared" si="144"/>
        <v>3394640752372144</v>
      </c>
      <c r="AC78" s="57">
        <f t="shared" si="144"/>
        <v>4.9952260665345224E+16</v>
      </c>
      <c r="AD78" s="57">
        <f t="shared" si="144"/>
        <v>6.7382436749918438E+17</v>
      </c>
      <c r="AE78" s="57">
        <f t="shared" si="144"/>
        <v>8.3906424274131323E+18</v>
      </c>
      <c r="AF78" s="57">
        <f t="shared" si="144"/>
        <v>9.702380985842475E+19</v>
      </c>
      <c r="AG78" s="57">
        <f t="shared" si="144"/>
        <v>1.0471713647188692E+21</v>
      </c>
      <c r="AH78" s="57">
        <f t="shared" si="144"/>
        <v>1.0596154291066337E+22</v>
      </c>
      <c r="AI78" s="57">
        <f t="shared" si="144"/>
        <v>1.0091829867675296E+23</v>
      </c>
      <c r="AJ78" s="57">
        <f t="shared" si="144"/>
        <v>9.0779612185555336E+23</v>
      </c>
      <c r="AK78" s="57">
        <f t="shared" si="144"/>
        <v>7.7365305411792957E+24</v>
      </c>
      <c r="AL78" s="57">
        <f t="shared" si="144"/>
        <v>6.2639555272542177E+25</v>
      </c>
      <c r="AM78" s="57">
        <f t="shared" si="139"/>
        <v>1</v>
      </c>
      <c r="AN78" s="57">
        <f t="shared" si="134"/>
        <v>1.3888888888888889E-3</v>
      </c>
      <c r="AO78" s="57">
        <f t="shared" ref="AO78:BH78" si="145">AN78+1/((FACT($B$4-1-AO$10))*(($B$5*$P78)^AO$10))</f>
        <v>1.4407131011608624E-3</v>
      </c>
      <c r="AP78" s="57">
        <f t="shared" si="145"/>
        <v>1.4423245505474286E-3</v>
      </c>
      <c r="AQ78" s="57">
        <f t="shared" si="145"/>
        <v>1.4423646363530647E-3</v>
      </c>
      <c r="AR78" s="57">
        <f t="shared" si="145"/>
        <v>1.4423653842225727E-3</v>
      </c>
      <c r="AS78" s="57">
        <f t="shared" si="145"/>
        <v>1.4423653935244324E-3</v>
      </c>
      <c r="AT78" s="57">
        <f t="shared" si="145"/>
        <v>1.4423653935822798E-3</v>
      </c>
      <c r="AU78" s="57" t="e">
        <f t="shared" si="145"/>
        <v>#NUM!</v>
      </c>
      <c r="AV78" s="57" t="e">
        <f t="shared" si="145"/>
        <v>#NUM!</v>
      </c>
      <c r="AW78" s="57" t="e">
        <f t="shared" si="145"/>
        <v>#NUM!</v>
      </c>
      <c r="AX78" s="57" t="e">
        <f t="shared" si="145"/>
        <v>#NUM!</v>
      </c>
      <c r="AY78" s="57" t="e">
        <f t="shared" si="145"/>
        <v>#NUM!</v>
      </c>
      <c r="AZ78" s="57" t="e">
        <f t="shared" si="145"/>
        <v>#NUM!</v>
      </c>
      <c r="BA78" s="57" t="e">
        <f t="shared" si="145"/>
        <v>#NUM!</v>
      </c>
      <c r="BB78" s="57" t="e">
        <f t="shared" si="145"/>
        <v>#NUM!</v>
      </c>
      <c r="BC78" s="57" t="e">
        <f t="shared" si="145"/>
        <v>#NUM!</v>
      </c>
      <c r="BD78" s="57" t="e">
        <f t="shared" si="145"/>
        <v>#NUM!</v>
      </c>
      <c r="BE78" s="57" t="e">
        <f t="shared" si="145"/>
        <v>#NUM!</v>
      </c>
      <c r="BF78" s="57" t="e">
        <f t="shared" si="145"/>
        <v>#NUM!</v>
      </c>
      <c r="BG78" s="57" t="e">
        <f t="shared" si="145"/>
        <v>#NUM!</v>
      </c>
      <c r="BH78" s="57" t="e">
        <f t="shared" si="145"/>
        <v>#NUM!</v>
      </c>
      <c r="BI78" s="5">
        <f t="shared" si="141"/>
        <v>4.6220373119943172</v>
      </c>
    </row>
    <row r="79" spans="4:61" s="1" customFormat="1">
      <c r="D79" s="5"/>
      <c r="E79" s="5"/>
      <c r="F79" s="5"/>
      <c r="G79" s="5"/>
      <c r="H79" s="5"/>
      <c r="O79" s="3"/>
      <c r="P79" s="58">
        <v>34</v>
      </c>
      <c r="Q79" s="57">
        <f t="shared" si="136"/>
        <v>1.6725157679130969E-60</v>
      </c>
      <c r="R79" s="57">
        <f t="shared" si="137"/>
        <v>1</v>
      </c>
      <c r="S79" s="57">
        <f t="shared" ref="S79:AL79" si="146">R79+(($B$5*$P79)^S$10)/FACT(S$10)</f>
        <v>164.2</v>
      </c>
      <c r="T79" s="57">
        <f t="shared" si="146"/>
        <v>13481.32</v>
      </c>
      <c r="U79" s="57">
        <f t="shared" si="146"/>
        <v>737932.64799999981</v>
      </c>
      <c r="V79" s="57">
        <f t="shared" si="146"/>
        <v>30295546.83039999</v>
      </c>
      <c r="W79" s="57">
        <f t="shared" si="146"/>
        <v>995056073.7439357</v>
      </c>
      <c r="X79" s="57">
        <f t="shared" si="146"/>
        <v>27236542405.792107</v>
      </c>
      <c r="Y79" s="57">
        <f t="shared" si="146"/>
        <v>639038052318.68652</v>
      </c>
      <c r="Z79" s="57">
        <f t="shared" si="146"/>
        <v>13119788854541.734</v>
      </c>
      <c r="AA79" s="57">
        <f t="shared" si="146"/>
        <v>239437403401519.63</v>
      </c>
      <c r="AB79" s="57">
        <f t="shared" si="146"/>
        <v>3932940872808198.5</v>
      </c>
      <c r="AC79" s="57">
        <f t="shared" si="146"/>
        <v>5.8731101437096376E+16</v>
      </c>
      <c r="AD79" s="57">
        <f t="shared" si="146"/>
        <v>8.0398608511141555E+17</v>
      </c>
      <c r="AE79" s="57">
        <f t="shared" si="146"/>
        <v>1.0159802495545944E+19</v>
      </c>
      <c r="AF79" s="57">
        <f t="shared" si="146"/>
        <v>1.1922189093718275E+20</v>
      </c>
      <c r="AG79" s="57">
        <f t="shared" si="146"/>
        <v>1.305817413182191E+21</v>
      </c>
      <c r="AH79" s="57">
        <f t="shared" si="146"/>
        <v>1.3409091740081276E+22</v>
      </c>
      <c r="AI79" s="57">
        <f t="shared" si="146"/>
        <v>1.2960052527831249E+23</v>
      </c>
      <c r="AJ79" s="57">
        <f t="shared" si="146"/>
        <v>1.1830695226916087E+24</v>
      </c>
      <c r="AK79" s="57">
        <f t="shared" si="146"/>
        <v>1.0231813753104763E+25</v>
      </c>
      <c r="AL79" s="57">
        <f t="shared" si="146"/>
        <v>8.4069566673276093E+25</v>
      </c>
      <c r="AM79" s="57">
        <f t="shared" si="139"/>
        <v>1</v>
      </c>
      <c r="AN79" s="57">
        <f t="shared" si="134"/>
        <v>1.3888888888888889E-3</v>
      </c>
      <c r="AO79" s="57">
        <f t="shared" ref="AO79:BH79" si="147">AN79+1/((FACT($B$4-1-AO$10))*(($B$5*$P79)^AO$10))</f>
        <v>1.439950980392157E-3</v>
      </c>
      <c r="AP79" s="57">
        <f t="shared" si="147"/>
        <v>1.4415153827053698E-3</v>
      </c>
      <c r="AQ79" s="57">
        <f t="shared" si="147"/>
        <v>1.4415537258993211E-3</v>
      </c>
      <c r="AR79" s="57">
        <f t="shared" si="147"/>
        <v>1.4415544307374451E-3</v>
      </c>
      <c r="AS79" s="57">
        <f t="shared" si="147"/>
        <v>1.4415544393751672E-3</v>
      </c>
      <c r="AT79" s="57">
        <f t="shared" si="147"/>
        <v>1.4415544394280944E-3</v>
      </c>
      <c r="AU79" s="57" t="e">
        <f t="shared" si="147"/>
        <v>#NUM!</v>
      </c>
      <c r="AV79" s="57" t="e">
        <f t="shared" si="147"/>
        <v>#NUM!</v>
      </c>
      <c r="AW79" s="57" t="e">
        <f t="shared" si="147"/>
        <v>#NUM!</v>
      </c>
      <c r="AX79" s="57" t="e">
        <f t="shared" si="147"/>
        <v>#NUM!</v>
      </c>
      <c r="AY79" s="57" t="e">
        <f t="shared" si="147"/>
        <v>#NUM!</v>
      </c>
      <c r="AZ79" s="57" t="e">
        <f t="shared" si="147"/>
        <v>#NUM!</v>
      </c>
      <c r="BA79" s="57" t="e">
        <f t="shared" si="147"/>
        <v>#NUM!</v>
      </c>
      <c r="BB79" s="57" t="e">
        <f t="shared" si="147"/>
        <v>#NUM!</v>
      </c>
      <c r="BC79" s="57" t="e">
        <f t="shared" si="147"/>
        <v>#NUM!</v>
      </c>
      <c r="BD79" s="57" t="e">
        <f t="shared" si="147"/>
        <v>#NUM!</v>
      </c>
      <c r="BE79" s="57" t="e">
        <f t="shared" si="147"/>
        <v>#NUM!</v>
      </c>
      <c r="BF79" s="57" t="e">
        <f t="shared" si="147"/>
        <v>#NUM!</v>
      </c>
      <c r="BG79" s="57" t="e">
        <f t="shared" si="147"/>
        <v>#NUM!</v>
      </c>
      <c r="BH79" s="57" t="e">
        <f t="shared" si="147"/>
        <v>#NUM!</v>
      </c>
      <c r="BI79" s="5">
        <f t="shared" si="141"/>
        <v>4.6246374637863292</v>
      </c>
    </row>
    <row r="80" spans="4:61" s="1" customFormat="1">
      <c r="D80" s="5"/>
      <c r="E80" s="5"/>
      <c r="F80" s="5"/>
      <c r="G80" s="5"/>
      <c r="H80" s="5"/>
      <c r="O80" s="3"/>
      <c r="P80" s="57">
        <v>34.5</v>
      </c>
      <c r="Q80" s="57">
        <f t="shared" si="136"/>
        <v>1.6561685467917255E-61</v>
      </c>
      <c r="R80" s="57">
        <f t="shared" si="137"/>
        <v>1</v>
      </c>
      <c r="S80" s="57">
        <f t="shared" ref="S80:AL80" si="148">R80+(($B$5*$P80)^S$10)/FACT(S$10)</f>
        <v>166.6</v>
      </c>
      <c r="T80" s="57">
        <f t="shared" si="148"/>
        <v>13878.279999999999</v>
      </c>
      <c r="U80" s="57">
        <f t="shared" si="148"/>
        <v>770763.01599999995</v>
      </c>
      <c r="V80" s="57">
        <f t="shared" si="148"/>
        <v>32105791.086399995</v>
      </c>
      <c r="W80" s="57">
        <f t="shared" si="148"/>
        <v>1069921920.7780479</v>
      </c>
      <c r="X80" s="57">
        <f t="shared" si="148"/>
        <v>29713647100.267525</v>
      </c>
      <c r="Y80" s="57">
        <f t="shared" si="148"/>
        <v>707342345632.18994</v>
      </c>
      <c r="Z80" s="57">
        <f t="shared" si="148"/>
        <v>14734256405242.984</v>
      </c>
      <c r="AA80" s="57">
        <f t="shared" si="148"/>
        <v>272829475102081.63</v>
      </c>
      <c r="AB80" s="57">
        <f t="shared" si="148"/>
        <v>4546886296721729</v>
      </c>
      <c r="AC80" s="57">
        <f t="shared" si="148"/>
        <v>6.8890868993104776E+16</v>
      </c>
      <c r="AD80" s="57">
        <f t="shared" si="148"/>
        <v>9.5683783020319078E+17</v>
      </c>
      <c r="AE80" s="57">
        <f t="shared" si="148"/>
        <v>1.2267916043771673E+19</v>
      </c>
      <c r="AF80" s="57">
        <f t="shared" si="148"/>
        <v>1.4606181262712455E+20</v>
      </c>
      <c r="AG80" s="57">
        <f t="shared" si="148"/>
        <v>1.62314643090734E+21</v>
      </c>
      <c r="AH80" s="57">
        <f t="shared" si="148"/>
        <v>1.6910972230107572E+22</v>
      </c>
      <c r="AI80" s="57">
        <f t="shared" si="148"/>
        <v>1.6583238119172869E+23</v>
      </c>
      <c r="AJ80" s="57">
        <f t="shared" si="148"/>
        <v>1.5359093436386425E+24</v>
      </c>
      <c r="AK80" s="57">
        <f t="shared" si="148"/>
        <v>1.347721171107069E+25</v>
      </c>
      <c r="AL80" s="57">
        <f t="shared" si="148"/>
        <v>1.1235119531340806E+26</v>
      </c>
      <c r="AM80" s="57">
        <f t="shared" si="139"/>
        <v>1</v>
      </c>
      <c r="AN80" s="57">
        <f t="shared" si="134"/>
        <v>1.3888888888888889E-3</v>
      </c>
      <c r="AO80" s="57">
        <f t="shared" ref="AO80:BH80" si="149">AN80+1/((FACT($B$4-1-AO$10))*(($B$5*$P80)^AO$10))</f>
        <v>1.4392109500805154E-3</v>
      </c>
      <c r="AP80" s="57">
        <f t="shared" si="149"/>
        <v>1.4407303359860596E-3</v>
      </c>
      <c r="AQ80" s="57">
        <f t="shared" si="149"/>
        <v>1.4407670361287056E-3</v>
      </c>
      <c r="AR80" s="57">
        <f t="shared" si="149"/>
        <v>1.4407677009863622E-3</v>
      </c>
      <c r="AS80" s="57">
        <f t="shared" si="149"/>
        <v>1.4407677090160439E-3</v>
      </c>
      <c r="AT80" s="57">
        <f t="shared" si="149"/>
        <v>1.4407677090645323E-3</v>
      </c>
      <c r="AU80" s="57" t="e">
        <f t="shared" si="149"/>
        <v>#NUM!</v>
      </c>
      <c r="AV80" s="57" t="e">
        <f t="shared" si="149"/>
        <v>#NUM!</v>
      </c>
      <c r="AW80" s="57" t="e">
        <f t="shared" si="149"/>
        <v>#NUM!</v>
      </c>
      <c r="AX80" s="57" t="e">
        <f t="shared" si="149"/>
        <v>#NUM!</v>
      </c>
      <c r="AY80" s="57" t="e">
        <f t="shared" si="149"/>
        <v>#NUM!</v>
      </c>
      <c r="AZ80" s="57" t="e">
        <f t="shared" si="149"/>
        <v>#NUM!</v>
      </c>
      <c r="BA80" s="57" t="e">
        <f t="shared" si="149"/>
        <v>#NUM!</v>
      </c>
      <c r="BB80" s="57" t="e">
        <f t="shared" si="149"/>
        <v>#NUM!</v>
      </c>
      <c r="BC80" s="57" t="e">
        <f t="shared" si="149"/>
        <v>#NUM!</v>
      </c>
      <c r="BD80" s="57" t="e">
        <f t="shared" si="149"/>
        <v>#NUM!</v>
      </c>
      <c r="BE80" s="57" t="e">
        <f t="shared" si="149"/>
        <v>#NUM!</v>
      </c>
      <c r="BF80" s="57" t="e">
        <f t="shared" si="149"/>
        <v>#NUM!</v>
      </c>
      <c r="BG80" s="57" t="e">
        <f t="shared" si="149"/>
        <v>#NUM!</v>
      </c>
      <c r="BH80" s="57" t="e">
        <f t="shared" si="149"/>
        <v>#NUM!</v>
      </c>
      <c r="BI80" s="5">
        <f t="shared" si="141"/>
        <v>4.6271627443644112</v>
      </c>
    </row>
    <row r="81" spans="4:61" s="1" customFormat="1">
      <c r="D81" s="5"/>
      <c r="E81" s="5"/>
      <c r="F81" s="5"/>
      <c r="G81" s="5"/>
      <c r="H81" s="5"/>
      <c r="O81" s="3"/>
      <c r="P81" s="58">
        <v>35</v>
      </c>
      <c r="Q81" s="57">
        <f t="shared" si="136"/>
        <v>1.6379154199968555E-62</v>
      </c>
      <c r="R81" s="57">
        <f t="shared" si="137"/>
        <v>1</v>
      </c>
      <c r="S81" s="57">
        <f t="shared" ref="S81:AL81" si="150">R81+(($B$5*$P81)^S$10)/FACT(S$10)</f>
        <v>169</v>
      </c>
      <c r="T81" s="57">
        <f t="shared" si="150"/>
        <v>14281</v>
      </c>
      <c r="U81" s="57">
        <f t="shared" si="150"/>
        <v>804553</v>
      </c>
      <c r="V81" s="57">
        <f t="shared" si="150"/>
        <v>33995977</v>
      </c>
      <c r="W81" s="57">
        <f t="shared" si="150"/>
        <v>1149227823.4000001</v>
      </c>
      <c r="X81" s="57">
        <f t="shared" si="150"/>
        <v>32375719522.600002</v>
      </c>
      <c r="Y81" s="57">
        <f t="shared" si="150"/>
        <v>781811520303.40002</v>
      </c>
      <c r="Z81" s="57">
        <f t="shared" si="150"/>
        <v>16519963336700.201</v>
      </c>
      <c r="AA81" s="57">
        <f t="shared" si="150"/>
        <v>310298797242773.81</v>
      </c>
      <c r="AB81" s="57">
        <f t="shared" si="150"/>
        <v>5245783206864810</v>
      </c>
      <c r="AC81" s="57">
        <f t="shared" si="150"/>
        <v>8.0624090553819552E+16</v>
      </c>
      <c r="AD81" s="57">
        <f t="shared" si="150"/>
        <v>1.1359203934111859E+18</v>
      </c>
      <c r="AE81" s="57">
        <f t="shared" si="150"/>
        <v>1.4773595691875613E+19</v>
      </c>
      <c r="AF81" s="57">
        <f t="shared" si="150"/>
        <v>1.7842569927344872E+20</v>
      </c>
      <c r="AG81" s="57">
        <f t="shared" si="150"/>
        <v>2.0113292593870676E+21</v>
      </c>
      <c r="AH81" s="57">
        <f t="shared" si="150"/>
        <v>2.1256816640580068E+22</v>
      </c>
      <c r="AI81" s="57">
        <f t="shared" si="150"/>
        <v>2.1144751546648736E+23</v>
      </c>
      <c r="AJ81" s="57">
        <f t="shared" si="150"/>
        <v>1.9865607045082884E+24</v>
      </c>
      <c r="AK81" s="57">
        <f t="shared" si="150"/>
        <v>1.7682298376035794E+25</v>
      </c>
      <c r="AL81" s="57">
        <f t="shared" si="150"/>
        <v>1.4952649481686686E+26</v>
      </c>
      <c r="AM81" s="57">
        <f t="shared" si="139"/>
        <v>1</v>
      </c>
      <c r="AN81" s="57">
        <f t="shared" si="134"/>
        <v>1.3888888888888889E-3</v>
      </c>
      <c r="AO81" s="57">
        <f t="shared" ref="AO81:BH81" si="151">AN81+1/((FACT($B$4-1-AO$10))*(($B$5*$P81)^AO$10))</f>
        <v>1.4384920634920636E-3</v>
      </c>
      <c r="AP81" s="57">
        <f t="shared" si="151"/>
        <v>1.4399683484504914E-3</v>
      </c>
      <c r="AQ81" s="57">
        <f t="shared" si="151"/>
        <v>1.4400034980923586E-3</v>
      </c>
      <c r="AR81" s="57">
        <f t="shared" si="151"/>
        <v>1.4400041257645348E-3</v>
      </c>
      <c r="AS81" s="57">
        <f t="shared" si="151"/>
        <v>1.4400041332368226E-3</v>
      </c>
      <c r="AT81" s="57">
        <f t="shared" si="151"/>
        <v>1.4400041332813004E-3</v>
      </c>
      <c r="AU81" s="57" t="e">
        <f t="shared" si="151"/>
        <v>#NUM!</v>
      </c>
      <c r="AV81" s="57" t="e">
        <f t="shared" si="151"/>
        <v>#NUM!</v>
      </c>
      <c r="AW81" s="57" t="e">
        <f t="shared" si="151"/>
        <v>#NUM!</v>
      </c>
      <c r="AX81" s="57" t="e">
        <f t="shared" si="151"/>
        <v>#NUM!</v>
      </c>
      <c r="AY81" s="57" t="e">
        <f t="shared" si="151"/>
        <v>#NUM!</v>
      </c>
      <c r="AZ81" s="57" t="e">
        <f t="shared" si="151"/>
        <v>#NUM!</v>
      </c>
      <c r="BA81" s="57" t="e">
        <f t="shared" si="151"/>
        <v>#NUM!</v>
      </c>
      <c r="BB81" s="57" t="e">
        <f t="shared" si="151"/>
        <v>#NUM!</v>
      </c>
      <c r="BC81" s="57" t="e">
        <f t="shared" si="151"/>
        <v>#NUM!</v>
      </c>
      <c r="BD81" s="57" t="e">
        <f t="shared" si="151"/>
        <v>#NUM!</v>
      </c>
      <c r="BE81" s="57" t="e">
        <f t="shared" si="151"/>
        <v>#NUM!</v>
      </c>
      <c r="BF81" s="57" t="e">
        <f t="shared" si="151"/>
        <v>#NUM!</v>
      </c>
      <c r="BG81" s="57" t="e">
        <f t="shared" si="151"/>
        <v>#NUM!</v>
      </c>
      <c r="BH81" s="57" t="e">
        <f t="shared" si="151"/>
        <v>#NUM!</v>
      </c>
      <c r="BI81" s="5">
        <f t="shared" si="141"/>
        <v>4.6296163410833442</v>
      </c>
    </row>
    <row r="82" spans="4:61" s="1" customFormat="1">
      <c r="D82" s="5"/>
      <c r="E82" s="5"/>
      <c r="F82" s="5"/>
      <c r="G82" s="5"/>
      <c r="H82" s="5"/>
      <c r="O82" s="3"/>
      <c r="P82" s="57">
        <v>35.5</v>
      </c>
      <c r="Q82" s="57">
        <f t="shared" si="136"/>
        <v>1.6178809717808919E-63</v>
      </c>
      <c r="R82" s="57">
        <f t="shared" si="137"/>
        <v>1</v>
      </c>
      <c r="S82" s="57">
        <f t="shared" ref="S82:AL82" si="152">R82+(($B$5*$P82)^S$10)/FACT(S$10)</f>
        <v>171.4</v>
      </c>
      <c r="T82" s="57">
        <f t="shared" si="152"/>
        <v>14689.480000000001</v>
      </c>
      <c r="U82" s="57">
        <f t="shared" si="152"/>
        <v>839316.42400000012</v>
      </c>
      <c r="V82" s="57">
        <f t="shared" si="152"/>
        <v>35968424.238400012</v>
      </c>
      <c r="W82" s="57">
        <f t="shared" si="152"/>
        <v>1233168418.5531521</v>
      </c>
      <c r="X82" s="57">
        <f t="shared" si="152"/>
        <v>35233648257.092125</v>
      </c>
      <c r="Y82" s="57">
        <f t="shared" si="152"/>
        <v>862902471755.24072</v>
      </c>
      <c r="Z82" s="57">
        <f t="shared" si="152"/>
        <v>18492248412265.809</v>
      </c>
      <c r="AA82" s="57">
        <f t="shared" si="152"/>
        <v>352274531552599.19</v>
      </c>
      <c r="AB82" s="57">
        <f t="shared" si="152"/>
        <v>6039924636263881</v>
      </c>
      <c r="AC82" s="57">
        <f t="shared" si="152"/>
        <v>9.414679534924592E+16</v>
      </c>
      <c r="AD82" s="57">
        <f t="shared" si="152"/>
        <v>1.3452643594735908E+18</v>
      </c>
      <c r="AE82" s="57">
        <f t="shared" si="152"/>
        <v>1.7744528430765001E+19</v>
      </c>
      <c r="AF82" s="57">
        <f t="shared" si="152"/>
        <v>2.1734699969848341E+20</v>
      </c>
      <c r="AG82" s="57">
        <f t="shared" si="152"/>
        <v>2.4848310732997641E+21</v>
      </c>
      <c r="AH82" s="57">
        <f t="shared" si="152"/>
        <v>2.6633536457153402E+22</v>
      </c>
      <c r="AI82" s="57">
        <f t="shared" si="152"/>
        <v>2.6868879512825107E+23</v>
      </c>
      <c r="AJ82" s="57">
        <f t="shared" si="152"/>
        <v>2.5601452438813092E+24</v>
      </c>
      <c r="AK82" s="57">
        <f t="shared" si="152"/>
        <v>2.311089150006663E+25</v>
      </c>
      <c r="AL82" s="57">
        <f t="shared" si="152"/>
        <v>1.9820324960276557E+26</v>
      </c>
      <c r="AM82" s="57">
        <f t="shared" si="139"/>
        <v>1</v>
      </c>
      <c r="AN82" s="57">
        <f t="shared" si="134"/>
        <v>1.3888888888888889E-3</v>
      </c>
      <c r="AO82" s="57">
        <f t="shared" ref="AO82:BH82" si="153">AN82+1/((FACT($B$4-1-AO$10))*(($B$5*$P82)^AO$10))</f>
        <v>1.4377934272300471E-3</v>
      </c>
      <c r="AP82" s="57">
        <f t="shared" si="153"/>
        <v>1.4392284195522641E-3</v>
      </c>
      <c r="AQ82" s="57">
        <f t="shared" si="153"/>
        <v>1.4392621048180437E-3</v>
      </c>
      <c r="AR82" s="57">
        <f t="shared" si="153"/>
        <v>1.4392626978684975E-3</v>
      </c>
      <c r="AS82" s="57">
        <f t="shared" si="153"/>
        <v>1.4392627048291837E-3</v>
      </c>
      <c r="AT82" s="57">
        <f t="shared" si="153"/>
        <v>1.4392627048700327E-3</v>
      </c>
      <c r="AU82" s="57" t="e">
        <f t="shared" si="153"/>
        <v>#NUM!</v>
      </c>
      <c r="AV82" s="57" t="e">
        <f t="shared" si="153"/>
        <v>#NUM!</v>
      </c>
      <c r="AW82" s="57" t="e">
        <f t="shared" si="153"/>
        <v>#NUM!</v>
      </c>
      <c r="AX82" s="57" t="e">
        <f t="shared" si="153"/>
        <v>#NUM!</v>
      </c>
      <c r="AY82" s="57" t="e">
        <f t="shared" si="153"/>
        <v>#NUM!</v>
      </c>
      <c r="AZ82" s="57" t="e">
        <f t="shared" si="153"/>
        <v>#NUM!</v>
      </c>
      <c r="BA82" s="57" t="e">
        <f t="shared" si="153"/>
        <v>#NUM!</v>
      </c>
      <c r="BB82" s="57" t="e">
        <f t="shared" si="153"/>
        <v>#NUM!</v>
      </c>
      <c r="BC82" s="57" t="e">
        <f t="shared" si="153"/>
        <v>#NUM!</v>
      </c>
      <c r="BD82" s="57" t="e">
        <f t="shared" si="153"/>
        <v>#NUM!</v>
      </c>
      <c r="BE82" s="57" t="e">
        <f t="shared" si="153"/>
        <v>#NUM!</v>
      </c>
      <c r="BF82" s="57" t="e">
        <f t="shared" si="153"/>
        <v>#NUM!</v>
      </c>
      <c r="BG82" s="57" t="e">
        <f t="shared" si="153"/>
        <v>#NUM!</v>
      </c>
      <c r="BH82" s="57" t="e">
        <f t="shared" si="153"/>
        <v>#NUM!</v>
      </c>
      <c r="BI82" s="5">
        <f t="shared" si="141"/>
        <v>4.632001262944331</v>
      </c>
    </row>
    <row r="83" spans="4:61" s="1" customFormat="1">
      <c r="D83" s="5"/>
      <c r="E83" s="5"/>
      <c r="F83" s="5"/>
      <c r="G83" s="5"/>
      <c r="H83" s="5"/>
      <c r="O83" s="3"/>
      <c r="P83" s="58">
        <v>36</v>
      </c>
      <c r="Q83" s="57">
        <f t="shared" si="136"/>
        <v>1.5961904089141718E-64</v>
      </c>
      <c r="R83" s="57">
        <f t="shared" si="137"/>
        <v>1</v>
      </c>
      <c r="S83" s="57">
        <f t="shared" ref="S83:AL83" si="154">R83+(($B$5*$P83)^S$10)/FACT(S$10)</f>
        <v>173.79999999999998</v>
      </c>
      <c r="T83" s="57">
        <f t="shared" si="154"/>
        <v>15103.719999999996</v>
      </c>
      <c r="U83" s="57">
        <f t="shared" si="154"/>
        <v>875067.11199999962</v>
      </c>
      <c r="V83" s="57">
        <f t="shared" si="154"/>
        <v>38025485.646399975</v>
      </c>
      <c r="W83" s="57">
        <f t="shared" si="154"/>
        <v>1321943950.1952631</v>
      </c>
      <c r="X83" s="57">
        <f t="shared" si="154"/>
        <v>38298795729.202522</v>
      </c>
      <c r="Y83" s="57">
        <f t="shared" si="154"/>
        <v>951098793930.98145</v>
      </c>
      <c r="Z83" s="57">
        <f t="shared" si="154"/>
        <v>20667578755089.402</v>
      </c>
      <c r="AA83" s="57">
        <f t="shared" si="154"/>
        <v>399223994009331.06</v>
      </c>
      <c r="AB83" s="57">
        <f t="shared" si="154"/>
        <v>6940678849602627</v>
      </c>
      <c r="AC83" s="57">
        <f t="shared" si="154"/>
        <v>1.0970098785383182E+17</v>
      </c>
      <c r="AD83" s="57">
        <f t="shared" si="154"/>
        <v>1.5894494375147323E+18</v>
      </c>
      <c r="AE83" s="57">
        <f t="shared" si="154"/>
        <v>2.1258721137622696E+19</v>
      </c>
      <c r="AF83" s="57">
        <f t="shared" si="154"/>
        <v>2.6403373183609812E+20</v>
      </c>
      <c r="AG83" s="57">
        <f t="shared" si="154"/>
        <v>3.0608018550825345E+21</v>
      </c>
      <c r="AH83" s="57">
        <f t="shared" si="154"/>
        <v>3.3265897586144041E+22</v>
      </c>
      <c r="AI83" s="57">
        <f t="shared" si="154"/>
        <v>3.4029181184069864E+23</v>
      </c>
      <c r="AJ83" s="57">
        <f t="shared" si="154"/>
        <v>3.2877405886844227E+24</v>
      </c>
      <c r="AK83" s="57">
        <f t="shared" si="154"/>
        <v>3.009401156966313E+25</v>
      </c>
      <c r="AL83" s="57">
        <f t="shared" si="154"/>
        <v>2.6170019284531911E+26</v>
      </c>
      <c r="AM83" s="57">
        <f t="shared" si="139"/>
        <v>1</v>
      </c>
      <c r="AN83" s="57">
        <f t="shared" si="134"/>
        <v>1.3888888888888889E-3</v>
      </c>
      <c r="AO83" s="57">
        <f t="shared" ref="AO83:BH83" si="155">AN83+1/((FACT($B$4-1-AO$10))*(($B$5*$P83)^AO$10))</f>
        <v>1.4371141975308642E-3</v>
      </c>
      <c r="AP83" s="57">
        <f t="shared" si="155"/>
        <v>1.4385096057670326E-3</v>
      </c>
      <c r="AQ83" s="57">
        <f t="shared" si="155"/>
        <v>1.4385419068836105E-3</v>
      </c>
      <c r="AR83" s="57">
        <f t="shared" si="155"/>
        <v>1.4385424676668845E-3</v>
      </c>
      <c r="AS83" s="57">
        <f t="shared" si="155"/>
        <v>1.4385424741574318E-3</v>
      </c>
      <c r="AT83" s="57">
        <f t="shared" si="155"/>
        <v>1.4385424741949929E-3</v>
      </c>
      <c r="AU83" s="57" t="e">
        <f t="shared" si="155"/>
        <v>#NUM!</v>
      </c>
      <c r="AV83" s="57" t="e">
        <f t="shared" si="155"/>
        <v>#NUM!</v>
      </c>
      <c r="AW83" s="57" t="e">
        <f t="shared" si="155"/>
        <v>#NUM!</v>
      </c>
      <c r="AX83" s="57" t="e">
        <f t="shared" si="155"/>
        <v>#NUM!</v>
      </c>
      <c r="AY83" s="57" t="e">
        <f t="shared" si="155"/>
        <v>#NUM!</v>
      </c>
      <c r="AZ83" s="57" t="e">
        <f t="shared" si="155"/>
        <v>#NUM!</v>
      </c>
      <c r="BA83" s="57" t="e">
        <f t="shared" si="155"/>
        <v>#NUM!</v>
      </c>
      <c r="BB83" s="57" t="e">
        <f t="shared" si="155"/>
        <v>#NUM!</v>
      </c>
      <c r="BC83" s="57" t="e">
        <f t="shared" si="155"/>
        <v>#NUM!</v>
      </c>
      <c r="BD83" s="57" t="e">
        <f t="shared" si="155"/>
        <v>#NUM!</v>
      </c>
      <c r="BE83" s="57" t="e">
        <f t="shared" si="155"/>
        <v>#NUM!</v>
      </c>
      <c r="BF83" s="57" t="e">
        <f t="shared" si="155"/>
        <v>#NUM!</v>
      </c>
      <c r="BG83" s="57" t="e">
        <f t="shared" si="155"/>
        <v>#NUM!</v>
      </c>
      <c r="BH83" s="57" t="e">
        <f t="shared" si="155"/>
        <v>#NUM!</v>
      </c>
      <c r="BI83" s="5">
        <f t="shared" si="141"/>
        <v>4.6343203528956121</v>
      </c>
    </row>
    <row r="84" spans="4:61" s="1" customFormat="1">
      <c r="D84" s="5"/>
      <c r="E84" s="5"/>
      <c r="F84" s="5"/>
      <c r="G84" s="5"/>
      <c r="H84" s="5"/>
      <c r="O84" s="3"/>
      <c r="P84" s="57">
        <v>36.5</v>
      </c>
      <c r="Q84" s="57">
        <f t="shared" si="136"/>
        <v>1.5729688509040784E-65</v>
      </c>
      <c r="R84" s="57">
        <f t="shared" si="137"/>
        <v>1</v>
      </c>
      <c r="S84" s="57">
        <f t="shared" ref="S84:AL84" si="156">R84+(($B$5*$P84)^S$10)/FACT(S$10)</f>
        <v>176.2</v>
      </c>
      <c r="T84" s="57">
        <f t="shared" si="156"/>
        <v>15523.72</v>
      </c>
      <c r="U84" s="57">
        <f t="shared" si="156"/>
        <v>911818.88799999992</v>
      </c>
      <c r="V84" s="57">
        <f t="shared" si="156"/>
        <v>40169547.246399991</v>
      </c>
      <c r="W84" s="57">
        <f t="shared" si="156"/>
        <v>1415760348.9247355</v>
      </c>
      <c r="X84" s="57">
        <f t="shared" si="156"/>
        <v>41583011757.932137</v>
      </c>
      <c r="Y84" s="57">
        <f t="shared" si="156"/>
        <v>1046911932737.6602</v>
      </c>
      <c r="Z84" s="57">
        <f t="shared" si="156"/>
        <v>23063615302193.703</v>
      </c>
      <c r="AA84" s="57">
        <f t="shared" si="156"/>
        <v>451655440894271.25</v>
      </c>
      <c r="AB84" s="57">
        <f t="shared" si="156"/>
        <v>7960584225267470</v>
      </c>
      <c r="AC84" s="57">
        <f t="shared" si="156"/>
        <v>1.2755734086364787E+17</v>
      </c>
      <c r="AD84" s="57">
        <f t="shared" si="156"/>
        <v>1.8736699877840015E+18</v>
      </c>
      <c r="AE84" s="57">
        <f t="shared" si="156"/>
        <v>2.5405895813972148E+19</v>
      </c>
      <c r="AF84" s="57">
        <f t="shared" si="156"/>
        <v>3.1989489329598385E+20</v>
      </c>
      <c r="AG84" s="57">
        <f t="shared" si="156"/>
        <v>3.7595263838858799E+21</v>
      </c>
      <c r="AH84" s="57">
        <f t="shared" si="156"/>
        <v>4.142349120584524E+22</v>
      </c>
      <c r="AI84" s="57">
        <f t="shared" si="156"/>
        <v>4.2958388160627352E+23</v>
      </c>
      <c r="AJ84" s="57">
        <f t="shared" si="156"/>
        <v>4.2076783481704416E+24</v>
      </c>
      <c r="AK84" s="57">
        <f t="shared" si="156"/>
        <v>3.9045686271435825E+25</v>
      </c>
      <c r="AL84" s="57">
        <f t="shared" si="156"/>
        <v>3.4422663567924063E+26</v>
      </c>
      <c r="AM84" s="57">
        <f t="shared" si="139"/>
        <v>1</v>
      </c>
      <c r="AN84" s="57">
        <f t="shared" si="134"/>
        <v>1.3888888888888889E-3</v>
      </c>
      <c r="AO84" s="57">
        <f t="shared" ref="AO84:BH84" si="157">AN84+1/((FACT($B$4-1-AO$10))*(($B$5*$P84)^AO$10))</f>
        <v>1.4364535768645358E-3</v>
      </c>
      <c r="AP84" s="57">
        <f t="shared" si="157"/>
        <v>1.4378110165898681E-3</v>
      </c>
      <c r="AQ84" s="57">
        <f t="shared" si="157"/>
        <v>1.4378420083644191E-3</v>
      </c>
      <c r="AR84" s="57">
        <f t="shared" si="157"/>
        <v>1.4378425390454903E-3</v>
      </c>
      <c r="AS84" s="57">
        <f t="shared" si="157"/>
        <v>1.4378425451034933E-3</v>
      </c>
      <c r="AT84" s="57">
        <f t="shared" si="157"/>
        <v>1.4378425451380709E-3</v>
      </c>
      <c r="AU84" s="57" t="e">
        <f t="shared" si="157"/>
        <v>#NUM!</v>
      </c>
      <c r="AV84" s="57" t="e">
        <f t="shared" si="157"/>
        <v>#NUM!</v>
      </c>
      <c r="AW84" s="57" t="e">
        <f t="shared" si="157"/>
        <v>#NUM!</v>
      </c>
      <c r="AX84" s="57" t="e">
        <f t="shared" si="157"/>
        <v>#NUM!</v>
      </c>
      <c r="AY84" s="57" t="e">
        <f t="shared" si="157"/>
        <v>#NUM!</v>
      </c>
      <c r="AZ84" s="57" t="e">
        <f t="shared" si="157"/>
        <v>#NUM!</v>
      </c>
      <c r="BA84" s="57" t="e">
        <f t="shared" si="157"/>
        <v>#NUM!</v>
      </c>
      <c r="BB84" s="57" t="e">
        <f t="shared" si="157"/>
        <v>#NUM!</v>
      </c>
      <c r="BC84" s="57" t="e">
        <f t="shared" si="157"/>
        <v>#NUM!</v>
      </c>
      <c r="BD84" s="57" t="e">
        <f t="shared" si="157"/>
        <v>#NUM!</v>
      </c>
      <c r="BE84" s="57" t="e">
        <f t="shared" si="157"/>
        <v>#NUM!</v>
      </c>
      <c r="BF84" s="57" t="e">
        <f t="shared" si="157"/>
        <v>#NUM!</v>
      </c>
      <c r="BG84" s="57" t="e">
        <f t="shared" si="157"/>
        <v>#NUM!</v>
      </c>
      <c r="BH84" s="57" t="e">
        <f t="shared" si="157"/>
        <v>#NUM!</v>
      </c>
      <c r="BI84" s="5">
        <f t="shared" si="141"/>
        <v>4.6365762991291168</v>
      </c>
    </row>
    <row r="85" spans="4:61" s="1" customFormat="1">
      <c r="D85" s="5"/>
      <c r="E85" s="5"/>
      <c r="F85" s="5"/>
      <c r="G85" s="5"/>
      <c r="H85" s="5"/>
      <c r="O85" s="3"/>
      <c r="P85" s="58">
        <v>37</v>
      </c>
      <c r="Q85" s="57">
        <f t="shared" si="136"/>
        <v>1.548340677500626E-66</v>
      </c>
      <c r="R85" s="57">
        <f t="shared" si="137"/>
        <v>1</v>
      </c>
      <c r="S85" s="57">
        <f t="shared" ref="S85:AL85" si="158">R85+(($B$5*$P85)^S$10)/FACT(S$10)</f>
        <v>178.6</v>
      </c>
      <c r="T85" s="57">
        <f t="shared" si="158"/>
        <v>15949.48</v>
      </c>
      <c r="U85" s="57">
        <f t="shared" si="158"/>
        <v>949585.57599999988</v>
      </c>
      <c r="V85" s="57">
        <f t="shared" si="158"/>
        <v>42403028.238399997</v>
      </c>
      <c r="W85" s="57">
        <f t="shared" si="158"/>
        <v>1514829311.6068478</v>
      </c>
      <c r="X85" s="57">
        <f t="shared" si="158"/>
        <v>45098647299.312904</v>
      </c>
      <c r="Y85" s="57">
        <f t="shared" si="158"/>
        <v>1150882372244.5408</v>
      </c>
      <c r="Z85" s="57">
        <f t="shared" si="158"/>
        <v>25699281066028.598</v>
      </c>
      <c r="AA85" s="57">
        <f t="shared" si="158"/>
        <v>510121015290034.06</v>
      </c>
      <c r="AB85" s="57">
        <f t="shared" si="158"/>
        <v>9113451015108370</v>
      </c>
      <c r="AC85" s="57">
        <f t="shared" si="158"/>
        <v>1.4801812446672077E+17</v>
      </c>
      <c r="AD85" s="57">
        <f t="shared" si="158"/>
        <v>2.2038072915505846E+18</v>
      </c>
      <c r="AE85" s="57">
        <f t="shared" si="158"/>
        <v>3.0289050066480906E+19</v>
      </c>
      <c r="AF85" s="57">
        <f t="shared" si="158"/>
        <v>3.8657041555416842E+20</v>
      </c>
      <c r="AG85" s="57">
        <f t="shared" si="158"/>
        <v>4.604941782928388E+21</v>
      </c>
      <c r="AH85" s="57">
        <f t="shared" si="158"/>
        <v>5.1428863960782226E+22</v>
      </c>
      <c r="AI85" s="57">
        <f t="shared" si="158"/>
        <v>5.4060113330118461E+23</v>
      </c>
      <c r="AJ85" s="57">
        <f t="shared" si="158"/>
        <v>5.3671008574598222E+24</v>
      </c>
      <c r="AK85" s="57">
        <f t="shared" si="158"/>
        <v>5.0482171963279502E+25</v>
      </c>
      <c r="AL85" s="57">
        <f t="shared" si="158"/>
        <v>4.5110400338295832E+26</v>
      </c>
      <c r="AM85" s="57">
        <f t="shared" si="139"/>
        <v>1</v>
      </c>
      <c r="AN85" s="57">
        <f t="shared" si="134"/>
        <v>1.3888888888888889E-3</v>
      </c>
      <c r="AO85" s="57">
        <f t="shared" ref="AO85:BH85" si="159">AN85+1/((FACT($B$4-1-AO$10))*(($B$5*$P85)^AO$10))</f>
        <v>1.4358108108108109E-3</v>
      </c>
      <c r="AP85" s="57">
        <f t="shared" si="159"/>
        <v>1.437131810864919E-3</v>
      </c>
      <c r="AQ85" s="57">
        <f t="shared" si="159"/>
        <v>1.4371615631183898E-3</v>
      </c>
      <c r="AR85" s="57">
        <f t="shared" si="159"/>
        <v>1.4371620656902389E-3</v>
      </c>
      <c r="AS85" s="57">
        <f t="shared" si="159"/>
        <v>1.4371620713498317E-3</v>
      </c>
      <c r="AT85" s="57">
        <f t="shared" si="159"/>
        <v>1.4371620713816988E-3</v>
      </c>
      <c r="AU85" s="57" t="e">
        <f t="shared" si="159"/>
        <v>#NUM!</v>
      </c>
      <c r="AV85" s="57" t="e">
        <f t="shared" si="159"/>
        <v>#NUM!</v>
      </c>
      <c r="AW85" s="57" t="e">
        <f t="shared" si="159"/>
        <v>#NUM!</v>
      </c>
      <c r="AX85" s="57" t="e">
        <f t="shared" si="159"/>
        <v>#NUM!</v>
      </c>
      <c r="AY85" s="57" t="e">
        <f t="shared" si="159"/>
        <v>#NUM!</v>
      </c>
      <c r="AZ85" s="57" t="e">
        <f t="shared" si="159"/>
        <v>#NUM!</v>
      </c>
      <c r="BA85" s="57" t="e">
        <f t="shared" si="159"/>
        <v>#NUM!</v>
      </c>
      <c r="BB85" s="57" t="e">
        <f t="shared" si="159"/>
        <v>#NUM!</v>
      </c>
      <c r="BC85" s="57" t="e">
        <f t="shared" si="159"/>
        <v>#NUM!</v>
      </c>
      <c r="BD85" s="57" t="e">
        <f t="shared" si="159"/>
        <v>#NUM!</v>
      </c>
      <c r="BE85" s="57" t="e">
        <f t="shared" si="159"/>
        <v>#NUM!</v>
      </c>
      <c r="BF85" s="57" t="e">
        <f t="shared" si="159"/>
        <v>#NUM!</v>
      </c>
      <c r="BG85" s="57" t="e">
        <f t="shared" si="159"/>
        <v>#NUM!</v>
      </c>
      <c r="BH85" s="57" t="e">
        <f t="shared" si="159"/>
        <v>#NUM!</v>
      </c>
      <c r="BI85" s="5">
        <f t="shared" si="141"/>
        <v>4.6387716454674326</v>
      </c>
    </row>
    <row r="86" spans="4:61" s="1" customFormat="1">
      <c r="D86" s="5"/>
      <c r="E86" s="5"/>
      <c r="F86" s="5"/>
      <c r="G86" s="5"/>
      <c r="H86" s="5"/>
      <c r="O86" s="3"/>
      <c r="P86" s="57">
        <v>37.5</v>
      </c>
      <c r="Q86" s="57">
        <f t="shared" si="136"/>
        <v>1.5224289332528884E-67</v>
      </c>
      <c r="R86" s="57">
        <f t="shared" si="137"/>
        <v>1</v>
      </c>
      <c r="S86" s="57">
        <f t="shared" ref="S86:AL86" si="160">R86+(($B$5*$P86)^S$10)/FACT(S$10)</f>
        <v>181</v>
      </c>
      <c r="T86" s="57">
        <f t="shared" si="160"/>
        <v>16381</v>
      </c>
      <c r="U86" s="57">
        <f t="shared" si="160"/>
        <v>988381</v>
      </c>
      <c r="V86" s="57">
        <f t="shared" si="160"/>
        <v>44728381</v>
      </c>
      <c r="W86" s="57">
        <f t="shared" si="160"/>
        <v>1619368381</v>
      </c>
      <c r="X86" s="57">
        <f t="shared" si="160"/>
        <v>48858568381</v>
      </c>
      <c r="Y86" s="57">
        <f t="shared" si="160"/>
        <v>1263580854095.2856</v>
      </c>
      <c r="Z86" s="57">
        <f t="shared" si="160"/>
        <v>28594832282666.715</v>
      </c>
      <c r="AA86" s="57">
        <f t="shared" si="160"/>
        <v>575219860854095.25</v>
      </c>
      <c r="AB86" s="57">
        <f t="shared" si="160"/>
        <v>1.041447037513981E+16</v>
      </c>
      <c r="AC86" s="57">
        <f t="shared" si="160"/>
        <v>1.7142038788163331E+17</v>
      </c>
      <c r="AD86" s="57">
        <f t="shared" si="160"/>
        <v>2.5865091504790359E+18</v>
      </c>
      <c r="AE86" s="57">
        <f t="shared" si="160"/>
        <v>3.6026199709519999E+19</v>
      </c>
      <c r="AF86" s="57">
        <f t="shared" si="160"/>
        <v>4.6596507832576088E+20</v>
      </c>
      <c r="AG86" s="57">
        <f t="shared" si="160"/>
        <v>5.6252316217206521E+21</v>
      </c>
      <c r="AH86" s="57">
        <f t="shared" si="160"/>
        <v>6.3666980234913179E+22</v>
      </c>
      <c r="AI86" s="57">
        <f t="shared" si="160"/>
        <v>6.7822667143342222E+23</v>
      </c>
      <c r="AJ86" s="57">
        <f t="shared" si="160"/>
        <v>6.8238235834185129E+24</v>
      </c>
      <c r="AK86" s="57">
        <f t="shared" si="160"/>
        <v>6.5045268012750954E+25</v>
      </c>
      <c r="AL86" s="57">
        <f t="shared" si="160"/>
        <v>5.890382678767429E+26</v>
      </c>
      <c r="AM86" s="57">
        <f t="shared" si="139"/>
        <v>1</v>
      </c>
      <c r="AN86" s="57">
        <f t="shared" si="134"/>
        <v>1.3888888888888889E-3</v>
      </c>
      <c r="AO86" s="57">
        <f t="shared" ref="AO86:BH86" si="161">AN86+1/((FACT($B$4-1-AO$10))*(($B$5*$P86)^AO$10))</f>
        <v>1.4351851851851852E-3</v>
      </c>
      <c r="AP86" s="57">
        <f t="shared" si="161"/>
        <v>1.4364711934156378E-3</v>
      </c>
      <c r="AQ86" s="57">
        <f t="shared" si="161"/>
        <v>1.4364997713763145E-3</v>
      </c>
      <c r="AR86" s="57">
        <f t="shared" si="161"/>
        <v>1.4365002476756591E-3</v>
      </c>
      <c r="AS86" s="57">
        <f t="shared" si="161"/>
        <v>1.4365002529678741E-3</v>
      </c>
      <c r="AT86" s="57">
        <f t="shared" si="161"/>
        <v>1.4365002529972753E-3</v>
      </c>
      <c r="AU86" s="57" t="e">
        <f t="shared" si="161"/>
        <v>#NUM!</v>
      </c>
      <c r="AV86" s="57" t="e">
        <f t="shared" si="161"/>
        <v>#NUM!</v>
      </c>
      <c r="AW86" s="57" t="e">
        <f t="shared" si="161"/>
        <v>#NUM!</v>
      </c>
      <c r="AX86" s="57" t="e">
        <f t="shared" si="161"/>
        <v>#NUM!</v>
      </c>
      <c r="AY86" s="57" t="e">
        <f t="shared" si="161"/>
        <v>#NUM!</v>
      </c>
      <c r="AZ86" s="57" t="e">
        <f t="shared" si="161"/>
        <v>#NUM!</v>
      </c>
      <c r="BA86" s="57" t="e">
        <f t="shared" si="161"/>
        <v>#NUM!</v>
      </c>
      <c r="BB86" s="57" t="e">
        <f t="shared" si="161"/>
        <v>#NUM!</v>
      </c>
      <c r="BC86" s="57" t="e">
        <f t="shared" si="161"/>
        <v>#NUM!</v>
      </c>
      <c r="BD86" s="57" t="e">
        <f t="shared" si="161"/>
        <v>#NUM!</v>
      </c>
      <c r="BE86" s="57" t="e">
        <f t="shared" si="161"/>
        <v>#NUM!</v>
      </c>
      <c r="BF86" s="57" t="e">
        <f t="shared" si="161"/>
        <v>#NUM!</v>
      </c>
      <c r="BG86" s="57" t="e">
        <f t="shared" si="161"/>
        <v>#NUM!</v>
      </c>
      <c r="BH86" s="57" t="e">
        <f t="shared" si="161"/>
        <v>#NUM!</v>
      </c>
      <c r="BI86" s="5">
        <f t="shared" si="141"/>
        <v>4.6409088009254331</v>
      </c>
    </row>
    <row r="87" spans="4:61" s="1" customFormat="1">
      <c r="D87" s="5"/>
      <c r="E87" s="5"/>
      <c r="F87" s="5"/>
      <c r="G87" s="5"/>
      <c r="H87" s="5"/>
      <c r="O87" s="3"/>
      <c r="P87" s="58">
        <v>38</v>
      </c>
      <c r="Q87" s="57">
        <f t="shared" si="136"/>
        <v>1.4953547883958227E-68</v>
      </c>
      <c r="R87" s="57">
        <f t="shared" si="137"/>
        <v>1</v>
      </c>
      <c r="S87" s="57">
        <f t="shared" ref="S87:AL87" si="162">R87+(($B$5*$P87)^S$10)/FACT(S$10)</f>
        <v>183.4</v>
      </c>
      <c r="T87" s="57">
        <f t="shared" si="162"/>
        <v>16818.280000000002</v>
      </c>
      <c r="U87" s="57">
        <f t="shared" si="162"/>
        <v>1028218.9840000001</v>
      </c>
      <c r="V87" s="57">
        <f t="shared" si="162"/>
        <v>47148091.086400002</v>
      </c>
      <c r="W87" s="57">
        <f t="shared" si="162"/>
        <v>1729601025.3819523</v>
      </c>
      <c r="X87" s="57">
        <f t="shared" si="162"/>
        <v>52876170227.966736</v>
      </c>
      <c r="Y87" s="57">
        <f t="shared" si="162"/>
        <v>1385609630592.4619</v>
      </c>
      <c r="Z87" s="57">
        <f t="shared" si="162"/>
        <v>31771932526902.949</v>
      </c>
      <c r="AA87" s="57">
        <f t="shared" si="162"/>
        <v>647601409892129</v>
      </c>
      <c r="AB87" s="57">
        <f t="shared" si="162"/>
        <v>1.1880331077033852E+16</v>
      </c>
      <c r="AC87" s="57">
        <f t="shared" si="162"/>
        <v>1.9813941210309293E+17</v>
      </c>
      <c r="AD87" s="57">
        <f t="shared" si="162"/>
        <v>3.0292774436991908E+18</v>
      </c>
      <c r="AE87" s="57">
        <f t="shared" si="162"/>
        <v>4.2752321825478296E+19</v>
      </c>
      <c r="AF87" s="57">
        <f t="shared" si="162"/>
        <v>5.6028684291380032E+20</v>
      </c>
      <c r="AG87" s="57">
        <f t="shared" si="162"/>
        <v>6.8535066193477952E+21</v>
      </c>
      <c r="AH87" s="57">
        <f t="shared" si="162"/>
        <v>7.8596212070695364E+22</v>
      </c>
      <c r="AI87" s="57">
        <f t="shared" si="162"/>
        <v>8.4835323997221269E+23</v>
      </c>
      <c r="AJ87" s="57">
        <f t="shared" si="162"/>
        <v>8.6485577893742555E+24</v>
      </c>
      <c r="AK87" s="57">
        <f t="shared" si="162"/>
        <v>8.3530521463633861E+25</v>
      </c>
      <c r="AL87" s="57">
        <f t="shared" si="162"/>
        <v>7.6645403017288158E+26</v>
      </c>
      <c r="AM87" s="57">
        <f t="shared" si="139"/>
        <v>1</v>
      </c>
      <c r="AN87" s="57">
        <f t="shared" si="134"/>
        <v>1.3888888888888889E-3</v>
      </c>
      <c r="AO87" s="57">
        <f t="shared" ref="AO87:BH87" si="163">AN87+1/((FACT($B$4-1-AO$10))*(($B$5*$P87)^AO$10))</f>
        <v>1.4345760233918129E-3</v>
      </c>
      <c r="AP87" s="57">
        <f t="shared" si="163"/>
        <v>1.4358284119472659E-3</v>
      </c>
      <c r="AQ87" s="57">
        <f t="shared" si="163"/>
        <v>1.4358558766085698E-3</v>
      </c>
      <c r="AR87" s="57">
        <f t="shared" si="163"/>
        <v>1.4358563283299729E-3</v>
      </c>
      <c r="AS87" s="57">
        <f t="shared" si="163"/>
        <v>1.4358563332830584E-3</v>
      </c>
      <c r="AT87" s="57">
        <f t="shared" si="163"/>
        <v>1.4358563333102135E-3</v>
      </c>
      <c r="AU87" s="57" t="e">
        <f t="shared" si="163"/>
        <v>#NUM!</v>
      </c>
      <c r="AV87" s="57" t="e">
        <f t="shared" si="163"/>
        <v>#NUM!</v>
      </c>
      <c r="AW87" s="57" t="e">
        <f t="shared" si="163"/>
        <v>#NUM!</v>
      </c>
      <c r="AX87" s="57" t="e">
        <f t="shared" si="163"/>
        <v>#NUM!</v>
      </c>
      <c r="AY87" s="57" t="e">
        <f t="shared" si="163"/>
        <v>#NUM!</v>
      </c>
      <c r="AZ87" s="57" t="e">
        <f t="shared" si="163"/>
        <v>#NUM!</v>
      </c>
      <c r="BA87" s="57" t="e">
        <f t="shared" si="163"/>
        <v>#NUM!</v>
      </c>
      <c r="BB87" s="57" t="e">
        <f t="shared" si="163"/>
        <v>#NUM!</v>
      </c>
      <c r="BC87" s="57" t="e">
        <f t="shared" si="163"/>
        <v>#NUM!</v>
      </c>
      <c r="BD87" s="57" t="e">
        <f t="shared" si="163"/>
        <v>#NUM!</v>
      </c>
      <c r="BE87" s="57" t="e">
        <f t="shared" si="163"/>
        <v>#NUM!</v>
      </c>
      <c r="BF87" s="57" t="e">
        <f t="shared" si="163"/>
        <v>#NUM!</v>
      </c>
      <c r="BG87" s="57" t="e">
        <f t="shared" si="163"/>
        <v>#NUM!</v>
      </c>
      <c r="BH87" s="57" t="e">
        <f t="shared" si="163"/>
        <v>#NUM!</v>
      </c>
      <c r="BI87" s="5">
        <f t="shared" si="141"/>
        <v>4.6429900485220399</v>
      </c>
    </row>
    <row r="88" spans="4:61" s="1" customFormat="1">
      <c r="D88" s="5"/>
      <c r="E88" s="5"/>
      <c r="F88" s="5"/>
      <c r="G88" s="5"/>
      <c r="H88" s="5"/>
      <c r="O88" s="3"/>
      <c r="P88" s="57">
        <v>38.5</v>
      </c>
      <c r="Q88" s="57">
        <f t="shared" si="136"/>
        <v>1.4672370549242794E-69</v>
      </c>
      <c r="R88" s="57">
        <f t="shared" si="137"/>
        <v>1</v>
      </c>
      <c r="S88" s="57">
        <f t="shared" ref="S88:AL88" si="164">R88+(($B$5*$P88)^S$10)/FACT(S$10)</f>
        <v>185.79999999999998</v>
      </c>
      <c r="T88" s="57">
        <f t="shared" si="164"/>
        <v>17261.319999999996</v>
      </c>
      <c r="U88" s="57">
        <f t="shared" si="164"/>
        <v>1069113.3519999997</v>
      </c>
      <c r="V88" s="57">
        <f t="shared" si="164"/>
        <v>49664677.230399974</v>
      </c>
      <c r="W88" s="57">
        <f t="shared" si="164"/>
        <v>1845756718.1760631</v>
      </c>
      <c r="X88" s="57">
        <f t="shared" si="164"/>
        <v>57165391579.302475</v>
      </c>
      <c r="Y88" s="57">
        <f t="shared" si="164"/>
        <v>1517603751913.0396</v>
      </c>
      <c r="Z88" s="57">
        <f t="shared" si="164"/>
        <v>35253729875622.367</v>
      </c>
      <c r="AA88" s="57">
        <f t="shared" si="164"/>
        <v>727968852949120.5</v>
      </c>
      <c r="AB88" s="57">
        <f t="shared" si="164"/>
        <v>1.3529344327347364E+16</v>
      </c>
      <c r="AC88" s="57">
        <f t="shared" si="164"/>
        <v>2.2859245229723782E+17</v>
      </c>
      <c r="AD88" s="57">
        <f t="shared" si="164"/>
        <v>3.5405643150335508E+18</v>
      </c>
      <c r="AE88" s="57">
        <f t="shared" si="164"/>
        <v>5.0621518179162055E+19</v>
      </c>
      <c r="AF88" s="57">
        <f t="shared" si="164"/>
        <v>6.7209010918565806E+20</v>
      </c>
      <c r="AG88" s="57">
        <f t="shared" si="164"/>
        <v>8.3285831503856901E+21</v>
      </c>
      <c r="AH88" s="57">
        <f t="shared" si="164"/>
        <v>9.6761077776246049E+22</v>
      </c>
      <c r="AI88" s="57">
        <f t="shared" si="164"/>
        <v>1.058074313473834E+24</v>
      </c>
      <c r="AJ88" s="57">
        <f t="shared" si="164"/>
        <v>1.0927556866635735E+25</v>
      </c>
      <c r="AK88" s="57">
        <f t="shared" si="164"/>
        <v>1.0692126085738937E+26</v>
      </c>
      <c r="AL88" s="57">
        <f t="shared" si="164"/>
        <v>9.9390308573195303E+26</v>
      </c>
      <c r="AM88" s="57">
        <f t="shared" si="139"/>
        <v>1</v>
      </c>
      <c r="AN88" s="57">
        <f t="shared" si="134"/>
        <v>1.3888888888888889E-3</v>
      </c>
      <c r="AO88" s="57">
        <f t="shared" ref="AO88:BH88" si="165">AN88+1/((FACT($B$4-1-AO$10))*(($B$5*$P88)^AO$10))</f>
        <v>1.433982683982684E-3</v>
      </c>
      <c r="AP88" s="57">
        <f t="shared" si="165"/>
        <v>1.4352027541962606E-3</v>
      </c>
      <c r="AQ88" s="57">
        <f t="shared" si="165"/>
        <v>1.4352291626424419E-3</v>
      </c>
      <c r="AR88" s="57">
        <f t="shared" si="165"/>
        <v>1.4352295913509839E-3</v>
      </c>
      <c r="AS88" s="57">
        <f t="shared" si="165"/>
        <v>1.4352295959906868E-3</v>
      </c>
      <c r="AT88" s="57">
        <f t="shared" si="165"/>
        <v>1.4352295960157935E-3</v>
      </c>
      <c r="AU88" s="57" t="e">
        <f t="shared" si="165"/>
        <v>#NUM!</v>
      </c>
      <c r="AV88" s="57" t="e">
        <f t="shared" si="165"/>
        <v>#NUM!</v>
      </c>
      <c r="AW88" s="57" t="e">
        <f t="shared" si="165"/>
        <v>#NUM!</v>
      </c>
      <c r="AX88" s="57" t="e">
        <f t="shared" si="165"/>
        <v>#NUM!</v>
      </c>
      <c r="AY88" s="57" t="e">
        <f t="shared" si="165"/>
        <v>#NUM!</v>
      </c>
      <c r="AZ88" s="57" t="e">
        <f t="shared" si="165"/>
        <v>#NUM!</v>
      </c>
      <c r="BA88" s="57" t="e">
        <f t="shared" si="165"/>
        <v>#NUM!</v>
      </c>
      <c r="BB88" s="57" t="e">
        <f t="shared" si="165"/>
        <v>#NUM!</v>
      </c>
      <c r="BC88" s="57" t="e">
        <f t="shared" si="165"/>
        <v>#NUM!</v>
      </c>
      <c r="BD88" s="57" t="e">
        <f t="shared" si="165"/>
        <v>#NUM!</v>
      </c>
      <c r="BE88" s="57" t="e">
        <f t="shared" si="165"/>
        <v>#NUM!</v>
      </c>
      <c r="BF88" s="57" t="e">
        <f t="shared" si="165"/>
        <v>#NUM!</v>
      </c>
      <c r="BG88" s="57" t="e">
        <f t="shared" si="165"/>
        <v>#NUM!</v>
      </c>
      <c r="BH88" s="57" t="e">
        <f t="shared" si="165"/>
        <v>#NUM!</v>
      </c>
      <c r="BI88" s="5">
        <f t="shared" si="141"/>
        <v>4.6450175534098346</v>
      </c>
    </row>
    <row r="89" spans="4:61" s="1" customFormat="1">
      <c r="D89" s="5"/>
      <c r="E89" s="5"/>
      <c r="F89" s="5"/>
      <c r="G89" s="5"/>
      <c r="H89" s="5"/>
      <c r="O89" s="3"/>
      <c r="P89" s="58">
        <v>39</v>
      </c>
      <c r="Q89" s="57">
        <f t="shared" si="136"/>
        <v>1.4381917563498864E-70</v>
      </c>
      <c r="R89" s="57">
        <f t="shared" si="137"/>
        <v>1</v>
      </c>
      <c r="S89" s="57">
        <f t="shared" ref="S89:AL89" si="166">R89+(($B$5*$P89)^S$10)/FACT(S$10)</f>
        <v>188.2</v>
      </c>
      <c r="T89" s="57">
        <f t="shared" si="166"/>
        <v>17710.12</v>
      </c>
      <c r="U89" s="57">
        <f t="shared" si="166"/>
        <v>1111077.9280000001</v>
      </c>
      <c r="V89" s="57">
        <f t="shared" si="166"/>
        <v>52280691.342399992</v>
      </c>
      <c r="W89" s="57">
        <f t="shared" si="166"/>
        <v>1968071017.5775356</v>
      </c>
      <c r="X89" s="57">
        <f t="shared" si="166"/>
        <v>61740729196.11377</v>
      </c>
      <c r="Y89" s="57">
        <f t="shared" si="166"/>
        <v>1660232387913.5398</v>
      </c>
      <c r="Z89" s="57">
        <f t="shared" si="166"/>
        <v>39064937201901.305</v>
      </c>
      <c r="AA89" s="57">
        <f t="shared" si="166"/>
        <v>817082797332846.75</v>
      </c>
      <c r="AB89" s="57">
        <f t="shared" si="166"/>
        <v>1.5381577138984144E+16</v>
      </c>
      <c r="AC89" s="57">
        <f t="shared" si="166"/>
        <v>2.6324278993508627E+17</v>
      </c>
      <c r="AD89" s="57">
        <f t="shared" si="166"/>
        <v>4.1298777095542784E+18</v>
      </c>
      <c r="AE89" s="57">
        <f t="shared" si="166"/>
        <v>5.9809420552070652E+19</v>
      </c>
      <c r="AF89" s="57">
        <f t="shared" si="166"/>
        <v>8.0432445056057528E+20</v>
      </c>
      <c r="AG89" s="57">
        <f t="shared" si="166"/>
        <v>1.0095872025066713E+22</v>
      </c>
      <c r="AH89" s="57">
        <f t="shared" si="166"/>
        <v>1.188069786467885E+23</v>
      </c>
      <c r="AI89" s="57">
        <f t="shared" si="166"/>
        <v>1.315908105681278E+24</v>
      </c>
      <c r="AJ89" s="57">
        <f t="shared" si="166"/>
        <v>1.3765759826839965E+25</v>
      </c>
      <c r="AK89" s="57">
        <f t="shared" si="166"/>
        <v>1.3642956204794032E+26</v>
      </c>
      <c r="AL89" s="57">
        <f t="shared" si="166"/>
        <v>1.2845627508374394E+27</v>
      </c>
      <c r="AM89" s="57">
        <f t="shared" si="139"/>
        <v>1</v>
      </c>
      <c r="AN89" s="57">
        <f t="shared" si="134"/>
        <v>1.3888888888888889E-3</v>
      </c>
      <c r="AO89" s="57">
        <f t="shared" ref="AO89:BH89" si="167">AN89+1/((FACT($B$4-1-AO$10))*(($B$5*$P89)^AO$10))</f>
        <v>1.4334045584045584E-3</v>
      </c>
      <c r="AP89" s="57">
        <f t="shared" si="167"/>
        <v>1.4345935453040153E-3</v>
      </c>
      <c r="AQ89" s="57">
        <f t="shared" si="167"/>
        <v>1.4346189510069951E-3</v>
      </c>
      <c r="AR89" s="57">
        <f t="shared" si="167"/>
        <v>1.434619358149671E-3</v>
      </c>
      <c r="AS89" s="57">
        <f t="shared" si="167"/>
        <v>1.434619362499486E-3</v>
      </c>
      <c r="AT89" s="57">
        <f t="shared" si="167"/>
        <v>1.4346193625227222E-3</v>
      </c>
      <c r="AU89" s="57" t="e">
        <f t="shared" si="167"/>
        <v>#NUM!</v>
      </c>
      <c r="AV89" s="57" t="e">
        <f t="shared" si="167"/>
        <v>#NUM!</v>
      </c>
      <c r="AW89" s="57" t="e">
        <f t="shared" si="167"/>
        <v>#NUM!</v>
      </c>
      <c r="AX89" s="57" t="e">
        <f t="shared" si="167"/>
        <v>#NUM!</v>
      </c>
      <c r="AY89" s="57" t="e">
        <f t="shared" si="167"/>
        <v>#NUM!</v>
      </c>
      <c r="AZ89" s="57" t="e">
        <f t="shared" si="167"/>
        <v>#NUM!</v>
      </c>
      <c r="BA89" s="57" t="e">
        <f t="shared" si="167"/>
        <v>#NUM!</v>
      </c>
      <c r="BB89" s="57" t="e">
        <f t="shared" si="167"/>
        <v>#NUM!</v>
      </c>
      <c r="BC89" s="57" t="e">
        <f t="shared" si="167"/>
        <v>#NUM!</v>
      </c>
      <c r="BD89" s="57" t="e">
        <f t="shared" si="167"/>
        <v>#NUM!</v>
      </c>
      <c r="BE89" s="57" t="e">
        <f t="shared" si="167"/>
        <v>#NUM!</v>
      </c>
      <c r="BF89" s="57" t="e">
        <f t="shared" si="167"/>
        <v>#NUM!</v>
      </c>
      <c r="BG89" s="57" t="e">
        <f t="shared" si="167"/>
        <v>#NUM!</v>
      </c>
      <c r="BH89" s="57" t="e">
        <f t="shared" si="167"/>
        <v>#NUM!</v>
      </c>
      <c r="BI89" s="5">
        <f t="shared" si="141"/>
        <v>4.6469933703833419</v>
      </c>
    </row>
    <row r="90" spans="4:61" s="1" customFormat="1">
      <c r="D90" s="5"/>
      <c r="E90" s="5"/>
      <c r="F90" s="5"/>
      <c r="G90" s="5"/>
      <c r="H90" s="5"/>
      <c r="O90" s="3"/>
      <c r="P90" s="57">
        <v>39.5</v>
      </c>
      <c r="Q90" s="57">
        <f t="shared" si="136"/>
        <v>1.4083317493331284E-71</v>
      </c>
      <c r="R90" s="57">
        <f t="shared" si="137"/>
        <v>1</v>
      </c>
      <c r="S90" s="57">
        <f t="shared" ref="S90:AL90" si="168">R90+(($B$5*$P90)^S$10)/FACT(S$10)</f>
        <v>190.6</v>
      </c>
      <c r="T90" s="57">
        <f t="shared" si="168"/>
        <v>18164.679999999997</v>
      </c>
      <c r="U90" s="57">
        <f t="shared" si="168"/>
        <v>1154126.5359999998</v>
      </c>
      <c r="V90" s="57">
        <f t="shared" si="168"/>
        <v>54998718.510399982</v>
      </c>
      <c r="W90" s="57">
        <f t="shared" si="168"/>
        <v>2096785646.1796474</v>
      </c>
      <c r="X90" s="57">
        <f t="shared" si="168"/>
        <v>66617252560.527863</v>
      </c>
      <c r="Y90" s="57">
        <f t="shared" si="168"/>
        <v>1814200184983.4451</v>
      </c>
      <c r="Z90" s="57">
        <f t="shared" si="168"/>
        <v>43231915683406.578</v>
      </c>
      <c r="AA90" s="57">
        <f t="shared" si="168"/>
        <v>915765122183520.63</v>
      </c>
      <c r="AB90" s="57">
        <f t="shared" si="168"/>
        <v>1.7458994717425678E+16</v>
      </c>
      <c r="AC90" s="57">
        <f t="shared" si="168"/>
        <v>3.0260411574087232E+17</v>
      </c>
      <c r="AD90" s="57">
        <f t="shared" si="168"/>
        <v>4.8078970279113288E+18</v>
      </c>
      <c r="AE90" s="57">
        <f t="shared" si="168"/>
        <v>7.0515861346951217E+19</v>
      </c>
      <c r="AF90" s="57">
        <f t="shared" si="168"/>
        <v>9.6038943526766274E+20</v>
      </c>
      <c r="AG90" s="57">
        <f t="shared" si="168"/>
        <v>1.2208391409625456E+22</v>
      </c>
      <c r="AH90" s="57">
        <f t="shared" si="168"/>
        <v>1.4549721480576528E+23</v>
      </c>
      <c r="AI90" s="57">
        <f t="shared" si="168"/>
        <v>1.6320596216238893E+24</v>
      </c>
      <c r="AJ90" s="57">
        <f t="shared" si="168"/>
        <v>1.729051697344146E+25</v>
      </c>
      <c r="AK90" s="57">
        <f t="shared" si="168"/>
        <v>1.7354543875789472E+26</v>
      </c>
      <c r="AL90" s="57">
        <f t="shared" si="168"/>
        <v>1.6548420972745113E+27</v>
      </c>
      <c r="AM90" s="57">
        <f t="shared" si="139"/>
        <v>1</v>
      </c>
      <c r="AN90" s="57">
        <f t="shared" si="134"/>
        <v>1.3888888888888889E-3</v>
      </c>
      <c r="AO90" s="57">
        <f t="shared" ref="AO90:BH90" si="169">AN90+1/((FACT($B$4-1-AO$10))*(($B$5*$P90)^AO$10))</f>
        <v>1.4328410689170184E-3</v>
      </c>
      <c r="AP90" s="57">
        <f t="shared" si="169"/>
        <v>1.4340001453945533E-3</v>
      </c>
      <c r="AQ90" s="57">
        <f t="shared" si="169"/>
        <v>1.4340245984847968E-3</v>
      </c>
      <c r="AR90" s="57">
        <f t="shared" si="169"/>
        <v>1.4340249854007817E-3</v>
      </c>
      <c r="AS90" s="57">
        <f t="shared" si="169"/>
        <v>1.434024989482174E-3</v>
      </c>
      <c r="AT90" s="57">
        <f t="shared" si="169"/>
        <v>1.4340249895037004E-3</v>
      </c>
      <c r="AU90" s="57" t="e">
        <f t="shared" si="169"/>
        <v>#NUM!</v>
      </c>
      <c r="AV90" s="57" t="e">
        <f t="shared" si="169"/>
        <v>#NUM!</v>
      </c>
      <c r="AW90" s="57" t="e">
        <f t="shared" si="169"/>
        <v>#NUM!</v>
      </c>
      <c r="AX90" s="57" t="e">
        <f t="shared" si="169"/>
        <v>#NUM!</v>
      </c>
      <c r="AY90" s="57" t="e">
        <f t="shared" si="169"/>
        <v>#NUM!</v>
      </c>
      <c r="AZ90" s="57" t="e">
        <f t="shared" si="169"/>
        <v>#NUM!</v>
      </c>
      <c r="BA90" s="57" t="e">
        <f t="shared" si="169"/>
        <v>#NUM!</v>
      </c>
      <c r="BB90" s="57" t="e">
        <f t="shared" si="169"/>
        <v>#NUM!</v>
      </c>
      <c r="BC90" s="57" t="e">
        <f t="shared" si="169"/>
        <v>#NUM!</v>
      </c>
      <c r="BD90" s="57" t="e">
        <f t="shared" si="169"/>
        <v>#NUM!</v>
      </c>
      <c r="BE90" s="57" t="e">
        <f t="shared" si="169"/>
        <v>#NUM!</v>
      </c>
      <c r="BF90" s="57" t="e">
        <f t="shared" si="169"/>
        <v>#NUM!</v>
      </c>
      <c r="BG90" s="57" t="e">
        <f t="shared" si="169"/>
        <v>#NUM!</v>
      </c>
      <c r="BH90" s="57" t="e">
        <f t="shared" si="169"/>
        <v>#NUM!</v>
      </c>
      <c r="BI90" s="5">
        <f t="shared" si="141"/>
        <v>4.6489194508206744</v>
      </c>
    </row>
    <row r="91" spans="4:61" s="1" customFormat="1">
      <c r="D91" s="5"/>
      <c r="E91" s="5"/>
      <c r="F91" s="5"/>
      <c r="G91" s="5"/>
      <c r="H91" s="5"/>
      <c r="O91" s="3"/>
      <c r="P91" s="58">
        <v>40</v>
      </c>
      <c r="Q91" s="57">
        <f t="shared" si="136"/>
        <v>1.3777663951303745E-72</v>
      </c>
      <c r="R91" s="57">
        <f t="shared" si="137"/>
        <v>1</v>
      </c>
      <c r="S91" s="57">
        <f t="shared" ref="S91:AL91" si="170">R91+(($B$5*$P91)^S$10)/FACT(S$10)</f>
        <v>193</v>
      </c>
      <c r="T91" s="57">
        <f t="shared" si="170"/>
        <v>18625</v>
      </c>
      <c r="U91" s="57">
        <f t="shared" si="170"/>
        <v>1198273</v>
      </c>
      <c r="V91" s="57">
        <f t="shared" si="170"/>
        <v>57821377</v>
      </c>
      <c r="W91" s="57">
        <f t="shared" si="170"/>
        <v>2232148570.5999999</v>
      </c>
      <c r="X91" s="57">
        <f t="shared" si="170"/>
        <v>71810618765.800003</v>
      </c>
      <c r="Y91" s="57">
        <f t="shared" si="170"/>
        <v>1980248658405.5715</v>
      </c>
      <c r="Z91" s="57">
        <f t="shared" si="170"/>
        <v>47782761609760.086</v>
      </c>
      <c r="AA91" s="57">
        <f t="shared" si="170"/>
        <v>1024903037905323.1</v>
      </c>
      <c r="AB91" s="57">
        <f t="shared" si="170"/>
        <v>1.9785612342780132E+16</v>
      </c>
      <c r="AC91" s="57">
        <f t="shared" si="170"/>
        <v>3.4724526566423136E+17</v>
      </c>
      <c r="AD91" s="57">
        <f t="shared" si="170"/>
        <v>5.5865997188074506E+18</v>
      </c>
      <c r="AE91" s="57">
        <f t="shared" si="170"/>
        <v>8.2967834719076532E+19</v>
      </c>
      <c r="AF91" s="57">
        <f t="shared" si="170"/>
        <v>1.1441962004370525E+21</v>
      </c>
      <c r="AG91" s="57">
        <f t="shared" si="170"/>
        <v>1.4727919281627145E+22</v>
      </c>
      <c r="AH91" s="57">
        <f t="shared" si="170"/>
        <v>1.7773259625590827E+23</v>
      </c>
      <c r="AI91" s="57">
        <f t="shared" si="170"/>
        <v>2.0187265950242597E+24</v>
      </c>
      <c r="AJ91" s="57">
        <f t="shared" si="170"/>
        <v>2.1655995915220008E+25</v>
      </c>
      <c r="AK91" s="57">
        <f t="shared" si="170"/>
        <v>2.2009577009825074E+26</v>
      </c>
      <c r="AL91" s="57">
        <f t="shared" si="170"/>
        <v>2.1251176022553457E+27</v>
      </c>
      <c r="AM91" s="57">
        <f t="shared" si="139"/>
        <v>1</v>
      </c>
      <c r="AN91" s="57">
        <f t="shared" si="134"/>
        <v>1.3888888888888889E-3</v>
      </c>
      <c r="AO91" s="57">
        <f t="shared" ref="AO91:BH91" si="171">AN91+1/((FACT($B$4-1-AO$10))*(($B$5*$P91)^AO$10))</f>
        <v>1.4322916666666668E-3</v>
      </c>
      <c r="AP91" s="57">
        <f t="shared" si="171"/>
        <v>1.4334219473379631E-3</v>
      </c>
      <c r="AQ91" s="57">
        <f t="shared" si="171"/>
        <v>1.4334454948519485E-3</v>
      </c>
      <c r="AR91" s="57">
        <f t="shared" si="171"/>
        <v>1.4334458627818544E-3</v>
      </c>
      <c r="AS91" s="57">
        <f t="shared" si="171"/>
        <v>1.4334458666144577E-3</v>
      </c>
      <c r="AT91" s="57">
        <f t="shared" si="171"/>
        <v>1.4334458666344192E-3</v>
      </c>
      <c r="AU91" s="57" t="e">
        <f t="shared" si="171"/>
        <v>#NUM!</v>
      </c>
      <c r="AV91" s="57" t="e">
        <f t="shared" si="171"/>
        <v>#NUM!</v>
      </c>
      <c r="AW91" s="57" t="e">
        <f t="shared" si="171"/>
        <v>#NUM!</v>
      </c>
      <c r="AX91" s="57" t="e">
        <f t="shared" si="171"/>
        <v>#NUM!</v>
      </c>
      <c r="AY91" s="57" t="e">
        <f t="shared" si="171"/>
        <v>#NUM!</v>
      </c>
      <c r="AZ91" s="57" t="e">
        <f t="shared" si="171"/>
        <v>#NUM!</v>
      </c>
      <c r="BA91" s="57" t="e">
        <f t="shared" si="171"/>
        <v>#NUM!</v>
      </c>
      <c r="BB91" s="57" t="e">
        <f t="shared" si="171"/>
        <v>#NUM!</v>
      </c>
      <c r="BC91" s="57" t="e">
        <f t="shared" si="171"/>
        <v>#NUM!</v>
      </c>
      <c r="BD91" s="57" t="e">
        <f t="shared" si="171"/>
        <v>#NUM!</v>
      </c>
      <c r="BE91" s="57" t="e">
        <f t="shared" si="171"/>
        <v>#NUM!</v>
      </c>
      <c r="BF91" s="57" t="e">
        <f t="shared" si="171"/>
        <v>#NUM!</v>
      </c>
      <c r="BG91" s="57" t="e">
        <f t="shared" si="171"/>
        <v>#NUM!</v>
      </c>
      <c r="BH91" s="57" t="e">
        <f t="shared" si="171"/>
        <v>#NUM!</v>
      </c>
      <c r="BI91" s="5">
        <f t="shared" si="141"/>
        <v>4.6507976491078118</v>
      </c>
    </row>
    <row r="92" spans="4:61" s="1" customFormat="1">
      <c r="D92" s="5"/>
      <c r="E92" s="5"/>
      <c r="F92" s="5"/>
      <c r="G92" s="5"/>
      <c r="H92" s="5"/>
      <c r="O92" s="3"/>
      <c r="P92" s="57">
        <v>40.5</v>
      </c>
      <c r="Q92" s="57">
        <f t="shared" si="136"/>
        <v>1.3466012785946978E-73</v>
      </c>
      <c r="R92" s="57">
        <f t="shared" si="137"/>
        <v>1</v>
      </c>
      <c r="S92" s="57">
        <f t="shared" ref="S92:AL92" si="172">R92+(($B$5*$P92)^S$10)/FACT(S$10)</f>
        <v>195.4</v>
      </c>
      <c r="T92" s="57">
        <f t="shared" si="172"/>
        <v>19091.080000000002</v>
      </c>
      <c r="U92" s="57">
        <f t="shared" si="172"/>
        <v>1243531.1440000001</v>
      </c>
      <c r="V92" s="57">
        <f t="shared" si="172"/>
        <v>60751318.2544</v>
      </c>
      <c r="W92" s="57">
        <f t="shared" si="172"/>
        <v>2374414081.1067514</v>
      </c>
      <c r="X92" s="57">
        <f t="shared" si="172"/>
        <v>77337087597.522964</v>
      </c>
      <c r="Y92" s="57">
        <f t="shared" si="172"/>
        <v>2159157620681.9958</v>
      </c>
      <c r="Z92" s="57">
        <f t="shared" si="172"/>
        <v>52747396574634.688</v>
      </c>
      <c r="AA92" s="57">
        <f t="shared" si="172"/>
        <v>1145453357980013</v>
      </c>
      <c r="AB92" s="57">
        <f t="shared" si="172"/>
        <v>2.2387657247700564E+16</v>
      </c>
      <c r="AC92" s="57">
        <f t="shared" si="172"/>
        <v>3.9779533326239834E+17</v>
      </c>
      <c r="AD92" s="57">
        <f t="shared" si="172"/>
        <v>6.479399684700502E+18</v>
      </c>
      <c r="AE92" s="57">
        <f t="shared" si="172"/>
        <v>9.7422775524667212E+19</v>
      </c>
      <c r="AF92" s="57">
        <f t="shared" si="172"/>
        <v>1.3602365086167765E+21</v>
      </c>
      <c r="AG92" s="57">
        <f t="shared" si="172"/>
        <v>1.7726302489490512E+22</v>
      </c>
      <c r="AH92" s="57">
        <f t="shared" si="172"/>
        <v>2.1657400415710641E+23</v>
      </c>
      <c r="AI92" s="57">
        <f t="shared" si="172"/>
        <v>2.4904559573444317E+24</v>
      </c>
      <c r="AJ92" s="57">
        <f t="shared" si="172"/>
        <v>2.7048381051767546E+25</v>
      </c>
      <c r="AK92" s="57">
        <f t="shared" si="172"/>
        <v>2.7831473043891774E+26</v>
      </c>
      <c r="AL92" s="57">
        <f t="shared" si="172"/>
        <v>2.7206236464820174E+27</v>
      </c>
      <c r="AM92" s="57">
        <f t="shared" si="139"/>
        <v>1</v>
      </c>
      <c r="AN92" s="57">
        <f t="shared" si="134"/>
        <v>1.3888888888888889E-3</v>
      </c>
      <c r="AO92" s="57">
        <f t="shared" ref="AO92:BH92" si="173">AN92+1/((FACT($B$4-1-AO$10))*(($B$5*$P92)^AO$10))</f>
        <v>1.4317558299039781E-3</v>
      </c>
      <c r="AP92" s="57">
        <f t="shared" si="173"/>
        <v>1.4328583746831727E-3</v>
      </c>
      <c r="AQ92" s="57">
        <f t="shared" si="173"/>
        <v>1.4328810607897404E-3</v>
      </c>
      <c r="AR92" s="57">
        <f t="shared" si="173"/>
        <v>1.4328814108839777E-3</v>
      </c>
      <c r="AS92" s="57">
        <f t="shared" si="173"/>
        <v>1.4328814144857701E-3</v>
      </c>
      <c r="AT92" s="57">
        <f t="shared" si="173"/>
        <v>1.4328814145042979E-3</v>
      </c>
      <c r="AU92" s="57" t="e">
        <f t="shared" si="173"/>
        <v>#NUM!</v>
      </c>
      <c r="AV92" s="57" t="e">
        <f t="shared" si="173"/>
        <v>#NUM!</v>
      </c>
      <c r="AW92" s="57" t="e">
        <f t="shared" si="173"/>
        <v>#NUM!</v>
      </c>
      <c r="AX92" s="57" t="e">
        <f t="shared" si="173"/>
        <v>#NUM!</v>
      </c>
      <c r="AY92" s="57" t="e">
        <f t="shared" si="173"/>
        <v>#NUM!</v>
      </c>
      <c r="AZ92" s="57" t="e">
        <f t="shared" si="173"/>
        <v>#NUM!</v>
      </c>
      <c r="BA92" s="57" t="e">
        <f t="shared" si="173"/>
        <v>#NUM!</v>
      </c>
      <c r="BB92" s="57" t="e">
        <f t="shared" si="173"/>
        <v>#NUM!</v>
      </c>
      <c r="BC92" s="57" t="e">
        <f t="shared" si="173"/>
        <v>#NUM!</v>
      </c>
      <c r="BD92" s="57" t="e">
        <f t="shared" si="173"/>
        <v>#NUM!</v>
      </c>
      <c r="BE92" s="57" t="e">
        <f t="shared" si="173"/>
        <v>#NUM!</v>
      </c>
      <c r="BF92" s="57" t="e">
        <f t="shared" si="173"/>
        <v>#NUM!</v>
      </c>
      <c r="BG92" s="57" t="e">
        <f t="shared" si="173"/>
        <v>#NUM!</v>
      </c>
      <c r="BH92" s="57" t="e">
        <f t="shared" si="173"/>
        <v>#NUM!</v>
      </c>
      <c r="BI92" s="5">
        <f t="shared" si="141"/>
        <v>4.6526297285899156</v>
      </c>
    </row>
    <row r="93" spans="4:61" s="1" customFormat="1">
      <c r="D93" s="5"/>
      <c r="E93" s="5"/>
      <c r="F93" s="5"/>
      <c r="G93" s="5"/>
      <c r="H93" s="5"/>
      <c r="O93" s="3"/>
      <c r="P93" s="58">
        <v>41</v>
      </c>
      <c r="Q93" s="57">
        <f t="shared" si="136"/>
        <v>1.3149379723111146E-74</v>
      </c>
      <c r="R93" s="57">
        <f t="shared" si="137"/>
        <v>1</v>
      </c>
      <c r="S93" s="57">
        <f t="shared" ref="S93:AL93" si="174">R93+(($B$5*$P93)^S$10)/FACT(S$10)</f>
        <v>197.79999999999998</v>
      </c>
      <c r="T93" s="57">
        <f t="shared" si="174"/>
        <v>19562.919999999995</v>
      </c>
      <c r="U93" s="57">
        <f t="shared" si="174"/>
        <v>1289914.7919999994</v>
      </c>
      <c r="V93" s="57">
        <f t="shared" si="174"/>
        <v>63791226.894399971</v>
      </c>
      <c r="W93" s="57">
        <f t="shared" si="174"/>
        <v>2523842871.2448626</v>
      </c>
      <c r="X93" s="57">
        <f t="shared" si="174"/>
        <v>83213536805.940002</v>
      </c>
      <c r="Y93" s="57">
        <f t="shared" si="174"/>
        <v>2351746646284.2261</v>
      </c>
      <c r="Z93" s="57">
        <f t="shared" si="174"/>
        <v>58157661139450.063</v>
      </c>
      <c r="AA93" s="57">
        <f t="shared" si="174"/>
        <v>1278446991390009.5</v>
      </c>
      <c r="AB93" s="57">
        <f t="shared" si="174"/>
        <v>2.5293741010721016E+16</v>
      </c>
      <c r="AC93" s="57">
        <f t="shared" si="174"/>
        <v>4.5494918310202483E+17</v>
      </c>
      <c r="AD93" s="57">
        <f t="shared" si="174"/>
        <v>7.5012984333994056E+18</v>
      </c>
      <c r="AE93" s="57">
        <f t="shared" si="174"/>
        <v>1.1417218554559359E+20</v>
      </c>
      <c r="AF93" s="57">
        <f t="shared" si="174"/>
        <v>1.6136600843798658E+21</v>
      </c>
      <c r="AG93" s="57">
        <f t="shared" si="174"/>
        <v>2.1286941317085515E+22</v>
      </c>
      <c r="AH93" s="57">
        <f t="shared" si="174"/>
        <v>2.6326830047936496E+23</v>
      </c>
      <c r="AI93" s="57">
        <f t="shared" si="174"/>
        <v>3.0645583877226938E+24</v>
      </c>
      <c r="AJ93" s="57">
        <f t="shared" si="174"/>
        <v>3.3691996674916423E+25</v>
      </c>
      <c r="AK93" s="57">
        <f t="shared" si="174"/>
        <v>3.5092777851279663E+26</v>
      </c>
      <c r="AL93" s="57">
        <f t="shared" si="174"/>
        <v>3.4725278717975369E+27</v>
      </c>
      <c r="AM93" s="57">
        <f t="shared" si="139"/>
        <v>1</v>
      </c>
      <c r="AN93" s="57">
        <f t="shared" si="134"/>
        <v>1.3888888888888889E-3</v>
      </c>
      <c r="AO93" s="57">
        <f t="shared" ref="AO93:BH93" si="175">AN93+1/((FACT($B$4-1-AO$10))*(($B$5*$P93)^AO$10))</f>
        <v>1.4312330623306234E-3</v>
      </c>
      <c r="AP93" s="57">
        <f t="shared" si="175"/>
        <v>1.4323088797453015E-3</v>
      </c>
      <c r="AQ93" s="57">
        <f t="shared" si="175"/>
        <v>1.4323307459529169E-3</v>
      </c>
      <c r="AR93" s="57">
        <f t="shared" si="175"/>
        <v>1.4323310792792524E-3</v>
      </c>
      <c r="AS93" s="57">
        <f t="shared" si="175"/>
        <v>1.4323310826667153E-3</v>
      </c>
      <c r="AT93" s="57">
        <f t="shared" si="175"/>
        <v>1.4323310826839281E-3</v>
      </c>
      <c r="AU93" s="57" t="e">
        <f t="shared" si="175"/>
        <v>#NUM!</v>
      </c>
      <c r="AV93" s="57" t="e">
        <f t="shared" si="175"/>
        <v>#NUM!</v>
      </c>
      <c r="AW93" s="57" t="e">
        <f t="shared" si="175"/>
        <v>#NUM!</v>
      </c>
      <c r="AX93" s="57" t="e">
        <f t="shared" si="175"/>
        <v>#NUM!</v>
      </c>
      <c r="AY93" s="57" t="e">
        <f t="shared" si="175"/>
        <v>#NUM!</v>
      </c>
      <c r="AZ93" s="57" t="e">
        <f t="shared" si="175"/>
        <v>#NUM!</v>
      </c>
      <c r="BA93" s="57" t="e">
        <f t="shared" si="175"/>
        <v>#NUM!</v>
      </c>
      <c r="BB93" s="57" t="e">
        <f t="shared" si="175"/>
        <v>#NUM!</v>
      </c>
      <c r="BC93" s="57" t="e">
        <f t="shared" si="175"/>
        <v>#NUM!</v>
      </c>
      <c r="BD93" s="57" t="e">
        <f t="shared" si="175"/>
        <v>#NUM!</v>
      </c>
      <c r="BE93" s="57" t="e">
        <f t="shared" si="175"/>
        <v>#NUM!</v>
      </c>
      <c r="BF93" s="57" t="e">
        <f t="shared" si="175"/>
        <v>#NUM!</v>
      </c>
      <c r="BG93" s="57" t="e">
        <f t="shared" si="175"/>
        <v>#NUM!</v>
      </c>
      <c r="BH93" s="57" t="e">
        <f t="shared" si="175"/>
        <v>#NUM!</v>
      </c>
      <c r="BI93" s="5">
        <f t="shared" si="141"/>
        <v>4.6544173670898381</v>
      </c>
    </row>
    <row r="94" spans="4:61" s="1" customFormat="1">
      <c r="D94" s="5"/>
      <c r="E94" s="5"/>
      <c r="F94" s="5"/>
      <c r="G94" s="5"/>
      <c r="H94" s="5"/>
      <c r="O94" s="3"/>
      <c r="P94" s="57">
        <v>41.5</v>
      </c>
      <c r="Q94" s="57">
        <f t="shared" si="136"/>
        <v>1.2828738433301804E-75</v>
      </c>
      <c r="R94" s="57">
        <f t="shared" si="137"/>
        <v>1</v>
      </c>
      <c r="S94" s="57">
        <f t="shared" ref="S94:AL94" si="176">R94+(($B$5*$P94)^S$10)/FACT(S$10)</f>
        <v>200.2</v>
      </c>
      <c r="T94" s="57">
        <f t="shared" si="176"/>
        <v>20040.519999999997</v>
      </c>
      <c r="U94" s="57">
        <f t="shared" si="176"/>
        <v>1337437.7679999997</v>
      </c>
      <c r="V94" s="57">
        <f t="shared" si="176"/>
        <v>66943820.718399972</v>
      </c>
      <c r="W94" s="57">
        <f t="shared" si="176"/>
        <v>2680702117.4623346</v>
      </c>
      <c r="X94" s="57">
        <f t="shared" si="176"/>
        <v>89457477569.360962</v>
      </c>
      <c r="Y94" s="57">
        <f t="shared" si="176"/>
        <v>2558876573286.2476</v>
      </c>
      <c r="Z94" s="57">
        <f t="shared" si="176"/>
        <v>64047412056636.711</v>
      </c>
      <c r="AA94" s="57">
        <f t="shared" si="176"/>
        <v>1424993664088127</v>
      </c>
      <c r="AB94" s="57">
        <f t="shared" si="176"/>
        <v>2.8535043004555408E+16</v>
      </c>
      <c r="AC94" s="57">
        <f t="shared" si="176"/>
        <v>5.1947339106101741E+17</v>
      </c>
      <c r="AD94" s="57">
        <f t="shared" si="176"/>
        <v>8.6690499687982858E+18</v>
      </c>
      <c r="AE94" s="57">
        <f t="shared" si="176"/>
        <v>1.3354563875997241E+20</v>
      </c>
      <c r="AF94" s="57">
        <f t="shared" si="176"/>
        <v>1.9103611021315355E+21</v>
      </c>
      <c r="AG94" s="57">
        <f t="shared" si="176"/>
        <v>2.5506470455705892E+22</v>
      </c>
      <c r="AH94" s="57">
        <f t="shared" si="176"/>
        <v>3.1927803190770658E+23</v>
      </c>
      <c r="AI94" s="57">
        <f t="shared" si="176"/>
        <v>3.7615895049217383E+24</v>
      </c>
      <c r="AJ94" s="57">
        <f t="shared" si="176"/>
        <v>4.1856503139610355E+25</v>
      </c>
      <c r="AK94" s="57">
        <f t="shared" si="176"/>
        <v>4.4125159766750361E+26</v>
      </c>
      <c r="AL94" s="57">
        <f t="shared" si="176"/>
        <v>4.4192267391653191E+27</v>
      </c>
      <c r="AM94" s="57">
        <f t="shared" si="139"/>
        <v>1</v>
      </c>
      <c r="AN94" s="57">
        <f t="shared" si="134"/>
        <v>1.3888888888888889E-3</v>
      </c>
      <c r="AO94" s="57">
        <f t="shared" ref="AO94:BH94" si="177">AN94+1/((FACT($B$4-1-AO$10))*(($B$5*$P94)^AO$10))</f>
        <v>1.4307228915662652E-3</v>
      </c>
      <c r="AP94" s="57">
        <f t="shared" si="177"/>
        <v>1.4317729418342716E-3</v>
      </c>
      <c r="AQ94" s="57">
        <f t="shared" si="177"/>
        <v>1.4317940271810186E-3</v>
      </c>
      <c r="AR94" s="57">
        <f t="shared" si="177"/>
        <v>1.4317943447314215E-3</v>
      </c>
      <c r="AS94" s="57">
        <f t="shared" si="177"/>
        <v>1.4317943479196784E-3</v>
      </c>
      <c r="AT94" s="57">
        <f t="shared" si="177"/>
        <v>1.4317943479356836E-3</v>
      </c>
      <c r="AU94" s="57" t="e">
        <f t="shared" si="177"/>
        <v>#NUM!</v>
      </c>
      <c r="AV94" s="57" t="e">
        <f t="shared" si="177"/>
        <v>#NUM!</v>
      </c>
      <c r="AW94" s="57" t="e">
        <f t="shared" si="177"/>
        <v>#NUM!</v>
      </c>
      <c r="AX94" s="57" t="e">
        <f t="shared" si="177"/>
        <v>#NUM!</v>
      </c>
      <c r="AY94" s="57" t="e">
        <f t="shared" si="177"/>
        <v>#NUM!</v>
      </c>
      <c r="AZ94" s="57" t="e">
        <f t="shared" si="177"/>
        <v>#NUM!</v>
      </c>
      <c r="BA94" s="57" t="e">
        <f t="shared" si="177"/>
        <v>#NUM!</v>
      </c>
      <c r="BB94" s="57" t="e">
        <f t="shared" si="177"/>
        <v>#NUM!</v>
      </c>
      <c r="BC94" s="57" t="e">
        <f t="shared" si="177"/>
        <v>#NUM!</v>
      </c>
      <c r="BD94" s="57" t="e">
        <f t="shared" si="177"/>
        <v>#NUM!</v>
      </c>
      <c r="BE94" s="57" t="e">
        <f t="shared" si="177"/>
        <v>#NUM!</v>
      </c>
      <c r="BF94" s="57" t="e">
        <f t="shared" si="177"/>
        <v>#NUM!</v>
      </c>
      <c r="BG94" s="57" t="e">
        <f t="shared" si="177"/>
        <v>#NUM!</v>
      </c>
      <c r="BH94" s="57" t="e">
        <f t="shared" si="177"/>
        <v>#NUM!</v>
      </c>
      <c r="BI94" s="5">
        <f t="shared" si="141"/>
        <v>4.6561621620300828</v>
      </c>
    </row>
    <row r="95" spans="4:61" s="1" customFormat="1">
      <c r="D95" s="5"/>
      <c r="E95" s="5"/>
      <c r="F95" s="5"/>
      <c r="G95" s="5"/>
      <c r="H95" s="5"/>
      <c r="O95" s="3"/>
      <c r="P95" s="58">
        <v>42</v>
      </c>
      <c r="Q95" s="57">
        <f t="shared" si="136"/>
        <v>1.2505018998848008E-76</v>
      </c>
      <c r="R95" s="57">
        <f t="shared" si="137"/>
        <v>1</v>
      </c>
      <c r="S95" s="57">
        <f t="shared" ref="S95:AL95" si="178">R95+(($B$5*$P95)^S$10)/FACT(S$10)</f>
        <v>202.6</v>
      </c>
      <c r="T95" s="57">
        <f t="shared" si="178"/>
        <v>20523.879999999997</v>
      </c>
      <c r="U95" s="57">
        <f t="shared" si="178"/>
        <v>1386113.8959999997</v>
      </c>
      <c r="V95" s="57">
        <f t="shared" si="178"/>
        <v>70211850.702399984</v>
      </c>
      <c r="W95" s="57">
        <f t="shared" si="178"/>
        <v>2845265558.7364478</v>
      </c>
      <c r="X95" s="57">
        <f t="shared" si="178"/>
        <v>96087070148.68045</v>
      </c>
      <c r="Y95" s="57">
        <f t="shared" si="178"/>
        <v>2781451042339.0674</v>
      </c>
      <c r="Z95" s="57">
        <f t="shared" si="178"/>
        <v>70452623141536.813</v>
      </c>
      <c r="AA95" s="57">
        <f t="shared" si="178"/>
        <v>1586286878163566.3</v>
      </c>
      <c r="AB95" s="57">
        <f t="shared" si="178"/>
        <v>3.2145505459407684E+16</v>
      </c>
      <c r="AC95" s="57">
        <f t="shared" si="178"/>
        <v>5.922126387302089E+17</v>
      </c>
      <c r="AD95" s="57">
        <f t="shared" si="178"/>
        <v>1.0001340477679669E+19</v>
      </c>
      <c r="AE95" s="57">
        <f t="shared" si="178"/>
        <v>1.5591519988784975E+20</v>
      </c>
      <c r="AF95" s="57">
        <f t="shared" si="178"/>
        <v>2.2570747753942992E+21</v>
      </c>
      <c r="AG95" s="57">
        <f t="shared" si="178"/>
        <v>3.0496659470200974E+22</v>
      </c>
      <c r="AH95" s="57">
        <f t="shared" si="178"/>
        <v>3.8631542662476508E+23</v>
      </c>
      <c r="AI95" s="57">
        <f t="shared" si="178"/>
        <v>4.6059073947635961E+24</v>
      </c>
      <c r="AJ95" s="57">
        <f t="shared" si="178"/>
        <v>5.1865337437918501E+25</v>
      </c>
      <c r="AK95" s="57">
        <f t="shared" si="178"/>
        <v>5.5331276358002532E+26</v>
      </c>
      <c r="AL95" s="57">
        <f t="shared" si="178"/>
        <v>5.6079028190924617E+27</v>
      </c>
      <c r="AM95" s="57">
        <f t="shared" si="139"/>
        <v>1</v>
      </c>
      <c r="AN95" s="57">
        <f t="shared" si="134"/>
        <v>1.3888888888888889E-3</v>
      </c>
      <c r="AO95" s="57">
        <f t="shared" ref="AO95:BH95" si="179">AN95+1/((FACT($B$4-1-AO$10))*(($B$5*$P95)^AO$10))</f>
        <v>1.4302248677248678E-3</v>
      </c>
      <c r="AP95" s="57">
        <f t="shared" si="179"/>
        <v>1.4312500656126648E-3</v>
      </c>
      <c r="AQ95" s="57">
        <f t="shared" si="179"/>
        <v>1.4312704068405973E-3</v>
      </c>
      <c r="AR95" s="57">
        <f t="shared" si="179"/>
        <v>1.4312707095374415E-3</v>
      </c>
      <c r="AS95" s="57">
        <f t="shared" si="179"/>
        <v>1.4312707125403864E-3</v>
      </c>
      <c r="AT95" s="57">
        <f t="shared" si="179"/>
        <v>1.431270712555282E-3</v>
      </c>
      <c r="AU95" s="57" t="e">
        <f t="shared" si="179"/>
        <v>#NUM!</v>
      </c>
      <c r="AV95" s="57" t="e">
        <f t="shared" si="179"/>
        <v>#NUM!</v>
      </c>
      <c r="AW95" s="57" t="e">
        <f t="shared" si="179"/>
        <v>#NUM!</v>
      </c>
      <c r="AX95" s="57" t="e">
        <f t="shared" si="179"/>
        <v>#NUM!</v>
      </c>
      <c r="AY95" s="57" t="e">
        <f t="shared" si="179"/>
        <v>#NUM!</v>
      </c>
      <c r="AZ95" s="57" t="e">
        <f t="shared" si="179"/>
        <v>#NUM!</v>
      </c>
      <c r="BA95" s="57" t="e">
        <f t="shared" si="179"/>
        <v>#NUM!</v>
      </c>
      <c r="BB95" s="57" t="e">
        <f t="shared" si="179"/>
        <v>#NUM!</v>
      </c>
      <c r="BC95" s="57" t="e">
        <f t="shared" si="179"/>
        <v>#NUM!</v>
      </c>
      <c r="BD95" s="57" t="e">
        <f t="shared" si="179"/>
        <v>#NUM!</v>
      </c>
      <c r="BE95" s="57" t="e">
        <f t="shared" si="179"/>
        <v>#NUM!</v>
      </c>
      <c r="BF95" s="57" t="e">
        <f t="shared" si="179"/>
        <v>#NUM!</v>
      </c>
      <c r="BG95" s="57" t="e">
        <f t="shared" si="179"/>
        <v>#NUM!</v>
      </c>
      <c r="BH95" s="57" t="e">
        <f t="shared" si="179"/>
        <v>#NUM!</v>
      </c>
      <c r="BI95" s="5">
        <f t="shared" si="141"/>
        <v>4.6578656351910581</v>
      </c>
    </row>
    <row r="96" spans="4:61" s="1" customFormat="1">
      <c r="D96" s="5"/>
      <c r="E96" s="5"/>
      <c r="F96" s="5"/>
      <c r="G96" s="5"/>
      <c r="H96" s="5"/>
      <c r="O96" s="3"/>
      <c r="P96" s="57">
        <v>42.5</v>
      </c>
      <c r="Q96" s="57">
        <f t="shared" si="136"/>
        <v>1.2179106754269995E-77</v>
      </c>
      <c r="R96" s="57">
        <f t="shared" si="137"/>
        <v>1</v>
      </c>
      <c r="S96" s="57">
        <f t="shared" ref="S96:AL96" si="180">R96+(($B$5*$P96)^S$10)/FACT(S$10)</f>
        <v>205</v>
      </c>
      <c r="T96" s="57">
        <f t="shared" si="180"/>
        <v>21013</v>
      </c>
      <c r="U96" s="57">
        <f t="shared" si="180"/>
        <v>1435957</v>
      </c>
      <c r="V96" s="57">
        <f t="shared" si="180"/>
        <v>73598101</v>
      </c>
      <c r="W96" s="57">
        <f t="shared" si="180"/>
        <v>3017813576.1999998</v>
      </c>
      <c r="X96" s="57">
        <f t="shared" si="180"/>
        <v>103121139733</v>
      </c>
      <c r="Y96" s="57">
        <f t="shared" si="180"/>
        <v>3020418073445.457</v>
      </c>
      <c r="Z96" s="57">
        <f t="shared" si="180"/>
        <v>77411489883113.109</v>
      </c>
      <c r="AA96" s="57">
        <f t="shared" si="180"/>
        <v>1763609117568913.3</v>
      </c>
      <c r="AB96" s="57">
        <f t="shared" si="180"/>
        <v>3.616204072235924E+16</v>
      </c>
      <c r="AC96" s="57">
        <f t="shared" si="180"/>
        <v>6.7409659048392525E+17</v>
      </c>
      <c r="AD96" s="57">
        <f t="shared" si="180"/>
        <v>1.1518983936430547E+19</v>
      </c>
      <c r="AE96" s="57">
        <f t="shared" si="180"/>
        <v>1.8170029305743907E+20</v>
      </c>
      <c r="AF96" s="57">
        <f t="shared" si="180"/>
        <v>2.6614850831064205E+21</v>
      </c>
      <c r="AG96" s="57">
        <f t="shared" si="180"/>
        <v>3.6386558227772573E+22</v>
      </c>
      <c r="AH96" s="57">
        <f t="shared" si="180"/>
        <v>4.6638124082226597E+23</v>
      </c>
      <c r="AI96" s="57">
        <f t="shared" si="180"/>
        <v>5.6263174319561865E+24</v>
      </c>
      <c r="AJ96" s="57">
        <f t="shared" si="180"/>
        <v>6.4105594264807287E+25</v>
      </c>
      <c r="AK96" s="57">
        <f t="shared" si="180"/>
        <v>6.9198835604910334E+26</v>
      </c>
      <c r="AL96" s="57">
        <f t="shared" si="180"/>
        <v>7.0963925262489229E+27</v>
      </c>
      <c r="AM96" s="57">
        <f t="shared" si="139"/>
        <v>1</v>
      </c>
      <c r="AN96" s="57">
        <f t="shared" si="134"/>
        <v>1.3888888888888889E-3</v>
      </c>
      <c r="AO96" s="57">
        <f t="shared" ref="AO96:BH96" si="181">AN96+1/((FACT($B$4-1-AO$10))*(($B$5*$P96)^AO$10))</f>
        <v>1.4297385620915034E-3</v>
      </c>
      <c r="AP96" s="57">
        <f t="shared" si="181"/>
        <v>1.4307397795719596E-3</v>
      </c>
      <c r="AQ96" s="57">
        <f t="shared" si="181"/>
        <v>1.4307594112872627E-3</v>
      </c>
      <c r="AR96" s="57">
        <f t="shared" si="181"/>
        <v>1.4307596999889583E-3</v>
      </c>
      <c r="AS96" s="57">
        <f t="shared" si="181"/>
        <v>1.4307597028193671E-3</v>
      </c>
      <c r="AT96" s="57">
        <f t="shared" si="181"/>
        <v>1.4307597028332417E-3</v>
      </c>
      <c r="AU96" s="57" t="e">
        <f t="shared" si="181"/>
        <v>#NUM!</v>
      </c>
      <c r="AV96" s="57" t="e">
        <f t="shared" si="181"/>
        <v>#NUM!</v>
      </c>
      <c r="AW96" s="57" t="e">
        <f t="shared" si="181"/>
        <v>#NUM!</v>
      </c>
      <c r="AX96" s="57" t="e">
        <f t="shared" si="181"/>
        <v>#NUM!</v>
      </c>
      <c r="AY96" s="57" t="e">
        <f t="shared" si="181"/>
        <v>#NUM!</v>
      </c>
      <c r="AZ96" s="57" t="e">
        <f t="shared" si="181"/>
        <v>#NUM!</v>
      </c>
      <c r="BA96" s="57" t="e">
        <f t="shared" si="181"/>
        <v>#NUM!</v>
      </c>
      <c r="BB96" s="57" t="e">
        <f t="shared" si="181"/>
        <v>#NUM!</v>
      </c>
      <c r="BC96" s="57" t="e">
        <f t="shared" si="181"/>
        <v>#NUM!</v>
      </c>
      <c r="BD96" s="57" t="e">
        <f t="shared" si="181"/>
        <v>#NUM!</v>
      </c>
      <c r="BE96" s="57" t="e">
        <f t="shared" si="181"/>
        <v>#NUM!</v>
      </c>
      <c r="BF96" s="57" t="e">
        <f t="shared" si="181"/>
        <v>#NUM!</v>
      </c>
      <c r="BG96" s="57" t="e">
        <f t="shared" si="181"/>
        <v>#NUM!</v>
      </c>
      <c r="BH96" s="57" t="e">
        <f t="shared" si="181"/>
        <v>#NUM!</v>
      </c>
      <c r="BI96" s="5">
        <f t="shared" si="141"/>
        <v>4.6595292371354144</v>
      </c>
    </row>
    <row r="97" spans="4:61" s="1" customFormat="1">
      <c r="D97" s="5"/>
      <c r="E97" s="5"/>
      <c r="F97" s="5"/>
      <c r="G97" s="5"/>
      <c r="H97" s="5"/>
      <c r="O97" s="3"/>
      <c r="P97" s="58">
        <v>43</v>
      </c>
      <c r="Q97" s="57">
        <f t="shared" si="136"/>
        <v>1.1851841473051659E-78</v>
      </c>
      <c r="R97" s="57">
        <f t="shared" si="137"/>
        <v>1</v>
      </c>
      <c r="S97" s="57">
        <f t="shared" ref="S97:AL97" si="182">R97+(($B$5*$P97)^S$10)/FACT(S$10)</f>
        <v>207.4</v>
      </c>
      <c r="T97" s="57">
        <f t="shared" si="182"/>
        <v>21507.88</v>
      </c>
      <c r="U97" s="57">
        <f t="shared" si="182"/>
        <v>1486980.9039999999</v>
      </c>
      <c r="V97" s="57">
        <f t="shared" si="182"/>
        <v>77105388.942399994</v>
      </c>
      <c r="W97" s="57">
        <f t="shared" si="182"/>
        <v>3198633272.7675519</v>
      </c>
      <c r="X97" s="57">
        <f t="shared" si="182"/>
        <v>110579192476.35277</v>
      </c>
      <c r="Y97" s="57">
        <f t="shared" si="182"/>
        <v>3276771680993.4937</v>
      </c>
      <c r="Z97" s="57">
        <f t="shared" si="182"/>
        <v>84964537884735.734</v>
      </c>
      <c r="AA97" s="57">
        <f t="shared" si="182"/>
        <v>1958337309490557.5</v>
      </c>
      <c r="AB97" s="57">
        <f t="shared" si="182"/>
        <v>4.062475131543472E+16</v>
      </c>
      <c r="AC97" s="57">
        <f t="shared" si="182"/>
        <v>7.6614728320878707E+17</v>
      </c>
      <c r="AD97" s="57">
        <f t="shared" si="182"/>
        <v>1.3245134831774448E+19</v>
      </c>
      <c r="AE97" s="57">
        <f t="shared" si="182"/>
        <v>2.1137306021823231E+20</v>
      </c>
      <c r="AF97" s="57">
        <f t="shared" si="182"/>
        <v>3.1323447602014396E+21</v>
      </c>
      <c r="AG97" s="57">
        <f t="shared" si="182"/>
        <v>4.3324915351970373E+22</v>
      </c>
      <c r="AH97" s="57">
        <f t="shared" si="182"/>
        <v>5.6180907598578952E+23</v>
      </c>
      <c r="AI97" s="57">
        <f t="shared" si="182"/>
        <v>6.8568167674458051E+24</v>
      </c>
      <c r="AJ97" s="57">
        <f t="shared" si="182"/>
        <v>7.9039571629520658E+25</v>
      </c>
      <c r="AK97" s="57">
        <f t="shared" si="182"/>
        <v>8.6317223497332318E+26</v>
      </c>
      <c r="AL97" s="57">
        <f t="shared" si="182"/>
        <v>8.9554213206813659E+27</v>
      </c>
      <c r="AM97" s="57">
        <f t="shared" si="139"/>
        <v>1</v>
      </c>
      <c r="AN97" s="57">
        <f t="shared" si="134"/>
        <v>1.3888888888888889E-3</v>
      </c>
      <c r="AO97" s="57">
        <f t="shared" ref="AO97:BH97" si="183">AN97+1/((FACT($B$4-1-AO$10))*(($B$5*$P97)^AO$10))</f>
        <v>1.4292635658914728E-3</v>
      </c>
      <c r="AP97" s="57">
        <f t="shared" si="183"/>
        <v>1.4302416346173106E-3</v>
      </c>
      <c r="AQ97" s="57">
        <f t="shared" si="183"/>
        <v>1.4302605894375789E-3</v>
      </c>
      <c r="AR97" s="57">
        <f t="shared" si="183"/>
        <v>1.4302608649436875E-3</v>
      </c>
      <c r="AS97" s="57">
        <f t="shared" si="183"/>
        <v>1.4302608676133202E-3</v>
      </c>
      <c r="AT97" s="57">
        <f t="shared" si="183"/>
        <v>1.4302608676262545E-3</v>
      </c>
      <c r="AU97" s="57" t="e">
        <f t="shared" si="183"/>
        <v>#NUM!</v>
      </c>
      <c r="AV97" s="57" t="e">
        <f t="shared" si="183"/>
        <v>#NUM!</v>
      </c>
      <c r="AW97" s="57" t="e">
        <f t="shared" si="183"/>
        <v>#NUM!</v>
      </c>
      <c r="AX97" s="57" t="e">
        <f t="shared" si="183"/>
        <v>#NUM!</v>
      </c>
      <c r="AY97" s="57" t="e">
        <f t="shared" si="183"/>
        <v>#NUM!</v>
      </c>
      <c r="AZ97" s="57" t="e">
        <f t="shared" si="183"/>
        <v>#NUM!</v>
      </c>
      <c r="BA97" s="57" t="e">
        <f t="shared" si="183"/>
        <v>#NUM!</v>
      </c>
      <c r="BB97" s="57" t="e">
        <f t="shared" si="183"/>
        <v>#NUM!</v>
      </c>
      <c r="BC97" s="57" t="e">
        <f t="shared" si="183"/>
        <v>#NUM!</v>
      </c>
      <c r="BD97" s="57" t="e">
        <f t="shared" si="183"/>
        <v>#NUM!</v>
      </c>
      <c r="BE97" s="57" t="e">
        <f t="shared" si="183"/>
        <v>#NUM!</v>
      </c>
      <c r="BF97" s="57" t="e">
        <f t="shared" si="183"/>
        <v>#NUM!</v>
      </c>
      <c r="BG97" s="57" t="e">
        <f t="shared" si="183"/>
        <v>#NUM!</v>
      </c>
      <c r="BH97" s="57" t="e">
        <f t="shared" si="183"/>
        <v>#NUM!</v>
      </c>
      <c r="BI97" s="5">
        <f t="shared" si="141"/>
        <v>4.6611543513254752</v>
      </c>
    </row>
    <row r="98" spans="4:61" s="1" customFormat="1">
      <c r="D98" s="5"/>
      <c r="E98" s="5"/>
      <c r="F98" s="5"/>
      <c r="G98" s="5"/>
      <c r="H98" s="5"/>
      <c r="O98" s="3"/>
      <c r="P98" s="57">
        <v>43.5</v>
      </c>
      <c r="Q98" s="57">
        <f t="shared" si="136"/>
        <v>1.1524016874098908E-79</v>
      </c>
      <c r="R98" s="57">
        <f t="shared" si="137"/>
        <v>1</v>
      </c>
      <c r="S98" s="57">
        <f t="shared" ref="S98:AL98" si="184">R98+(($B$5*$P98)^S$10)/FACT(S$10)</f>
        <v>209.79999999999998</v>
      </c>
      <c r="T98" s="57">
        <f t="shared" si="184"/>
        <v>22008.519999999997</v>
      </c>
      <c r="U98" s="57">
        <f t="shared" si="184"/>
        <v>1539199.4319999998</v>
      </c>
      <c r="V98" s="57">
        <f t="shared" si="184"/>
        <v>80736565.038399979</v>
      </c>
      <c r="W98" s="57">
        <f t="shared" si="184"/>
        <v>3388018552.7616634</v>
      </c>
      <c r="X98" s="57">
        <f t="shared" si="184"/>
        <v>118481431725.5312</v>
      </c>
      <c r="Y98" s="57">
        <f t="shared" si="184"/>
        <v>3551553527507.5718</v>
      </c>
      <c r="Z98" s="57">
        <f t="shared" si="184"/>
        <v>93154735227418.813</v>
      </c>
      <c r="AA98" s="57">
        <f t="shared" si="184"/>
        <v>2171948550665359.3</v>
      </c>
      <c r="AB98" s="57">
        <f t="shared" si="184"/>
        <v>4.557716341700956E+16</v>
      </c>
      <c r="AC98" s="57">
        <f t="shared" si="184"/>
        <v>8.6948706015270669E+17</v>
      </c>
      <c r="AD98" s="57">
        <f t="shared" si="184"/>
        <v>1.5205519263353838E+19</v>
      </c>
      <c r="AE98" s="57">
        <f t="shared" si="184"/>
        <v>2.4546425188092271E+20</v>
      </c>
      <c r="AF98" s="57">
        <f t="shared" si="184"/>
        <v>3.6796087783486642E+21</v>
      </c>
      <c r="AG98" s="57">
        <f t="shared" si="184"/>
        <v>5.1482900586779623E+22</v>
      </c>
      <c r="AH98" s="57">
        <f t="shared" si="184"/>
        <v>6.7531585868680364E+23</v>
      </c>
      <c r="AI98" s="57">
        <f t="shared" si="184"/>
        <v>8.3374524264094506E+24</v>
      </c>
      <c r="AJ98" s="57">
        <f t="shared" si="184"/>
        <v>9.7218236611992141E+25</v>
      </c>
      <c r="AK98" s="57">
        <f t="shared" si="184"/>
        <v>1.0739712754514483E+27</v>
      </c>
      <c r="AL98" s="57">
        <f t="shared" si="184"/>
        <v>1.127127300093537E+28</v>
      </c>
      <c r="AM98" s="57">
        <f t="shared" si="139"/>
        <v>1</v>
      </c>
      <c r="AN98" s="57">
        <f t="shared" si="134"/>
        <v>1.3888888888888889E-3</v>
      </c>
      <c r="AO98" s="57">
        <f t="shared" ref="AO98:BH98" si="185">AN98+1/((FACT($B$4-1-AO$10))*(($B$5*$P98)^AO$10))</f>
        <v>1.4287994891443168E-3</v>
      </c>
      <c r="AP98" s="57">
        <f t="shared" si="185"/>
        <v>1.4297552027519658E-3</v>
      </c>
      <c r="AQ98" s="57">
        <f t="shared" si="185"/>
        <v>1.4297735114417675E-3</v>
      </c>
      <c r="AR98" s="57">
        <f t="shared" si="185"/>
        <v>1.4297737744976555E-3</v>
      </c>
      <c r="AS98" s="57">
        <f t="shared" si="185"/>
        <v>1.4297737770173479E-3</v>
      </c>
      <c r="AT98" s="57">
        <f t="shared" si="185"/>
        <v>1.4297737770294153E-3</v>
      </c>
      <c r="AU98" s="57" t="e">
        <f t="shared" si="185"/>
        <v>#NUM!</v>
      </c>
      <c r="AV98" s="57" t="e">
        <f t="shared" si="185"/>
        <v>#NUM!</v>
      </c>
      <c r="AW98" s="57" t="e">
        <f t="shared" si="185"/>
        <v>#NUM!</v>
      </c>
      <c r="AX98" s="57" t="e">
        <f t="shared" si="185"/>
        <v>#NUM!</v>
      </c>
      <c r="AY98" s="57" t="e">
        <f t="shared" si="185"/>
        <v>#NUM!</v>
      </c>
      <c r="AZ98" s="57" t="e">
        <f t="shared" si="185"/>
        <v>#NUM!</v>
      </c>
      <c r="BA98" s="57" t="e">
        <f t="shared" si="185"/>
        <v>#NUM!</v>
      </c>
      <c r="BB98" s="57" t="e">
        <f t="shared" si="185"/>
        <v>#NUM!</v>
      </c>
      <c r="BC98" s="57" t="e">
        <f t="shared" si="185"/>
        <v>#NUM!</v>
      </c>
      <c r="BD98" s="57" t="e">
        <f t="shared" si="185"/>
        <v>#NUM!</v>
      </c>
      <c r="BE98" s="57" t="e">
        <f t="shared" si="185"/>
        <v>#NUM!</v>
      </c>
      <c r="BF98" s="57" t="e">
        <f t="shared" si="185"/>
        <v>#NUM!</v>
      </c>
      <c r="BG98" s="57" t="e">
        <f t="shared" si="185"/>
        <v>#NUM!</v>
      </c>
      <c r="BH98" s="57" t="e">
        <f t="shared" si="185"/>
        <v>#NUM!</v>
      </c>
      <c r="BI98" s="5">
        <f t="shared" si="141"/>
        <v>4.6627422979583093</v>
      </c>
    </row>
    <row r="99" spans="4:61" s="1" customFormat="1">
      <c r="D99" s="5"/>
      <c r="E99" s="5"/>
      <c r="F99" s="5"/>
      <c r="G99" s="5"/>
      <c r="H99" s="5"/>
      <c r="O99" s="3"/>
      <c r="P99" s="58">
        <v>44</v>
      </c>
      <c r="Q99" s="57">
        <f t="shared" si="136"/>
        <v>1.1196380421473789E-80</v>
      </c>
      <c r="R99" s="57">
        <f t="shared" si="137"/>
        <v>1</v>
      </c>
      <c r="S99" s="57">
        <f t="shared" ref="S99:AL99" si="186">R99+(($B$5*$P99)^S$10)/FACT(S$10)</f>
        <v>212.2</v>
      </c>
      <c r="T99" s="57">
        <f t="shared" si="186"/>
        <v>22514.92</v>
      </c>
      <c r="U99" s="57">
        <f t="shared" si="186"/>
        <v>1592626.4079999998</v>
      </c>
      <c r="V99" s="57">
        <f t="shared" si="186"/>
        <v>84494512.974399984</v>
      </c>
      <c r="W99" s="57">
        <f t="shared" si="186"/>
        <v>3586270201.539135</v>
      </c>
      <c r="X99" s="57">
        <f t="shared" si="186"/>
        <v>126848774439.01781</v>
      </c>
      <c r="Y99" s="57">
        <f t="shared" si="186"/>
        <v>3845854616575.5166</v>
      </c>
      <c r="Z99" s="57">
        <f t="shared" si="186"/>
        <v>102027608848979.08</v>
      </c>
      <c r="AA99" s="57">
        <f t="shared" si="186"/>
        <v>2406026108169382.5</v>
      </c>
      <c r="AB99" s="57">
        <f t="shared" si="186"/>
        <v>5.1066474413816312E+16</v>
      </c>
      <c r="AC99" s="57">
        <f t="shared" si="186"/>
        <v>9.8534708188223731E+17</v>
      </c>
      <c r="AD99" s="57">
        <f t="shared" si="186"/>
        <v>1.7428685773326445E+19</v>
      </c>
      <c r="AE99" s="57">
        <f t="shared" si="186"/>
        <v>2.8456969589894309E+20</v>
      </c>
      <c r="AF99" s="57">
        <f t="shared" si="186"/>
        <v>4.3145826486511018E+21</v>
      </c>
      <c r="AG99" s="57">
        <f t="shared" si="186"/>
        <v>6.1057165023401501E+22</v>
      </c>
      <c r="AH99" s="57">
        <f t="shared" si="186"/>
        <v>8.1005925237010663E+23</v>
      </c>
      <c r="AI99" s="57">
        <f t="shared" si="186"/>
        <v>1.0115308713995053E+25</v>
      </c>
      <c r="AJ99" s="57">
        <f t="shared" si="186"/>
        <v>1.1929690239706111E+26</v>
      </c>
      <c r="AK99" s="57">
        <f t="shared" si="186"/>
        <v>1.3329365121793532E+27</v>
      </c>
      <c r="AL99" s="57">
        <f t="shared" si="186"/>
        <v>1.4148970791480357E+28</v>
      </c>
      <c r="AM99" s="57">
        <f t="shared" si="139"/>
        <v>1</v>
      </c>
      <c r="AN99" s="57">
        <f t="shared" si="134"/>
        <v>1.3888888888888889E-3</v>
      </c>
      <c r="AO99" s="57">
        <f t="shared" ref="AO99:BH99" si="187">AN99+1/((FACT($B$4-1-AO$10))*(($B$5*$P99)^AO$10))</f>
        <v>1.4283459595959597E-3</v>
      </c>
      <c r="AP99" s="57">
        <f t="shared" si="187"/>
        <v>1.4292800758532293E-3</v>
      </c>
      <c r="AQ99" s="57">
        <f t="shared" si="187"/>
        <v>1.429297767449011E-3</v>
      </c>
      <c r="AR99" s="57">
        <f t="shared" si="187"/>
        <v>1.4292980187500875E-3</v>
      </c>
      <c r="AS99" s="57">
        <f t="shared" si="187"/>
        <v>1.4292980211298325E-3</v>
      </c>
      <c r="AT99" s="57">
        <f t="shared" si="187"/>
        <v>1.4292980211411002E-3</v>
      </c>
      <c r="AU99" s="57" t="e">
        <f t="shared" si="187"/>
        <v>#NUM!</v>
      </c>
      <c r="AV99" s="57" t="e">
        <f t="shared" si="187"/>
        <v>#NUM!</v>
      </c>
      <c r="AW99" s="57" t="e">
        <f t="shared" si="187"/>
        <v>#NUM!</v>
      </c>
      <c r="AX99" s="57" t="e">
        <f t="shared" si="187"/>
        <v>#NUM!</v>
      </c>
      <c r="AY99" s="57" t="e">
        <f t="shared" si="187"/>
        <v>#NUM!</v>
      </c>
      <c r="AZ99" s="57" t="e">
        <f t="shared" si="187"/>
        <v>#NUM!</v>
      </c>
      <c r="BA99" s="57" t="e">
        <f t="shared" si="187"/>
        <v>#NUM!</v>
      </c>
      <c r="BB99" s="57" t="e">
        <f t="shared" si="187"/>
        <v>#NUM!</v>
      </c>
      <c r="BC99" s="57" t="e">
        <f t="shared" si="187"/>
        <v>#NUM!</v>
      </c>
      <c r="BD99" s="57" t="e">
        <f t="shared" si="187"/>
        <v>#NUM!</v>
      </c>
      <c r="BE99" s="57" t="e">
        <f t="shared" si="187"/>
        <v>#NUM!</v>
      </c>
      <c r="BF99" s="57" t="e">
        <f t="shared" si="187"/>
        <v>#NUM!</v>
      </c>
      <c r="BG99" s="57" t="e">
        <f t="shared" si="187"/>
        <v>#NUM!</v>
      </c>
      <c r="BH99" s="57" t="e">
        <f t="shared" si="187"/>
        <v>#NUM!</v>
      </c>
      <c r="BI99" s="5">
        <f t="shared" si="141"/>
        <v>4.6642943375407739</v>
      </c>
    </row>
    <row r="100" spans="4:61" s="1" customFormat="1">
      <c r="D100" s="5"/>
      <c r="E100" s="5"/>
      <c r="F100" s="5"/>
      <c r="G100" s="5"/>
      <c r="H100" s="5"/>
      <c r="O100" s="3"/>
      <c r="P100" s="57">
        <v>44.5</v>
      </c>
      <c r="Q100" s="57">
        <f t="shared" si="136"/>
        <v>1.0869633391503336E-81</v>
      </c>
      <c r="R100" s="57">
        <f t="shared" si="137"/>
        <v>1</v>
      </c>
      <c r="S100" s="57">
        <f t="shared" ref="S100:AL100" si="188">R100+(($B$5*$P100)^S$10)/FACT(S$10)</f>
        <v>214.6</v>
      </c>
      <c r="T100" s="57">
        <f t="shared" si="188"/>
        <v>23027.079999999998</v>
      </c>
      <c r="U100" s="57">
        <f t="shared" si="188"/>
        <v>1647275.6560000002</v>
      </c>
      <c r="V100" s="57">
        <f t="shared" si="188"/>
        <v>88382149.614399999</v>
      </c>
      <c r="W100" s="57">
        <f t="shared" si="188"/>
        <v>3793695965.1172476</v>
      </c>
      <c r="X100" s="57">
        <f t="shared" si="188"/>
        <v>135702867797.01863</v>
      </c>
      <c r="Y100" s="57">
        <f t="shared" si="188"/>
        <v>4160817025410.4668</v>
      </c>
      <c r="Z100" s="57">
        <f t="shared" si="188"/>
        <v>111631365033689.55</v>
      </c>
      <c r="AA100" s="57">
        <f t="shared" si="188"/>
        <v>2662265704430179.5</v>
      </c>
      <c r="AB100" s="57">
        <f t="shared" si="188"/>
        <v>5.7143815193939208E+16</v>
      </c>
      <c r="AC100" s="57">
        <f t="shared" si="188"/>
        <v>1.1150764489174963E+18</v>
      </c>
      <c r="AD100" s="57">
        <f t="shared" si="188"/>
        <v>1.9946277329196814E+19</v>
      </c>
      <c r="AE100" s="57">
        <f t="shared" si="188"/>
        <v>3.2935739333132465E+20</v>
      </c>
      <c r="AF100" s="57">
        <f t="shared" si="188"/>
        <v>5.0500869917637891E+21</v>
      </c>
      <c r="AG100" s="57">
        <f t="shared" si="188"/>
        <v>7.2273276473442094E+22</v>
      </c>
      <c r="AH100" s="57">
        <f t="shared" si="188"/>
        <v>9.6970285605384749E+23</v>
      </c>
      <c r="AI100" s="57">
        <f t="shared" si="188"/>
        <v>1.2245641573605294E+25</v>
      </c>
      <c r="AJ100" s="57">
        <f t="shared" si="188"/>
        <v>1.460534476885491E+26</v>
      </c>
      <c r="AK100" s="57">
        <f t="shared" si="188"/>
        <v>1.6503348890649703E+27</v>
      </c>
      <c r="AL100" s="57">
        <f t="shared" si="188"/>
        <v>1.7716060682965147E+28</v>
      </c>
      <c r="AM100" s="57">
        <f t="shared" si="139"/>
        <v>1</v>
      </c>
      <c r="AN100" s="57">
        <f t="shared" si="134"/>
        <v>1.3888888888888889E-3</v>
      </c>
      <c r="AO100" s="57">
        <f t="shared" ref="AO100:BH100" si="189">AN100+1/((FACT($B$4-1-AO$10))*(($B$5*$P100)^AO$10))</f>
        <v>1.4279026217228466E-3</v>
      </c>
      <c r="AP100" s="57">
        <f t="shared" si="189"/>
        <v>1.4288158645326303E-3</v>
      </c>
      <c r="AQ100" s="57">
        <f t="shared" si="189"/>
        <v>1.4288329664579071E-3</v>
      </c>
      <c r="AR100" s="57">
        <f t="shared" si="189"/>
        <v>1.4288332066534869E-3</v>
      </c>
      <c r="AS100" s="57">
        <f t="shared" si="189"/>
        <v>1.4288332089025092E-3</v>
      </c>
      <c r="AT100" s="57">
        <f t="shared" si="189"/>
        <v>1.4288332089130384E-3</v>
      </c>
      <c r="AU100" s="57" t="e">
        <f t="shared" si="189"/>
        <v>#NUM!</v>
      </c>
      <c r="AV100" s="57" t="e">
        <f t="shared" si="189"/>
        <v>#NUM!</v>
      </c>
      <c r="AW100" s="57" t="e">
        <f t="shared" si="189"/>
        <v>#NUM!</v>
      </c>
      <c r="AX100" s="57" t="e">
        <f t="shared" si="189"/>
        <v>#NUM!</v>
      </c>
      <c r="AY100" s="57" t="e">
        <f t="shared" si="189"/>
        <v>#NUM!</v>
      </c>
      <c r="AZ100" s="57" t="e">
        <f t="shared" si="189"/>
        <v>#NUM!</v>
      </c>
      <c r="BA100" s="57" t="e">
        <f t="shared" si="189"/>
        <v>#NUM!</v>
      </c>
      <c r="BB100" s="57" t="e">
        <f t="shared" si="189"/>
        <v>#NUM!</v>
      </c>
      <c r="BC100" s="57" t="e">
        <f t="shared" si="189"/>
        <v>#NUM!</v>
      </c>
      <c r="BD100" s="57" t="e">
        <f t="shared" si="189"/>
        <v>#NUM!</v>
      </c>
      <c r="BE100" s="57" t="e">
        <f t="shared" si="189"/>
        <v>#NUM!</v>
      </c>
      <c r="BF100" s="57" t="e">
        <f t="shared" si="189"/>
        <v>#NUM!</v>
      </c>
      <c r="BG100" s="57" t="e">
        <f t="shared" si="189"/>
        <v>#NUM!</v>
      </c>
      <c r="BH100" s="57" t="e">
        <f t="shared" si="189"/>
        <v>#NUM!</v>
      </c>
      <c r="BI100" s="5">
        <f t="shared" si="141"/>
        <v>4.6658116742248907</v>
      </c>
    </row>
    <row r="101" spans="4:61" s="1" customFormat="1">
      <c r="D101" s="5"/>
      <c r="E101" s="5"/>
      <c r="F101" s="5"/>
      <c r="G101" s="5"/>
      <c r="H101" s="5"/>
      <c r="O101" s="3"/>
      <c r="P101" s="58">
        <v>45</v>
      </c>
      <c r="Q101" s="57">
        <f t="shared" si="136"/>
        <v>1.0544431182018174E-82</v>
      </c>
      <c r="R101" s="57">
        <f t="shared" si="137"/>
        <v>1</v>
      </c>
      <c r="S101" s="57">
        <f t="shared" ref="S101:AL101" si="190">R101+(($B$5*$P101)^S$10)/FACT(S$10)</f>
        <v>217</v>
      </c>
      <c r="T101" s="57">
        <f t="shared" si="190"/>
        <v>23545</v>
      </c>
      <c r="U101" s="57">
        <f t="shared" si="190"/>
        <v>1703161</v>
      </c>
      <c r="V101" s="57">
        <f t="shared" si="190"/>
        <v>92402425</v>
      </c>
      <c r="W101" s="57">
        <f t="shared" si="190"/>
        <v>4010610629.8000002</v>
      </c>
      <c r="X101" s="57">
        <f t="shared" si="190"/>
        <v>145066106002.59998</v>
      </c>
      <c r="Y101" s="57">
        <f t="shared" si="190"/>
        <v>4497635677506.1426</v>
      </c>
      <c r="Z101" s="57">
        <f t="shared" si="190"/>
        <v>122017014108101.8</v>
      </c>
      <c r="AA101" s="57">
        <f t="shared" si="190"/>
        <v>2942482096442398</v>
      </c>
      <c r="AB101" s="57">
        <f t="shared" si="190"/>
        <v>6.3864527874863192E+16</v>
      </c>
      <c r="AC101" s="57">
        <f t="shared" si="190"/>
        <v>1.2601519722511258E+18</v>
      </c>
      <c r="AD101" s="57">
        <f t="shared" si="190"/>
        <v>2.2793325971023856E+19</v>
      </c>
      <c r="AE101" s="57">
        <f t="shared" si="190"/>
        <v>3.8057529395063226E+20</v>
      </c>
      <c r="AF101" s="57">
        <f t="shared" si="190"/>
        <v>5.9006399427788774E+21</v>
      </c>
      <c r="AG101" s="57">
        <f t="shared" si="190"/>
        <v>8.5389570885905589E+22</v>
      </c>
      <c r="AH101" s="57">
        <f t="shared" si="190"/>
        <v>1.1584901386181164E+24</v>
      </c>
      <c r="AI101" s="57">
        <f t="shared" si="190"/>
        <v>1.4793179705097971E+25</v>
      </c>
      <c r="AJ101" s="57">
        <f t="shared" si="190"/>
        <v>1.7840945450285622E+26</v>
      </c>
      <c r="AK101" s="57">
        <f t="shared" si="190"/>
        <v>2.0384681574668448E+27</v>
      </c>
      <c r="AL101" s="57">
        <f t="shared" si="190"/>
        <v>2.212710214947792E+28</v>
      </c>
      <c r="AM101" s="57">
        <f t="shared" si="139"/>
        <v>1</v>
      </c>
      <c r="AN101" s="57">
        <f t="shared" si="134"/>
        <v>1.3888888888888889E-3</v>
      </c>
      <c r="AO101" s="57">
        <f t="shared" ref="AO101:BH101" si="191">AN101+1/((FACT($B$4-1-AO$10))*(($B$5*$P101)^AO$10))</f>
        <v>1.4274691358024691E-3</v>
      </c>
      <c r="AP101" s="57">
        <f t="shared" si="191"/>
        <v>1.4283621970736168E-3</v>
      </c>
      <c r="AQ101" s="57">
        <f t="shared" si="191"/>
        <v>1.4283787352453049E-3</v>
      </c>
      <c r="AR101" s="57">
        <f t="shared" si="191"/>
        <v>1.4283789649421339E-3</v>
      </c>
      <c r="AS101" s="57">
        <f t="shared" si="191"/>
        <v>1.4283789670689565E-3</v>
      </c>
      <c r="AT101" s="57">
        <f t="shared" si="191"/>
        <v>1.428378967078803E-3</v>
      </c>
      <c r="AU101" s="57" t="e">
        <f t="shared" si="191"/>
        <v>#NUM!</v>
      </c>
      <c r="AV101" s="57" t="e">
        <f t="shared" si="191"/>
        <v>#NUM!</v>
      </c>
      <c r="AW101" s="57" t="e">
        <f t="shared" si="191"/>
        <v>#NUM!</v>
      </c>
      <c r="AX101" s="57" t="e">
        <f t="shared" si="191"/>
        <v>#NUM!</v>
      </c>
      <c r="AY101" s="57" t="e">
        <f t="shared" si="191"/>
        <v>#NUM!</v>
      </c>
      <c r="AZ101" s="57" t="e">
        <f t="shared" si="191"/>
        <v>#NUM!</v>
      </c>
      <c r="BA101" s="57" t="e">
        <f t="shared" si="191"/>
        <v>#NUM!</v>
      </c>
      <c r="BB101" s="57" t="e">
        <f t="shared" si="191"/>
        <v>#NUM!</v>
      </c>
      <c r="BC101" s="57" t="e">
        <f t="shared" si="191"/>
        <v>#NUM!</v>
      </c>
      <c r="BD101" s="57" t="e">
        <f t="shared" si="191"/>
        <v>#NUM!</v>
      </c>
      <c r="BE101" s="57" t="e">
        <f t="shared" si="191"/>
        <v>#NUM!</v>
      </c>
      <c r="BF101" s="57" t="e">
        <f t="shared" si="191"/>
        <v>#NUM!</v>
      </c>
      <c r="BG101" s="57" t="e">
        <f t="shared" si="191"/>
        <v>#NUM!</v>
      </c>
      <c r="BH101" s="57" t="e">
        <f t="shared" si="191"/>
        <v>#NUM!</v>
      </c>
      <c r="BI101" s="5">
        <f t="shared" si="141"/>
        <v>4.6672954589220508</v>
      </c>
    </row>
    <row r="102" spans="4:61" s="1" customFormat="1">
      <c r="D102" s="5"/>
      <c r="E102" s="5"/>
      <c r="F102" s="5"/>
      <c r="G102" s="5"/>
      <c r="H102" s="5"/>
      <c r="O102" s="3"/>
      <c r="P102" s="57">
        <v>45.5</v>
      </c>
      <c r="Q102" s="57">
        <f t="shared" si="136"/>
        <v>1.0221383839293668E-83</v>
      </c>
      <c r="R102" s="57">
        <f t="shared" si="137"/>
        <v>1</v>
      </c>
      <c r="S102" s="57">
        <f t="shared" ref="S102:AL102" si="192">R102+(($B$5*$P102)^S$10)/FACT(S$10)</f>
        <v>219.4</v>
      </c>
      <c r="T102" s="57">
        <f t="shared" si="192"/>
        <v>24068.680000000004</v>
      </c>
      <c r="U102" s="57">
        <f t="shared" si="192"/>
        <v>1760296.264</v>
      </c>
      <c r="V102" s="57">
        <f t="shared" si="192"/>
        <v>96558322.350400016</v>
      </c>
      <c r="W102" s="57">
        <f t="shared" si="192"/>
        <v>4237336101.8043523</v>
      </c>
      <c r="X102" s="57">
        <f t="shared" si="192"/>
        <v>154961647273.92825</v>
      </c>
      <c r="Y102" s="57">
        <f t="shared" si="192"/>
        <v>4857560155844.1934</v>
      </c>
      <c r="Z102" s="57">
        <f t="shared" si="192"/>
        <v>133238499439812.44</v>
      </c>
      <c r="AA102" s="57">
        <f t="shared" si="192"/>
        <v>3248615959397442</v>
      </c>
      <c r="AB102" s="57">
        <f t="shared" si="192"/>
        <v>7.128845968487208E+16</v>
      </c>
      <c r="AC102" s="57">
        <f t="shared" si="192"/>
        <v>1.4221886296524777E+18</v>
      </c>
      <c r="AD102" s="57">
        <f t="shared" si="192"/>
        <v>2.6008571723062899E+19</v>
      </c>
      <c r="AE102" s="57">
        <f t="shared" si="192"/>
        <v>4.3905980769235803E+20</v>
      </c>
      <c r="AF102" s="57">
        <f t="shared" si="192"/>
        <v>6.8826590888133615E+21</v>
      </c>
      <c r="AG102" s="57">
        <f t="shared" si="192"/>
        <v>1.0070146462193517E+23</v>
      </c>
      <c r="AH102" s="57">
        <f t="shared" si="192"/>
        <v>1.3813281601490481E+24</v>
      </c>
      <c r="AI102" s="57">
        <f t="shared" si="192"/>
        <v>1.7833614648567957E+25</v>
      </c>
      <c r="AJ102" s="57">
        <f t="shared" si="192"/>
        <v>2.1745469070805075E+26</v>
      </c>
      <c r="AK102" s="57">
        <f t="shared" si="192"/>
        <v>2.5120464281496846E+27</v>
      </c>
      <c r="AL102" s="57">
        <f t="shared" si="192"/>
        <v>2.7568988201012327E+28</v>
      </c>
      <c r="AM102" s="57">
        <f t="shared" si="139"/>
        <v>1</v>
      </c>
      <c r="AN102" s="57">
        <f t="shared" si="134"/>
        <v>1.3888888888888889E-3</v>
      </c>
      <c r="AO102" s="57">
        <f t="shared" ref="AO102:BH102" si="193">AN102+1/((FACT($B$4-1-AO$10))*(($B$5*$P102)^AO$10))</f>
        <v>1.4270451770451772E-3</v>
      </c>
      <c r="AP102" s="57">
        <f t="shared" si="193"/>
        <v>1.4279187184406965E-3</v>
      </c>
      <c r="AQ102" s="57">
        <f t="shared" si="193"/>
        <v>1.4279347173673544E-3</v>
      </c>
      <c r="AR102" s="57">
        <f t="shared" si="193"/>
        <v>1.4279349371328304E-3</v>
      </c>
      <c r="AS102" s="57">
        <f t="shared" si="193"/>
        <v>1.4279349391453347E-3</v>
      </c>
      <c r="AT102" s="57">
        <f t="shared" si="193"/>
        <v>1.4279349391545495E-3</v>
      </c>
      <c r="AU102" s="57" t="e">
        <f t="shared" si="193"/>
        <v>#NUM!</v>
      </c>
      <c r="AV102" s="57" t="e">
        <f t="shared" si="193"/>
        <v>#NUM!</v>
      </c>
      <c r="AW102" s="57" t="e">
        <f t="shared" si="193"/>
        <v>#NUM!</v>
      </c>
      <c r="AX102" s="57" t="e">
        <f t="shared" si="193"/>
        <v>#NUM!</v>
      </c>
      <c r="AY102" s="57" t="e">
        <f t="shared" si="193"/>
        <v>#NUM!</v>
      </c>
      <c r="AZ102" s="57" t="e">
        <f t="shared" si="193"/>
        <v>#NUM!</v>
      </c>
      <c r="BA102" s="57" t="e">
        <f t="shared" si="193"/>
        <v>#NUM!</v>
      </c>
      <c r="BB102" s="57" t="e">
        <f t="shared" si="193"/>
        <v>#NUM!</v>
      </c>
      <c r="BC102" s="57" t="e">
        <f t="shared" si="193"/>
        <v>#NUM!</v>
      </c>
      <c r="BD102" s="57" t="e">
        <f t="shared" si="193"/>
        <v>#NUM!</v>
      </c>
      <c r="BE102" s="57" t="e">
        <f t="shared" si="193"/>
        <v>#NUM!</v>
      </c>
      <c r="BF102" s="57" t="e">
        <f t="shared" si="193"/>
        <v>#NUM!</v>
      </c>
      <c r="BG102" s="57" t="e">
        <f t="shared" si="193"/>
        <v>#NUM!</v>
      </c>
      <c r="BH102" s="57" t="e">
        <f t="shared" si="193"/>
        <v>#NUM!</v>
      </c>
      <c r="BI102" s="5">
        <f t="shared" si="141"/>
        <v>4.6687467922129979</v>
      </c>
    </row>
    <row r="103" spans="4:61" s="1" customFormat="1">
      <c r="D103" s="5"/>
      <c r="E103" s="5"/>
      <c r="F103" s="5"/>
      <c r="G103" s="5"/>
      <c r="H103" s="5"/>
      <c r="O103" s="3"/>
      <c r="P103" s="58">
        <v>46</v>
      </c>
      <c r="Q103" s="57">
        <f t="shared" si="136"/>
        <v>9.9010567791790657E-85</v>
      </c>
      <c r="R103" s="57">
        <f t="shared" si="137"/>
        <v>1</v>
      </c>
      <c r="S103" s="57">
        <f t="shared" ref="S103:AL103" si="194">R103+(($B$5*$P103)^S$10)/FACT(S$10)</f>
        <v>221.79999999999998</v>
      </c>
      <c r="T103" s="57">
        <f t="shared" si="194"/>
        <v>24598.119999999995</v>
      </c>
      <c r="U103" s="57">
        <f t="shared" si="194"/>
        <v>1818695.2719999994</v>
      </c>
      <c r="V103" s="57">
        <f t="shared" si="194"/>
        <v>100852858.06239997</v>
      </c>
      <c r="W103" s="57">
        <f t="shared" si="194"/>
        <v>4474201486.8864622</v>
      </c>
      <c r="X103" s="57">
        <f t="shared" si="194"/>
        <v>165413431027.61194</v>
      </c>
      <c r="Y103" s="57">
        <f t="shared" si="194"/>
        <v>5241896557112.21</v>
      </c>
      <c r="Z103" s="57">
        <f t="shared" si="194"/>
        <v>145352830837047.09</v>
      </c>
      <c r="AA103" s="57">
        <f t="shared" si="194"/>
        <v>3582741085171449.5</v>
      </c>
      <c r="AB103" s="57">
        <f t="shared" si="194"/>
        <v>7.9480273740875056E+16</v>
      </c>
      <c r="AC103" s="57">
        <f t="shared" si="194"/>
        <v>1.6029507474117253E+18</v>
      </c>
      <c r="AD103" s="57">
        <f t="shared" si="194"/>
        <v>2.9634807462955368E+19</v>
      </c>
      <c r="AE103" s="57">
        <f t="shared" si="194"/>
        <v>5.0574511229311196E+20</v>
      </c>
      <c r="AF103" s="57">
        <f t="shared" si="194"/>
        <v>8.0146847770430092E+21</v>
      </c>
      <c r="AG103" s="57">
        <f t="shared" si="194"/>
        <v>1.185462766421615E+23</v>
      </c>
      <c r="AH103" s="57">
        <f t="shared" si="194"/>
        <v>1.6438822443807964E+24</v>
      </c>
      <c r="AI103" s="57">
        <f t="shared" si="194"/>
        <v>2.1455304695950833E+25</v>
      </c>
      <c r="AJ103" s="57">
        <f t="shared" si="194"/>
        <v>2.6447542010187655E+26</v>
      </c>
      <c r="AK103" s="57">
        <f t="shared" si="194"/>
        <v>3.0886249717665282E+27</v>
      </c>
      <c r="AL103" s="57">
        <f t="shared" si="194"/>
        <v>3.4267236022144285E+28</v>
      </c>
      <c r="AM103" s="57">
        <f t="shared" si="139"/>
        <v>1</v>
      </c>
      <c r="AN103" s="57">
        <f t="shared" si="134"/>
        <v>1.3888888888888889E-3</v>
      </c>
      <c r="AO103" s="57">
        <f t="shared" ref="AO103:BH103" si="195">AN103+1/((FACT($B$4-1-AO$10))*(($B$5*$P103)^AO$10))</f>
        <v>1.4266304347826087E-3</v>
      </c>
      <c r="AP103" s="57">
        <f t="shared" si="195"/>
        <v>1.4274850893544774E-3</v>
      </c>
      <c r="AQ103" s="57">
        <f t="shared" si="195"/>
        <v>1.4275005722271562E-3</v>
      </c>
      <c r="AR103" s="57">
        <f t="shared" si="195"/>
        <v>1.4275007825922741E-3</v>
      </c>
      <c r="AS103" s="57">
        <f t="shared" si="195"/>
        <v>1.4275007844977553E-3</v>
      </c>
      <c r="AT103" s="57">
        <f t="shared" si="195"/>
        <v>1.4275007845063852E-3</v>
      </c>
      <c r="AU103" s="57" t="e">
        <f t="shared" si="195"/>
        <v>#NUM!</v>
      </c>
      <c r="AV103" s="57" t="e">
        <f t="shared" si="195"/>
        <v>#NUM!</v>
      </c>
      <c r="AW103" s="57" t="e">
        <f t="shared" si="195"/>
        <v>#NUM!</v>
      </c>
      <c r="AX103" s="57" t="e">
        <f t="shared" si="195"/>
        <v>#NUM!</v>
      </c>
      <c r="AY103" s="57" t="e">
        <f t="shared" si="195"/>
        <v>#NUM!</v>
      </c>
      <c r="AZ103" s="57" t="e">
        <f t="shared" si="195"/>
        <v>#NUM!</v>
      </c>
      <c r="BA103" s="57" t="e">
        <f t="shared" si="195"/>
        <v>#NUM!</v>
      </c>
      <c r="BB103" s="57" t="e">
        <f t="shared" si="195"/>
        <v>#NUM!</v>
      </c>
      <c r="BC103" s="57" t="e">
        <f t="shared" si="195"/>
        <v>#NUM!</v>
      </c>
      <c r="BD103" s="57" t="e">
        <f t="shared" si="195"/>
        <v>#NUM!</v>
      </c>
      <c r="BE103" s="57" t="e">
        <f t="shared" si="195"/>
        <v>#NUM!</v>
      </c>
      <c r="BF103" s="57" t="e">
        <f t="shared" si="195"/>
        <v>#NUM!</v>
      </c>
      <c r="BG103" s="57" t="e">
        <f t="shared" si="195"/>
        <v>#NUM!</v>
      </c>
      <c r="BH103" s="57" t="e">
        <f t="shared" si="195"/>
        <v>#NUM!</v>
      </c>
      <c r="BI103" s="5">
        <f t="shared" si="141"/>
        <v>4.6701667270690361</v>
      </c>
    </row>
    <row r="104" spans="4:61" s="1" customFormat="1">
      <c r="D104" s="5"/>
      <c r="E104" s="5"/>
      <c r="F104" s="5"/>
      <c r="G104" s="5"/>
      <c r="H104" s="5"/>
      <c r="O104" s="3"/>
      <c r="P104" s="57">
        <v>46.5</v>
      </c>
      <c r="Q104" s="57">
        <f t="shared" si="136"/>
        <v>9.583971679911508E-86</v>
      </c>
      <c r="R104" s="57">
        <f t="shared" si="137"/>
        <v>1</v>
      </c>
      <c r="S104" s="57">
        <f t="shared" ref="S104:AL104" si="196">R104+(($B$5*$P104)^S$10)/FACT(S$10)</f>
        <v>224.2</v>
      </c>
      <c r="T104" s="57">
        <f t="shared" si="196"/>
        <v>25133.32</v>
      </c>
      <c r="U104" s="57">
        <f t="shared" si="196"/>
        <v>1878371.848</v>
      </c>
      <c r="V104" s="57">
        <f t="shared" si="196"/>
        <v>105289081.7104</v>
      </c>
      <c r="W104" s="57">
        <f t="shared" si="196"/>
        <v>4721543169.9679356</v>
      </c>
      <c r="X104" s="57">
        <f t="shared" si="196"/>
        <v>176446195253.14825</v>
      </c>
      <c r="Y104" s="57">
        <f t="shared" si="196"/>
        <v>5652009387391.127</v>
      </c>
      <c r="Z104" s="57">
        <f t="shared" si="196"/>
        <v>158420222448040.72</v>
      </c>
      <c r="AA104" s="57">
        <f t="shared" si="196"/>
        <v>3947071906352150.5</v>
      </c>
      <c r="AB104" s="57">
        <f t="shared" si="196"/>
        <v>8.8509777491091888E+16</v>
      </c>
      <c r="AC104" s="57">
        <f t="shared" si="196"/>
        <v>1.8043639489923564E+18</v>
      </c>
      <c r="AD104" s="57">
        <f t="shared" si="196"/>
        <v>3.3719251538915873E+19</v>
      </c>
      <c r="AE104" s="57">
        <f t="shared" si="196"/>
        <v>5.8167332154437199E+20</v>
      </c>
      <c r="AF104" s="57">
        <f t="shared" si="196"/>
        <v>9.3176267804884997E+21</v>
      </c>
      <c r="AG104" s="57">
        <f t="shared" si="196"/>
        <v>1.3930861424957714E+23</v>
      </c>
      <c r="AH104" s="57">
        <f t="shared" si="196"/>
        <v>1.9526828894433637E+24</v>
      </c>
      <c r="AI104" s="57">
        <f t="shared" si="196"/>
        <v>2.5761220431987663E+25</v>
      </c>
      <c r="AJ104" s="57">
        <f t="shared" si="196"/>
        <v>3.2098708595953699E+26</v>
      </c>
      <c r="AK104" s="57">
        <f t="shared" si="196"/>
        <v>3.789114095735801E+27</v>
      </c>
      <c r="AL104" s="57">
        <f t="shared" si="196"/>
        <v>4.2493411524838905E+28</v>
      </c>
      <c r="AM104" s="57">
        <f t="shared" si="139"/>
        <v>1</v>
      </c>
      <c r="AN104" s="57">
        <f t="shared" si="134"/>
        <v>1.3888888888888889E-3</v>
      </c>
      <c r="AO104" s="57">
        <f t="shared" ref="AO104:BH104" si="197">AN104+1/((FACT($B$4-1-AO$10))*(($B$5*$P104)^AO$10))</f>
        <v>1.4262246117084827E-3</v>
      </c>
      <c r="AP104" s="57">
        <f t="shared" si="197"/>
        <v>1.4270609854275596E-3</v>
      </c>
      <c r="AQ104" s="57">
        <f t="shared" si="197"/>
        <v>1.4270759742038871E-3</v>
      </c>
      <c r="AR104" s="57">
        <f t="shared" si="197"/>
        <v>1.4270761756659345E-3</v>
      </c>
      <c r="AS104" s="57">
        <f t="shared" si="197"/>
        <v>1.42707617747115E-3</v>
      </c>
      <c r="AT104" s="57">
        <f t="shared" si="197"/>
        <v>1.4270761774792379E-3</v>
      </c>
      <c r="AU104" s="57" t="e">
        <f t="shared" si="197"/>
        <v>#NUM!</v>
      </c>
      <c r="AV104" s="57" t="e">
        <f t="shared" si="197"/>
        <v>#NUM!</v>
      </c>
      <c r="AW104" s="57" t="e">
        <f t="shared" si="197"/>
        <v>#NUM!</v>
      </c>
      <c r="AX104" s="57" t="e">
        <f t="shared" si="197"/>
        <v>#NUM!</v>
      </c>
      <c r="AY104" s="57" t="e">
        <f t="shared" si="197"/>
        <v>#NUM!</v>
      </c>
      <c r="AZ104" s="57" t="e">
        <f t="shared" si="197"/>
        <v>#NUM!</v>
      </c>
      <c r="BA104" s="57" t="e">
        <f t="shared" si="197"/>
        <v>#NUM!</v>
      </c>
      <c r="BB104" s="57" t="e">
        <f t="shared" si="197"/>
        <v>#NUM!</v>
      </c>
      <c r="BC104" s="57" t="e">
        <f t="shared" si="197"/>
        <v>#NUM!</v>
      </c>
      <c r="BD104" s="57" t="e">
        <f t="shared" si="197"/>
        <v>#NUM!</v>
      </c>
      <c r="BE104" s="57" t="e">
        <f t="shared" si="197"/>
        <v>#NUM!</v>
      </c>
      <c r="BF104" s="57" t="e">
        <f t="shared" si="197"/>
        <v>#NUM!</v>
      </c>
      <c r="BG104" s="57" t="e">
        <f t="shared" si="197"/>
        <v>#NUM!</v>
      </c>
      <c r="BH104" s="57" t="e">
        <f t="shared" si="197"/>
        <v>#NUM!</v>
      </c>
      <c r="BI104" s="5">
        <f t="shared" si="141"/>
        <v>4.6715562713985941</v>
      </c>
    </row>
    <row r="105" spans="4:61" s="1" customFormat="1">
      <c r="D105" s="5"/>
      <c r="E105" s="5"/>
      <c r="F105" s="5"/>
      <c r="G105" s="5"/>
      <c r="H105" s="5"/>
      <c r="O105" s="3"/>
      <c r="P105" s="58">
        <v>47</v>
      </c>
      <c r="Q105" s="57">
        <f t="shared" si="136"/>
        <v>9.2706075251980544E-87</v>
      </c>
      <c r="R105" s="57">
        <f t="shared" si="137"/>
        <v>1</v>
      </c>
      <c r="S105" s="57">
        <f t="shared" ref="S105:AL105" si="198">R105+(($B$5*$P105)^S$10)/FACT(S$10)</f>
        <v>226.6</v>
      </c>
      <c r="T105" s="57">
        <f t="shared" si="198"/>
        <v>25674.28</v>
      </c>
      <c r="U105" s="57">
        <f t="shared" si="198"/>
        <v>1939339.8160000001</v>
      </c>
      <c r="V105" s="57">
        <f t="shared" si="198"/>
        <v>109870076.04640001</v>
      </c>
      <c r="W105" s="57">
        <f t="shared" si="198"/>
        <v>4979704894.7620487</v>
      </c>
      <c r="X105" s="57">
        <f t="shared" si="198"/>
        <v>188085494078.47043</v>
      </c>
      <c r="Y105" s="57">
        <f t="shared" si="198"/>
        <v>6089323499770.5576</v>
      </c>
      <c r="Z105" s="57">
        <f t="shared" si="198"/>
        <v>172504235260287.44</v>
      </c>
      <c r="AA105" s="57">
        <f t="shared" si="198"/>
        <v>4343971356723910.5</v>
      </c>
      <c r="AB105" s="57">
        <f t="shared" si="198"/>
        <v>9.8452269616943232E+16</v>
      </c>
      <c r="AC105" s="57">
        <f t="shared" si="198"/>
        <v>2.0285279139356232E+18</v>
      </c>
      <c r="AD105" s="57">
        <f t="shared" si="198"/>
        <v>3.8313950027126817E+19</v>
      </c>
      <c r="AE105" s="57">
        <f t="shared" si="198"/>
        <v>6.6800558300681391E+20</v>
      </c>
      <c r="AF105" s="57">
        <f t="shared" si="198"/>
        <v>1.081503646873663E+22</v>
      </c>
      <c r="AG105" s="57">
        <f t="shared" si="198"/>
        <v>1.6342638099011306E+23</v>
      </c>
      <c r="AH105" s="57">
        <f t="shared" si="198"/>
        <v>2.3152463387415209E+24</v>
      </c>
      <c r="AI105" s="57">
        <f t="shared" si="198"/>
        <v>3.0871162954548436E+25</v>
      </c>
      <c r="AJ105" s="57">
        <f t="shared" si="198"/>
        <v>3.8877198453932845E+26</v>
      </c>
      <c r="AK105" s="57">
        <f t="shared" si="198"/>
        <v>4.6383733187249271E+27</v>
      </c>
      <c r="AL105" s="57">
        <f t="shared" si="198"/>
        <v>5.2573876368338483E+28</v>
      </c>
      <c r="AM105" s="57">
        <f t="shared" si="139"/>
        <v>1</v>
      </c>
      <c r="AN105" s="57">
        <f t="shared" si="134"/>
        <v>1.3888888888888889E-3</v>
      </c>
      <c r="AO105" s="57">
        <f t="shared" ref="AO105:BH105" si="199">AN105+1/((FACT($B$4-1-AO$10))*(($B$5*$P105)^AO$10))</f>
        <v>1.4258274231678488E-3</v>
      </c>
      <c r="AP105" s="57">
        <f t="shared" si="199"/>
        <v>1.4266460963566555E-3</v>
      </c>
      <c r="AQ105" s="57">
        <f t="shared" si="199"/>
        <v>1.4266606118387266E-3</v>
      </c>
      <c r="AR105" s="57">
        <f t="shared" si="199"/>
        <v>1.4266608048637542E-3</v>
      </c>
      <c r="AS105" s="57">
        <f t="shared" si="199"/>
        <v>1.4266608065749689E-3</v>
      </c>
      <c r="AT105" s="57">
        <f t="shared" si="199"/>
        <v>1.426660806582554E-3</v>
      </c>
      <c r="AU105" s="57" t="e">
        <f t="shared" si="199"/>
        <v>#NUM!</v>
      </c>
      <c r="AV105" s="57" t="e">
        <f t="shared" si="199"/>
        <v>#NUM!</v>
      </c>
      <c r="AW105" s="57" t="e">
        <f t="shared" si="199"/>
        <v>#NUM!</v>
      </c>
      <c r="AX105" s="57" t="e">
        <f t="shared" si="199"/>
        <v>#NUM!</v>
      </c>
      <c r="AY105" s="57" t="e">
        <f t="shared" si="199"/>
        <v>#NUM!</v>
      </c>
      <c r="AZ105" s="57" t="e">
        <f t="shared" si="199"/>
        <v>#NUM!</v>
      </c>
      <c r="BA105" s="57" t="e">
        <f t="shared" si="199"/>
        <v>#NUM!</v>
      </c>
      <c r="BB105" s="57" t="e">
        <f t="shared" si="199"/>
        <v>#NUM!</v>
      </c>
      <c r="BC105" s="57" t="e">
        <f t="shared" si="199"/>
        <v>#NUM!</v>
      </c>
      <c r="BD105" s="57" t="e">
        <f t="shared" si="199"/>
        <v>#NUM!</v>
      </c>
      <c r="BE105" s="57" t="e">
        <f t="shared" si="199"/>
        <v>#NUM!</v>
      </c>
      <c r="BF105" s="57" t="e">
        <f t="shared" si="199"/>
        <v>#NUM!</v>
      </c>
      <c r="BG105" s="57" t="e">
        <f t="shared" si="199"/>
        <v>#NUM!</v>
      </c>
      <c r="BH105" s="57" t="e">
        <f t="shared" si="199"/>
        <v>#NUM!</v>
      </c>
      <c r="BI105" s="5">
        <f t="shared" si="141"/>
        <v>4.6729163904320794</v>
      </c>
    </row>
    <row r="106" spans="4:61" s="1" customFormat="1">
      <c r="D106" s="5"/>
      <c r="E106" s="5"/>
      <c r="F106" s="5"/>
      <c r="G106" s="5"/>
      <c r="H106" s="5"/>
      <c r="O106" s="3"/>
      <c r="P106" s="57">
        <v>47.5</v>
      </c>
      <c r="Q106" s="57">
        <f t="shared" si="136"/>
        <v>8.9614017772727871E-88</v>
      </c>
      <c r="R106" s="57">
        <f t="shared" si="137"/>
        <v>1</v>
      </c>
      <c r="S106" s="57">
        <f t="shared" ref="S106:AL106" si="200">R106+(($B$5*$P106)^S$10)/FACT(S$10)</f>
        <v>229</v>
      </c>
      <c r="T106" s="57">
        <f t="shared" si="200"/>
        <v>26221</v>
      </c>
      <c r="U106" s="57">
        <f t="shared" si="200"/>
        <v>2001613</v>
      </c>
      <c r="V106" s="57">
        <f t="shared" si="200"/>
        <v>114598957</v>
      </c>
      <c r="W106" s="57">
        <f t="shared" si="200"/>
        <v>5249037843.3999996</v>
      </c>
      <c r="X106" s="57">
        <f t="shared" si="200"/>
        <v>200357715526.60001</v>
      </c>
      <c r="Y106" s="57">
        <f t="shared" si="200"/>
        <v>6555326074350.8281</v>
      </c>
      <c r="Z106" s="57">
        <f t="shared" si="200"/>
        <v>187671924300841.31</v>
      </c>
      <c r="AA106" s="57">
        <f t="shared" si="200"/>
        <v>4775959079371934</v>
      </c>
      <c r="AB106" s="57">
        <f t="shared" si="200"/>
        <v>1.0938890621499286E+17</v>
      </c>
      <c r="AC106" s="57">
        <f t="shared" si="200"/>
        <v>2.2777299922987722E+18</v>
      </c>
      <c r="AD106" s="57">
        <f t="shared" si="200"/>
        <v>4.3476210627890577E+19</v>
      </c>
      <c r="AE106" s="57">
        <f t="shared" si="200"/>
        <v>7.6603417869826995E+20</v>
      </c>
      <c r="AF106" s="57">
        <f t="shared" si="200"/>
        <v>1.2533406801558734E+22</v>
      </c>
      <c r="AG106" s="57">
        <f t="shared" si="200"/>
        <v>1.913974706690378E+23</v>
      </c>
      <c r="AH106" s="57">
        <f t="shared" si="200"/>
        <v>2.7402103807806143E+24</v>
      </c>
      <c r="AI106" s="57">
        <f t="shared" si="200"/>
        <v>3.6924289410512342E+25</v>
      </c>
      <c r="AJ106" s="57">
        <f t="shared" si="200"/>
        <v>4.6992262378711419E+26</v>
      </c>
      <c r="AK106" s="57">
        <f t="shared" si="200"/>
        <v>5.6659026363063361E+27</v>
      </c>
      <c r="AL106" s="57">
        <f t="shared" si="200"/>
        <v>6.490007477902548E+28</v>
      </c>
      <c r="AM106" s="57">
        <f t="shared" si="139"/>
        <v>1</v>
      </c>
      <c r="AN106" s="57">
        <f t="shared" si="134"/>
        <v>1.3888888888888889E-3</v>
      </c>
      <c r="AO106" s="57">
        <f t="shared" ref="AO106:BH106" si="201">AN106+1/((FACT($B$4-1-AO$10))*(($B$5*$P106)^AO$10))</f>
        <v>1.4254385964912282E-3</v>
      </c>
      <c r="AP106" s="57">
        <f t="shared" si="201"/>
        <v>1.426240125166718E-3</v>
      </c>
      <c r="AQ106" s="57">
        <f t="shared" si="201"/>
        <v>1.4262541870733055E-3</v>
      </c>
      <c r="AR106" s="57">
        <f t="shared" si="201"/>
        <v>1.4262543720983921E-3</v>
      </c>
      <c r="AS106" s="57">
        <f t="shared" si="201"/>
        <v>1.4262543737214191E-3</v>
      </c>
      <c r="AT106" s="57">
        <f t="shared" si="201"/>
        <v>1.4262543737285375E-3</v>
      </c>
      <c r="AU106" s="57" t="e">
        <f t="shared" si="201"/>
        <v>#NUM!</v>
      </c>
      <c r="AV106" s="57" t="e">
        <f t="shared" si="201"/>
        <v>#NUM!</v>
      </c>
      <c r="AW106" s="57" t="e">
        <f t="shared" si="201"/>
        <v>#NUM!</v>
      </c>
      <c r="AX106" s="57" t="e">
        <f t="shared" si="201"/>
        <v>#NUM!</v>
      </c>
      <c r="AY106" s="57" t="e">
        <f t="shared" si="201"/>
        <v>#NUM!</v>
      </c>
      <c r="AZ106" s="57" t="e">
        <f t="shared" si="201"/>
        <v>#NUM!</v>
      </c>
      <c r="BA106" s="57" t="e">
        <f t="shared" si="201"/>
        <v>#NUM!</v>
      </c>
      <c r="BB106" s="57" t="e">
        <f t="shared" si="201"/>
        <v>#NUM!</v>
      </c>
      <c r="BC106" s="57" t="e">
        <f t="shared" si="201"/>
        <v>#NUM!</v>
      </c>
      <c r="BD106" s="57" t="e">
        <f t="shared" si="201"/>
        <v>#NUM!</v>
      </c>
      <c r="BE106" s="57" t="e">
        <f t="shared" si="201"/>
        <v>#NUM!</v>
      </c>
      <c r="BF106" s="57" t="e">
        <f t="shared" si="201"/>
        <v>#NUM!</v>
      </c>
      <c r="BG106" s="57" t="e">
        <f t="shared" si="201"/>
        <v>#NUM!</v>
      </c>
      <c r="BH106" s="57" t="e">
        <f t="shared" si="201"/>
        <v>#NUM!</v>
      </c>
      <c r="BI106" s="5">
        <f t="shared" si="141"/>
        <v>4.6742480089568854</v>
      </c>
    </row>
    <row r="107" spans="4:61" s="1" customFormat="1">
      <c r="D107" s="5"/>
      <c r="E107" s="5"/>
      <c r="F107" s="5"/>
      <c r="G107" s="5"/>
      <c r="H107" s="5"/>
      <c r="O107" s="3"/>
      <c r="P107" s="58">
        <v>48</v>
      </c>
      <c r="Q107" s="57">
        <f t="shared" si="136"/>
        <v>8.6567516608143532E-89</v>
      </c>
      <c r="R107" s="57">
        <f t="shared" si="137"/>
        <v>1</v>
      </c>
      <c r="S107" s="57">
        <f t="shared" ref="S107:AL107" si="202">R107+(($B$5*$P107)^S$10)/FACT(S$10)</f>
        <v>231.39999999999998</v>
      </c>
      <c r="T107" s="57">
        <f t="shared" si="202"/>
        <v>26773.479999999996</v>
      </c>
      <c r="U107" s="57">
        <f t="shared" si="202"/>
        <v>2065205.2239999992</v>
      </c>
      <c r="V107" s="57">
        <f t="shared" si="202"/>
        <v>119478873.67839994</v>
      </c>
      <c r="W107" s="57">
        <f t="shared" si="202"/>
        <v>5529900716.0571489</v>
      </c>
      <c r="X107" s="57">
        <f t="shared" si="202"/>
        <v>213290099463.40109</v>
      </c>
      <c r="Y107" s="57">
        <f t="shared" si="202"/>
        <v>7051568641090.2637</v>
      </c>
      <c r="Z107" s="57">
        <f t="shared" si="202"/>
        <v>203993990639943.88</v>
      </c>
      <c r="AA107" s="57">
        <f t="shared" si="202"/>
        <v>5245719993810596</v>
      </c>
      <c r="AB107" s="57">
        <f t="shared" si="202"/>
        <v>1.214070871068624E+17</v>
      </c>
      <c r="AC107" s="57">
        <f t="shared" si="202"/>
        <v>2.5544597219111475E+18</v>
      </c>
      <c r="AD107" s="57">
        <f t="shared" si="202"/>
        <v>4.9269070310153413E+19</v>
      </c>
      <c r="AE107" s="57">
        <f t="shared" si="202"/>
        <v>8.7719570719715453E+20</v>
      </c>
      <c r="AF107" s="57">
        <f t="shared" si="202"/>
        <v>1.4502502645680373E+22</v>
      </c>
      <c r="AG107" s="57">
        <f t="shared" si="202"/>
        <v>2.2378721722078263E+23</v>
      </c>
      <c r="AH107" s="57">
        <f t="shared" si="202"/>
        <v>3.2374871071022539E+24</v>
      </c>
      <c r="AI107" s="57">
        <f t="shared" si="202"/>
        <v>4.4081984438201724E+25</v>
      </c>
      <c r="AJ107" s="57">
        <f t="shared" si="202"/>
        <v>5.668915502762748E+26</v>
      </c>
      <c r="AK107" s="57">
        <f t="shared" si="202"/>
        <v>6.9066454433863807E+27</v>
      </c>
      <c r="AL107" s="57">
        <f t="shared" si="202"/>
        <v>7.9940610292014811E+28</v>
      </c>
      <c r="AM107" s="57">
        <f t="shared" si="139"/>
        <v>1</v>
      </c>
      <c r="AN107" s="57">
        <f t="shared" si="134"/>
        <v>1.3888888888888889E-3</v>
      </c>
      <c r="AO107" s="57">
        <f t="shared" ref="AO107:BH107" si="203">AN107+1/((FACT($B$4-1-AO$10))*(($B$5*$P107)^AO$10))</f>
        <v>1.4250578703703704E-3</v>
      </c>
      <c r="AP107" s="57">
        <f t="shared" si="203"/>
        <v>1.4258427875032151E-3</v>
      </c>
      <c r="AQ107" s="57">
        <f t="shared" si="203"/>
        <v>1.4258564145367713E-3</v>
      </c>
      <c r="AR107" s="57">
        <f t="shared" si="203"/>
        <v>1.425856591972104E-3</v>
      </c>
      <c r="AS107" s="57">
        <f t="shared" si="203"/>
        <v>1.4258565935123414E-3</v>
      </c>
      <c r="AT107" s="57">
        <f t="shared" si="203"/>
        <v>1.4258565935190263E-3</v>
      </c>
      <c r="AU107" s="57" t="e">
        <f t="shared" si="203"/>
        <v>#NUM!</v>
      </c>
      <c r="AV107" s="57" t="e">
        <f t="shared" si="203"/>
        <v>#NUM!</v>
      </c>
      <c r="AW107" s="57" t="e">
        <f t="shared" si="203"/>
        <v>#NUM!</v>
      </c>
      <c r="AX107" s="57" t="e">
        <f t="shared" si="203"/>
        <v>#NUM!</v>
      </c>
      <c r="AY107" s="57" t="e">
        <f t="shared" si="203"/>
        <v>#NUM!</v>
      </c>
      <c r="AZ107" s="57" t="e">
        <f t="shared" si="203"/>
        <v>#NUM!</v>
      </c>
      <c r="BA107" s="57" t="e">
        <f t="shared" si="203"/>
        <v>#NUM!</v>
      </c>
      <c r="BB107" s="57" t="e">
        <f t="shared" si="203"/>
        <v>#NUM!</v>
      </c>
      <c r="BC107" s="57" t="e">
        <f t="shared" si="203"/>
        <v>#NUM!</v>
      </c>
      <c r="BD107" s="57" t="e">
        <f t="shared" si="203"/>
        <v>#NUM!</v>
      </c>
      <c r="BE107" s="57" t="e">
        <f t="shared" si="203"/>
        <v>#NUM!</v>
      </c>
      <c r="BF107" s="57" t="e">
        <f t="shared" si="203"/>
        <v>#NUM!</v>
      </c>
      <c r="BG107" s="57" t="e">
        <f t="shared" si="203"/>
        <v>#NUM!</v>
      </c>
      <c r="BH107" s="57" t="e">
        <f t="shared" si="203"/>
        <v>#NUM!</v>
      </c>
      <c r="BI107" s="5">
        <f t="shared" si="141"/>
        <v>4.6755520134134079</v>
      </c>
    </row>
    <row r="108" spans="4:61" s="1" customFormat="1">
      <c r="D108" s="5"/>
      <c r="E108" s="5"/>
      <c r="F108" s="5"/>
      <c r="G108" s="5"/>
      <c r="H108" s="5"/>
      <c r="O108" s="3"/>
      <c r="P108" s="57">
        <v>48.5</v>
      </c>
      <c r="Q108" s="57">
        <f t="shared" si="136"/>
        <v>8.3570155397913458E-90</v>
      </c>
      <c r="R108" s="57">
        <f t="shared" si="137"/>
        <v>1</v>
      </c>
      <c r="S108" s="57">
        <f t="shared" ref="S108:AL108" si="204">R108+(($B$5*$P108)^S$10)/FACT(S$10)</f>
        <v>233.79999999999998</v>
      </c>
      <c r="T108" s="57">
        <f t="shared" si="204"/>
        <v>27331.719999999994</v>
      </c>
      <c r="U108" s="57">
        <f t="shared" si="204"/>
        <v>2130130.3119999999</v>
      </c>
      <c r="V108" s="57">
        <f t="shared" si="204"/>
        <v>124513008.36639996</v>
      </c>
      <c r="W108" s="57">
        <f t="shared" si="204"/>
        <v>5822659810.5792608</v>
      </c>
      <c r="X108" s="57">
        <f t="shared" si="204"/>
        <v>226910755736.43823</v>
      </c>
      <c r="Y108" s="57">
        <f t="shared" si="204"/>
        <v>7579669145956.4336</v>
      </c>
      <c r="Z108" s="57">
        <f t="shared" si="204"/>
        <v>221544938301358.28</v>
      </c>
      <c r="AA108" s="57">
        <f t="shared" si="204"/>
        <v>5756113233787752</v>
      </c>
      <c r="AB108" s="57">
        <f t="shared" si="204"/>
        <v>1.3460086315271098E+17</v>
      </c>
      <c r="AC108" s="57">
        <f t="shared" si="204"/>
        <v>2.861424297800468E+18</v>
      </c>
      <c r="AD108" s="57">
        <f t="shared" si="204"/>
        <v>5.576179892996694E+19</v>
      </c>
      <c r="AE108" s="57">
        <f t="shared" si="204"/>
        <v>1.0030854308044558E+21</v>
      </c>
      <c r="AF108" s="57">
        <f t="shared" si="204"/>
        <v>1.6755724109403096E+22</v>
      </c>
      <c r="AG108" s="57">
        <f t="shared" si="204"/>
        <v>2.6123667640125397E+23</v>
      </c>
      <c r="AH108" s="57">
        <f t="shared" si="204"/>
        <v>3.818434532247684E+24</v>
      </c>
      <c r="AI108" s="57">
        <f t="shared" si="204"/>
        <v>5.2531120464074077E+25</v>
      </c>
      <c r="AJ108" s="57">
        <f t="shared" si="204"/>
        <v>6.8254852518236219E+26</v>
      </c>
      <c r="AK108" s="57">
        <f t="shared" si="204"/>
        <v>8.4019196735201221E+27</v>
      </c>
      <c r="AL108" s="57">
        <f t="shared" si="204"/>
        <v>9.825539984017165E+28</v>
      </c>
      <c r="AM108" s="57">
        <f t="shared" si="139"/>
        <v>1</v>
      </c>
      <c r="AN108" s="57">
        <f t="shared" si="134"/>
        <v>1.3888888888888889E-3</v>
      </c>
      <c r="AO108" s="57">
        <f t="shared" ref="AO108:BH108" si="205">AN108+1/((FACT($B$4-1-AO$10))*(($B$5*$P108)^AO$10))</f>
        <v>1.4246849942726233E-3</v>
      </c>
      <c r="AP108" s="57">
        <f t="shared" si="205"/>
        <v>1.4254538109690093E-3</v>
      </c>
      <c r="AQ108" s="57">
        <f t="shared" si="205"/>
        <v>1.425467020877882E-3</v>
      </c>
      <c r="AR108" s="57">
        <f t="shared" si="205"/>
        <v>1.4254671911086666E-3</v>
      </c>
      <c r="AS108" s="57">
        <f t="shared" si="205"/>
        <v>1.4254671925711304E-3</v>
      </c>
      <c r="AT108" s="57">
        <f t="shared" si="205"/>
        <v>1.4254671925774125E-3</v>
      </c>
      <c r="AU108" s="57" t="e">
        <f t="shared" si="205"/>
        <v>#NUM!</v>
      </c>
      <c r="AV108" s="57" t="e">
        <f t="shared" si="205"/>
        <v>#NUM!</v>
      </c>
      <c r="AW108" s="57" t="e">
        <f t="shared" si="205"/>
        <v>#NUM!</v>
      </c>
      <c r="AX108" s="57" t="e">
        <f t="shared" si="205"/>
        <v>#NUM!</v>
      </c>
      <c r="AY108" s="57" t="e">
        <f t="shared" si="205"/>
        <v>#NUM!</v>
      </c>
      <c r="AZ108" s="57" t="e">
        <f t="shared" si="205"/>
        <v>#NUM!</v>
      </c>
      <c r="BA108" s="57" t="e">
        <f t="shared" si="205"/>
        <v>#NUM!</v>
      </c>
      <c r="BB108" s="57" t="e">
        <f t="shared" si="205"/>
        <v>#NUM!</v>
      </c>
      <c r="BC108" s="57" t="e">
        <f t="shared" si="205"/>
        <v>#NUM!</v>
      </c>
      <c r="BD108" s="57" t="e">
        <f t="shared" si="205"/>
        <v>#NUM!</v>
      </c>
      <c r="BE108" s="57" t="e">
        <f t="shared" si="205"/>
        <v>#NUM!</v>
      </c>
      <c r="BF108" s="57" t="e">
        <f t="shared" si="205"/>
        <v>#NUM!</v>
      </c>
      <c r="BG108" s="57" t="e">
        <f t="shared" si="205"/>
        <v>#NUM!</v>
      </c>
      <c r="BH108" s="57" t="e">
        <f t="shared" si="205"/>
        <v>#NUM!</v>
      </c>
      <c r="BI108" s="5">
        <f t="shared" si="141"/>
        <v>4.6768292538620608</v>
      </c>
    </row>
    <row r="109" spans="4:61" s="1" customFormat="1">
      <c r="D109" s="5"/>
      <c r="E109" s="5"/>
      <c r="F109" s="5"/>
      <c r="G109" s="5"/>
      <c r="H109" s="5"/>
      <c r="O109" s="3"/>
      <c r="P109" s="58">
        <v>49</v>
      </c>
      <c r="Q109" s="57">
        <f t="shared" si="136"/>
        <v>8.0625143705068061E-91</v>
      </c>
      <c r="R109" s="57">
        <f t="shared" si="137"/>
        <v>1</v>
      </c>
      <c r="S109" s="57">
        <f t="shared" ref="S109:AL109" si="206">R109+(($B$5*$P109)^S$10)/FACT(S$10)</f>
        <v>236.2</v>
      </c>
      <c r="T109" s="57">
        <f t="shared" si="206"/>
        <v>27895.719999999998</v>
      </c>
      <c r="U109" s="57">
        <f t="shared" si="206"/>
        <v>2196402.088</v>
      </c>
      <c r="V109" s="57">
        <f t="shared" si="206"/>
        <v>129704576.52639997</v>
      </c>
      <c r="W109" s="57">
        <f t="shared" si="206"/>
        <v>6127689102.1087341</v>
      </c>
      <c r="X109" s="57">
        <f t="shared" si="206"/>
        <v>241248682504.93622</v>
      </c>
      <c r="Y109" s="57">
        <f t="shared" si="206"/>
        <v>8141314060839.9395</v>
      </c>
      <c r="Z109" s="57">
        <f t="shared" si="206"/>
        <v>240403236183889.03</v>
      </c>
      <c r="AA109" s="57">
        <f t="shared" si="206"/>
        <v>6310181467666238</v>
      </c>
      <c r="AB109" s="57">
        <f t="shared" si="206"/>
        <v>1.4907136547213107E+17</v>
      </c>
      <c r="AC109" s="57">
        <f t="shared" si="206"/>
        <v>3.2015650452766889E+18</v>
      </c>
      <c r="AD109" s="57">
        <f t="shared" si="206"/>
        <v>6.3030441169446011E+19</v>
      </c>
      <c r="AE109" s="57">
        <f t="shared" si="206"/>
        <v>1.1454728768928785E+21</v>
      </c>
      <c r="AF109" s="57">
        <f t="shared" si="206"/>
        <v>1.9330505797046544E+22</v>
      </c>
      <c r="AG109" s="57">
        <f t="shared" si="206"/>
        <v>3.0447182198505606E+23</v>
      </c>
      <c r="AH109" s="57">
        <f t="shared" si="206"/>
        <v>4.4960491699487951E+24</v>
      </c>
      <c r="AI109" s="57">
        <f t="shared" si="206"/>
        <v>6.2487754595894171E+25</v>
      </c>
      <c r="AJ109" s="57">
        <f t="shared" si="206"/>
        <v>8.2024603882824717E+26</v>
      </c>
      <c r="AK109" s="57">
        <f t="shared" si="206"/>
        <v>1.0200495957325584E+28</v>
      </c>
      <c r="AL109" s="57">
        <f t="shared" si="206"/>
        <v>1.2051223499885426E+29</v>
      </c>
      <c r="AM109" s="57">
        <f t="shared" si="139"/>
        <v>1</v>
      </c>
      <c r="AN109" s="57">
        <f t="shared" si="134"/>
        <v>1.3888888888888889E-3</v>
      </c>
      <c r="AO109" s="57">
        <f t="shared" ref="AO109:BH109" si="207">AN109+1/((FACT($B$4-1-AO$10))*(($B$5*$P109)^AO$10))</f>
        <v>1.4243197278911565E-3</v>
      </c>
      <c r="AP109" s="57">
        <f t="shared" si="207"/>
        <v>1.4250729345025993E-3</v>
      </c>
      <c r="AQ109" s="57">
        <f t="shared" si="207"/>
        <v>1.4250857441388484E-3</v>
      </c>
      <c r="AR109" s="57">
        <f t="shared" si="207"/>
        <v>1.4250859075270658E-3</v>
      </c>
      <c r="AS109" s="57">
        <f t="shared" si="207"/>
        <v>1.4250859089164215E-3</v>
      </c>
      <c r="AT109" s="57">
        <f t="shared" si="207"/>
        <v>1.4250859089223287E-3</v>
      </c>
      <c r="AU109" s="57" t="e">
        <f t="shared" si="207"/>
        <v>#NUM!</v>
      </c>
      <c r="AV109" s="57" t="e">
        <f t="shared" si="207"/>
        <v>#NUM!</v>
      </c>
      <c r="AW109" s="57" t="e">
        <f t="shared" si="207"/>
        <v>#NUM!</v>
      </c>
      <c r="AX109" s="57" t="e">
        <f t="shared" si="207"/>
        <v>#NUM!</v>
      </c>
      <c r="AY109" s="57" t="e">
        <f t="shared" si="207"/>
        <v>#NUM!</v>
      </c>
      <c r="AZ109" s="57" t="e">
        <f t="shared" si="207"/>
        <v>#NUM!</v>
      </c>
      <c r="BA109" s="57" t="e">
        <f t="shared" si="207"/>
        <v>#NUM!</v>
      </c>
      <c r="BB109" s="57" t="e">
        <f t="shared" si="207"/>
        <v>#NUM!</v>
      </c>
      <c r="BC109" s="57" t="e">
        <f t="shared" si="207"/>
        <v>#NUM!</v>
      </c>
      <c r="BD109" s="57" t="e">
        <f t="shared" si="207"/>
        <v>#NUM!</v>
      </c>
      <c r="BE109" s="57" t="e">
        <f t="shared" si="207"/>
        <v>#NUM!</v>
      </c>
      <c r="BF109" s="57" t="e">
        <f t="shared" si="207"/>
        <v>#NUM!</v>
      </c>
      <c r="BG109" s="57" t="e">
        <f t="shared" si="207"/>
        <v>#NUM!</v>
      </c>
      <c r="BH109" s="57" t="e">
        <f t="shared" si="207"/>
        <v>#NUM!</v>
      </c>
      <c r="BI109" s="5">
        <f t="shared" si="141"/>
        <v>4.6780805458304613</v>
      </c>
    </row>
    <row r="110" spans="4:61" s="1" customFormat="1">
      <c r="D110" s="5"/>
      <c r="E110" s="5"/>
      <c r="F110" s="5"/>
      <c r="G110" s="5"/>
      <c r="H110" s="5"/>
      <c r="O110" s="3"/>
      <c r="P110" s="57">
        <v>49.5</v>
      </c>
      <c r="Q110" s="57">
        <f t="shared" si="136"/>
        <v>7.773533215297682E-92</v>
      </c>
      <c r="R110" s="57">
        <f t="shared" si="137"/>
        <v>1</v>
      </c>
      <c r="S110" s="57">
        <f t="shared" ref="S110:AL110" si="208">R110+(($B$5*$P110)^S$10)/FACT(S$10)</f>
        <v>238.6</v>
      </c>
      <c r="T110" s="57">
        <f t="shared" si="208"/>
        <v>28465.479999999996</v>
      </c>
      <c r="U110" s="57">
        <f t="shared" si="208"/>
        <v>2264034.3759999997</v>
      </c>
      <c r="V110" s="57">
        <f t="shared" si="208"/>
        <v>135056826.79839998</v>
      </c>
      <c r="W110" s="57">
        <f t="shared" si="208"/>
        <v>6445370322.7108469</v>
      </c>
      <c r="X110" s="57">
        <f t="shared" si="208"/>
        <v>256333784760.84369</v>
      </c>
      <c r="Y110" s="57">
        <f t="shared" si="208"/>
        <v>8738260537689.4678</v>
      </c>
      <c r="Z110" s="57">
        <f t="shared" si="208"/>
        <v>260651485099669.59</v>
      </c>
      <c r="AA110" s="57">
        <f t="shared" si="208"/>
        <v>6911160613535946</v>
      </c>
      <c r="AB110" s="57">
        <f t="shared" si="208"/>
        <v>1.6492725750518182E+17</v>
      </c>
      <c r="AC110" s="57">
        <f t="shared" si="208"/>
        <v>3.5780749503647329E+18</v>
      </c>
      <c r="AD110" s="57">
        <f t="shared" si="208"/>
        <v>7.1158399268983849E+19</v>
      </c>
      <c r="AE110" s="57">
        <f t="shared" si="208"/>
        <v>1.3063187883538994E+21</v>
      </c>
      <c r="AF110" s="57">
        <f t="shared" si="208"/>
        <v>2.2268755105966459E+22</v>
      </c>
      <c r="AG110" s="57">
        <f t="shared" si="208"/>
        <v>3.543137463769494E+23</v>
      </c>
      <c r="AH110" s="57">
        <f t="shared" si="208"/>
        <v>5.285181866751047E+24</v>
      </c>
      <c r="AI110" s="57">
        <f t="shared" si="208"/>
        <v>7.4201315125626663E+25</v>
      </c>
      <c r="AJ110" s="57">
        <f t="shared" si="208"/>
        <v>9.8389427414278465E+26</v>
      </c>
      <c r="AK110" s="57">
        <f t="shared" si="208"/>
        <v>1.2359844119536298E+28</v>
      </c>
      <c r="AL110" s="57">
        <f t="shared" si="208"/>
        <v>1.4750612828281124E+29</v>
      </c>
      <c r="AM110" s="57">
        <f t="shared" si="139"/>
        <v>1</v>
      </c>
      <c r="AN110" s="57">
        <f t="shared" si="134"/>
        <v>1.3888888888888889E-3</v>
      </c>
      <c r="AO110" s="57">
        <f t="shared" ref="AO110:BH110" si="209">AN110+1/((FACT($B$4-1-AO$10))*(($B$5*$P110)^AO$10))</f>
        <v>1.4239618406285074E-3</v>
      </c>
      <c r="AP110" s="57">
        <f t="shared" si="209"/>
        <v>1.4246999077947452E-3</v>
      </c>
      <c r="AQ110" s="57">
        <f t="shared" si="209"/>
        <v>1.4247123331679141E-3</v>
      </c>
      <c r="AR110" s="57">
        <f t="shared" si="209"/>
        <v>1.4247124900539389E-3</v>
      </c>
      <c r="AS110" s="57">
        <f t="shared" si="209"/>
        <v>1.4247124913745284E-3</v>
      </c>
      <c r="AT110" s="57">
        <f t="shared" si="209"/>
        <v>1.4247124913800864E-3</v>
      </c>
      <c r="AU110" s="57" t="e">
        <f t="shared" si="209"/>
        <v>#NUM!</v>
      </c>
      <c r="AV110" s="57" t="e">
        <f t="shared" si="209"/>
        <v>#NUM!</v>
      </c>
      <c r="AW110" s="57" t="e">
        <f t="shared" si="209"/>
        <v>#NUM!</v>
      </c>
      <c r="AX110" s="57" t="e">
        <f t="shared" si="209"/>
        <v>#NUM!</v>
      </c>
      <c r="AY110" s="57" t="e">
        <f t="shared" si="209"/>
        <v>#NUM!</v>
      </c>
      <c r="AZ110" s="57" t="e">
        <f t="shared" si="209"/>
        <v>#NUM!</v>
      </c>
      <c r="BA110" s="57" t="e">
        <f t="shared" si="209"/>
        <v>#NUM!</v>
      </c>
      <c r="BB110" s="57" t="e">
        <f t="shared" si="209"/>
        <v>#NUM!</v>
      </c>
      <c r="BC110" s="57" t="e">
        <f t="shared" si="209"/>
        <v>#NUM!</v>
      </c>
      <c r="BD110" s="57" t="e">
        <f t="shared" si="209"/>
        <v>#NUM!</v>
      </c>
      <c r="BE110" s="57" t="e">
        <f t="shared" si="209"/>
        <v>#NUM!</v>
      </c>
      <c r="BF110" s="57" t="e">
        <f t="shared" si="209"/>
        <v>#NUM!</v>
      </c>
      <c r="BG110" s="57" t="e">
        <f t="shared" si="209"/>
        <v>#NUM!</v>
      </c>
      <c r="BH110" s="57" t="e">
        <f t="shared" si="209"/>
        <v>#NUM!</v>
      </c>
      <c r="BI110" s="5">
        <f t="shared" si="141"/>
        <v>4.6793066720491927</v>
      </c>
    </row>
    <row r="111" spans="4:61" s="1" customFormat="1">
      <c r="D111" s="5"/>
      <c r="E111" s="5"/>
      <c r="F111" s="5"/>
      <c r="G111" s="5"/>
      <c r="H111" s="5"/>
      <c r="O111" s="3"/>
      <c r="P111" s="58">
        <v>50</v>
      </c>
      <c r="Q111" s="57">
        <f t="shared" si="136"/>
        <v>7.4903228025332058E-93</v>
      </c>
      <c r="R111" s="57">
        <f t="shared" si="137"/>
        <v>1</v>
      </c>
      <c r="S111" s="57">
        <f t="shared" ref="S111:AL111" si="210">R111+(($B$5*$P111)^S$10)/FACT(S$10)</f>
        <v>241</v>
      </c>
      <c r="T111" s="57">
        <f t="shared" si="210"/>
        <v>29041</v>
      </c>
      <c r="U111" s="57">
        <f t="shared" si="210"/>
        <v>2333041</v>
      </c>
      <c r="V111" s="57">
        <f t="shared" si="210"/>
        <v>140573041</v>
      </c>
      <c r="W111" s="57">
        <f t="shared" si="210"/>
        <v>6776093041</v>
      </c>
      <c r="X111" s="57">
        <f t="shared" si="210"/>
        <v>272196893041</v>
      </c>
      <c r="Y111" s="57">
        <f t="shared" si="210"/>
        <v>9372338607326.7148</v>
      </c>
      <c r="Z111" s="57">
        <f t="shared" si="210"/>
        <v>282376590035898.13</v>
      </c>
      <c r="AA111" s="57">
        <f t="shared" si="210"/>
        <v>7562489961464469</v>
      </c>
      <c r="AB111" s="57">
        <f t="shared" si="210"/>
        <v>1.8228521087575021E+17</v>
      </c>
      <c r="AC111" s="57">
        <f t="shared" si="210"/>
        <v>3.9944173035510753E+18</v>
      </c>
      <c r="AD111" s="57">
        <f t="shared" si="210"/>
        <v>8.0237059157057569E+19</v>
      </c>
      <c r="AE111" s="57">
        <f t="shared" si="210"/>
        <v>1.4877935241448697E+21</v>
      </c>
      <c r="AF111" s="57">
        <f t="shared" si="210"/>
        <v>2.5617332923935935E+22</v>
      </c>
      <c r="AG111" s="57">
        <f t="shared" si="210"/>
        <v>4.1168996332059297E+23</v>
      </c>
      <c r="AH111" s="57">
        <f t="shared" si="210"/>
        <v>6.2027794192704498E+24</v>
      </c>
      <c r="AI111" s="57">
        <f t="shared" si="210"/>
        <v>8.7959336444444889E+25</v>
      </c>
      <c r="AJ111" s="57">
        <f t="shared" si="210"/>
        <v>1.1780467634467709E+27</v>
      </c>
      <c r="AK111" s="57">
        <f t="shared" si="210"/>
        <v>1.4947572157160361E+28</v>
      </c>
      <c r="AL111" s="57">
        <f t="shared" si="210"/>
        <v>1.8018187688172344E+29</v>
      </c>
      <c r="AM111" s="57">
        <f t="shared" si="139"/>
        <v>1</v>
      </c>
      <c r="AN111" s="57">
        <f t="shared" si="134"/>
        <v>1.3888888888888889E-3</v>
      </c>
      <c r="AO111" s="57">
        <f t="shared" ref="AO111:BH111" si="211">AN111+1/((FACT($B$4-1-AO$10))*(($B$5*$P111)^AO$10))</f>
        <v>1.4236111111111112E-3</v>
      </c>
      <c r="AP111" s="57">
        <f t="shared" si="211"/>
        <v>1.4243344907407408E-3</v>
      </c>
      <c r="AQ111" s="57">
        <f t="shared" si="211"/>
        <v>1.4243465470679013E-3</v>
      </c>
      <c r="AR111" s="57">
        <f t="shared" si="211"/>
        <v>1.4243466977719907E-3</v>
      </c>
      <c r="AS111" s="57">
        <f t="shared" si="211"/>
        <v>1.4243466990278581E-3</v>
      </c>
      <c r="AT111" s="57">
        <f t="shared" si="211"/>
        <v>1.4243466990330909E-3</v>
      </c>
      <c r="AU111" s="57" t="e">
        <f t="shared" si="211"/>
        <v>#NUM!</v>
      </c>
      <c r="AV111" s="57" t="e">
        <f t="shared" si="211"/>
        <v>#NUM!</v>
      </c>
      <c r="AW111" s="57" t="e">
        <f t="shared" si="211"/>
        <v>#NUM!</v>
      </c>
      <c r="AX111" s="57" t="e">
        <f t="shared" si="211"/>
        <v>#NUM!</v>
      </c>
      <c r="AY111" s="57" t="e">
        <f t="shared" si="211"/>
        <v>#NUM!</v>
      </c>
      <c r="AZ111" s="57" t="e">
        <f t="shared" si="211"/>
        <v>#NUM!</v>
      </c>
      <c r="BA111" s="57" t="e">
        <f t="shared" si="211"/>
        <v>#NUM!</v>
      </c>
      <c r="BB111" s="57" t="e">
        <f t="shared" si="211"/>
        <v>#NUM!</v>
      </c>
      <c r="BC111" s="57" t="e">
        <f t="shared" si="211"/>
        <v>#NUM!</v>
      </c>
      <c r="BD111" s="57" t="e">
        <f t="shared" si="211"/>
        <v>#NUM!</v>
      </c>
      <c r="BE111" s="57" t="e">
        <f t="shared" si="211"/>
        <v>#NUM!</v>
      </c>
      <c r="BF111" s="57" t="e">
        <f t="shared" si="211"/>
        <v>#NUM!</v>
      </c>
      <c r="BG111" s="57" t="e">
        <f t="shared" si="211"/>
        <v>#NUM!</v>
      </c>
      <c r="BH111" s="57" t="e">
        <f t="shared" si="211"/>
        <v>#NUM!</v>
      </c>
      <c r="BI111" s="5">
        <f t="shared" si="141"/>
        <v>4.6805083840839403</v>
      </c>
    </row>
    <row r="112" spans="4:61" s="1" customFormat="1">
      <c r="D112" s="5"/>
      <c r="E112" s="5"/>
      <c r="F112" s="5"/>
      <c r="G112" s="5"/>
      <c r="H112" s="5"/>
      <c r="O112" s="3"/>
      <c r="P112" s="57">
        <v>50.5</v>
      </c>
      <c r="Q112" s="57">
        <f t="shared" si="136"/>
        <v>7.2131011197087783E-94</v>
      </c>
      <c r="R112" s="57">
        <f t="shared" si="137"/>
        <v>1</v>
      </c>
      <c r="S112" s="57">
        <f t="shared" ref="S112:AL112" si="212">R112+(($B$5*$P112)^S$10)/FACT(S$10)</f>
        <v>243.39999999999998</v>
      </c>
      <c r="T112" s="57">
        <f t="shared" si="212"/>
        <v>29622.279999999995</v>
      </c>
      <c r="U112" s="57">
        <f t="shared" si="212"/>
        <v>2403435.7839999991</v>
      </c>
      <c r="V112" s="57">
        <f t="shared" si="212"/>
        <v>146256534.12639993</v>
      </c>
      <c r="W112" s="57">
        <f t="shared" si="212"/>
        <v>7120254741.7659473</v>
      </c>
      <c r="X112" s="57">
        <f t="shared" si="212"/>
        <v>288869782330.40363</v>
      </c>
      <c r="Y112" s="57">
        <f t="shared" si="212"/>
        <v>10045453423399.801</v>
      </c>
      <c r="Z112" s="57">
        <f t="shared" si="212"/>
        <v>305669937747802.5</v>
      </c>
      <c r="AA112" s="57">
        <f t="shared" si="212"/>
        <v>8267822715551714</v>
      </c>
      <c r="AB112" s="57">
        <f t="shared" si="212"/>
        <v>2.0127040604951853E+17</v>
      </c>
      <c r="AC112" s="57">
        <f t="shared" si="212"/>
        <v>4.4543455151543864E+18</v>
      </c>
      <c r="AD112" s="57">
        <f t="shared" si="212"/>
        <v>9.0366462719072715E+19</v>
      </c>
      <c r="AE112" s="57">
        <f t="shared" si="212"/>
        <v>1.6922970173521341E+21</v>
      </c>
      <c r="AF112" s="57">
        <f t="shared" si="212"/>
        <v>2.9428580334713138E+22</v>
      </c>
      <c r="AG112" s="57">
        <f t="shared" si="212"/>
        <v>4.7764691874326694E+23</v>
      </c>
      <c r="AH112" s="57">
        <f t="shared" si="212"/>
        <v>7.2681547456328562E+24</v>
      </c>
      <c r="AI112" s="57">
        <f t="shared" si="212"/>
        <v>1.0409280752434087E+26</v>
      </c>
      <c r="AJ112" s="57">
        <f t="shared" si="212"/>
        <v>1.4079981316109422E+27</v>
      </c>
      <c r="AK112" s="57">
        <f t="shared" si="212"/>
        <v>1.8043085003115788E+28</v>
      </c>
      <c r="AL112" s="57">
        <f t="shared" si="212"/>
        <v>2.1966033788575449E+29</v>
      </c>
      <c r="AM112" s="57">
        <f t="shared" si="139"/>
        <v>1</v>
      </c>
      <c r="AN112" s="57">
        <f t="shared" si="134"/>
        <v>1.3888888888888889E-3</v>
      </c>
      <c r="AO112" s="57">
        <f t="shared" ref="AO112:BH112" si="213">AN112+1/((FACT($B$4-1-AO$10))*(($B$5*$P112)^AO$10))</f>
        <v>1.4232673267326732E-3</v>
      </c>
      <c r="AP112" s="57">
        <f t="shared" si="213"/>
        <v>1.4239764529258205E-3</v>
      </c>
      <c r="AQ112" s="57">
        <f t="shared" si="213"/>
        <v>1.4239881546781828E-3</v>
      </c>
      <c r="AR112" s="57">
        <f t="shared" si="213"/>
        <v>1.4239882995018506E-3</v>
      </c>
      <c r="AS112" s="57">
        <f t="shared" si="213"/>
        <v>1.4239883006967654E-3</v>
      </c>
      <c r="AT112" s="57">
        <f t="shared" si="213"/>
        <v>1.4239883007016948E-3</v>
      </c>
      <c r="AU112" s="57" t="e">
        <f t="shared" si="213"/>
        <v>#NUM!</v>
      </c>
      <c r="AV112" s="57" t="e">
        <f t="shared" si="213"/>
        <v>#NUM!</v>
      </c>
      <c r="AW112" s="57" t="e">
        <f t="shared" si="213"/>
        <v>#NUM!</v>
      </c>
      <c r="AX112" s="57" t="e">
        <f t="shared" si="213"/>
        <v>#NUM!</v>
      </c>
      <c r="AY112" s="57" t="e">
        <f t="shared" si="213"/>
        <v>#NUM!</v>
      </c>
      <c r="AZ112" s="57" t="e">
        <f t="shared" si="213"/>
        <v>#NUM!</v>
      </c>
      <c r="BA112" s="57" t="e">
        <f t="shared" si="213"/>
        <v>#NUM!</v>
      </c>
      <c r="BB112" s="57" t="e">
        <f t="shared" si="213"/>
        <v>#NUM!</v>
      </c>
      <c r="BC112" s="57" t="e">
        <f t="shared" si="213"/>
        <v>#NUM!</v>
      </c>
      <c r="BD112" s="57" t="e">
        <f t="shared" si="213"/>
        <v>#NUM!</v>
      </c>
      <c r="BE112" s="57" t="e">
        <f t="shared" si="213"/>
        <v>#NUM!</v>
      </c>
      <c r="BF112" s="57" t="e">
        <f t="shared" si="213"/>
        <v>#NUM!</v>
      </c>
      <c r="BG112" s="57" t="e">
        <f t="shared" si="213"/>
        <v>#NUM!</v>
      </c>
      <c r="BH112" s="57" t="e">
        <f t="shared" si="213"/>
        <v>#NUM!</v>
      </c>
      <c r="BI112" s="5">
        <f t="shared" si="141"/>
        <v>4.6816864038711214</v>
      </c>
    </row>
    <row r="113" spans="4:61" s="1" customFormat="1">
      <c r="D113" s="5"/>
      <c r="E113" s="5"/>
      <c r="F113" s="5"/>
      <c r="G113" s="5"/>
      <c r="H113" s="5"/>
      <c r="O113" s="3"/>
      <c r="P113" s="58">
        <v>51</v>
      </c>
      <c r="Q113" s="57">
        <f t="shared" si="136"/>
        <v>6.9420550275606245E-95</v>
      </c>
      <c r="R113" s="57">
        <f t="shared" si="137"/>
        <v>1</v>
      </c>
      <c r="S113" s="57">
        <f t="shared" ref="S113:AL113" si="214">R113+(($B$5*$P113)^S$10)/FACT(S$10)</f>
        <v>245.79999999999998</v>
      </c>
      <c r="T113" s="57">
        <f t="shared" si="214"/>
        <v>30209.319999999996</v>
      </c>
      <c r="U113" s="57">
        <f t="shared" si="214"/>
        <v>2475232.5519999992</v>
      </c>
      <c r="V113" s="57">
        <f t="shared" si="214"/>
        <v>152110654.35039994</v>
      </c>
      <c r="W113" s="57">
        <f t="shared" si="214"/>
        <v>7478260905.6000624</v>
      </c>
      <c r="X113" s="57">
        <f t="shared" si="214"/>
        <v>306385191156.58624</v>
      </c>
      <c r="Y113" s="57">
        <f t="shared" si="214"/>
        <v>10759587551933.93</v>
      </c>
      <c r="Z113" s="57">
        <f t="shared" si="214"/>
        <v>330627579791720.63</v>
      </c>
      <c r="AA113" s="57">
        <f t="shared" si="214"/>
        <v>9031036968713920</v>
      </c>
      <c r="AB113" s="57">
        <f t="shared" si="214"/>
        <v>2.2201705880952931E+17</v>
      </c>
      <c r="AC113" s="57">
        <f t="shared" si="214"/>
        <v>4.9619241630487665E+18</v>
      </c>
      <c r="AD113" s="57">
        <f t="shared" si="214"/>
        <v>1.016560290895292E+20</v>
      </c>
      <c r="AE113" s="57">
        <f t="shared" si="214"/>
        <v>1.9224804049358684E+21</v>
      </c>
      <c r="AF113" s="57">
        <f t="shared" si="214"/>
        <v>3.3760895205448998E+22</v>
      </c>
      <c r="AG113" s="57">
        <f t="shared" si="214"/>
        <v>5.5336382474982315E+23</v>
      </c>
      <c r="AH113" s="57">
        <f t="shared" si="214"/>
        <v>8.5032886467787481E+24</v>
      </c>
      <c r="AI113" s="57">
        <f t="shared" si="214"/>
        <v>1.2298220608399525E+26</v>
      </c>
      <c r="AJ113" s="57">
        <f t="shared" si="214"/>
        <v>1.6798954832301396E+27</v>
      </c>
      <c r="AK113" s="57">
        <f t="shared" si="214"/>
        <v>2.1739493917197302E+28</v>
      </c>
      <c r="AL113" s="57">
        <f t="shared" si="214"/>
        <v>2.6726897874895537E+29</v>
      </c>
      <c r="AM113" s="57">
        <f t="shared" si="139"/>
        <v>1</v>
      </c>
      <c r="AN113" s="57">
        <f t="shared" si="134"/>
        <v>1.3888888888888889E-3</v>
      </c>
      <c r="AO113" s="57">
        <f t="shared" ref="AO113:BH113" si="215">AN113+1/((FACT($B$4-1-AO$10))*(($B$5*$P113)^AO$10))</f>
        <v>1.4229302832244009E-3</v>
      </c>
      <c r="AP113" s="57">
        <f t="shared" si="215"/>
        <v>1.4236255731413844E-3</v>
      </c>
      <c r="AQ113" s="57">
        <f t="shared" si="215"/>
        <v>1.4236369340877404E-3</v>
      </c>
      <c r="AR113" s="57">
        <f t="shared" si="215"/>
        <v>1.4236370733150241E-3</v>
      </c>
      <c r="AS113" s="57">
        <f t="shared" si="215"/>
        <v>1.4236370744525021E-3</v>
      </c>
      <c r="AT113" s="57">
        <f t="shared" si="215"/>
        <v>1.4236370744571485E-3</v>
      </c>
      <c r="AU113" s="57" t="e">
        <f t="shared" si="215"/>
        <v>#NUM!</v>
      </c>
      <c r="AV113" s="57" t="e">
        <f t="shared" si="215"/>
        <v>#NUM!</v>
      </c>
      <c r="AW113" s="57" t="e">
        <f t="shared" si="215"/>
        <v>#NUM!</v>
      </c>
      <c r="AX113" s="57" t="e">
        <f t="shared" si="215"/>
        <v>#NUM!</v>
      </c>
      <c r="AY113" s="57" t="e">
        <f t="shared" si="215"/>
        <v>#NUM!</v>
      </c>
      <c r="AZ113" s="57" t="e">
        <f t="shared" si="215"/>
        <v>#NUM!</v>
      </c>
      <c r="BA113" s="57" t="e">
        <f t="shared" si="215"/>
        <v>#NUM!</v>
      </c>
      <c r="BB113" s="57" t="e">
        <f t="shared" si="215"/>
        <v>#NUM!</v>
      </c>
      <c r="BC113" s="57" t="e">
        <f t="shared" si="215"/>
        <v>#NUM!</v>
      </c>
      <c r="BD113" s="57" t="e">
        <f t="shared" si="215"/>
        <v>#NUM!</v>
      </c>
      <c r="BE113" s="57" t="e">
        <f t="shared" si="215"/>
        <v>#NUM!</v>
      </c>
      <c r="BF113" s="57" t="e">
        <f t="shared" si="215"/>
        <v>#NUM!</v>
      </c>
      <c r="BG113" s="57" t="e">
        <f t="shared" si="215"/>
        <v>#NUM!</v>
      </c>
      <c r="BH113" s="57" t="e">
        <f t="shared" si="215"/>
        <v>#NUM!</v>
      </c>
      <c r="BI113" s="5">
        <f t="shared" si="141"/>
        <v>4.6828414251636099</v>
      </c>
    </row>
    <row r="114" spans="4:61" s="1" customFormat="1">
      <c r="D114" s="5"/>
      <c r="E114" s="5"/>
      <c r="F114" s="5"/>
      <c r="G114" s="5"/>
      <c r="H114" s="5"/>
      <c r="O114" s="3"/>
      <c r="P114" s="57">
        <v>51.5</v>
      </c>
      <c r="Q114" s="57">
        <f t="shared" si="136"/>
        <v>6.6773418842235497E-96</v>
      </c>
      <c r="R114" s="57">
        <f t="shared" si="137"/>
        <v>1</v>
      </c>
      <c r="S114" s="57">
        <f t="shared" ref="S114:AL114" si="216">R114+(($B$5*$P114)^S$10)/FACT(S$10)</f>
        <v>248.2</v>
      </c>
      <c r="T114" s="57">
        <f t="shared" si="216"/>
        <v>30802.12</v>
      </c>
      <c r="U114" s="57">
        <f t="shared" si="216"/>
        <v>2548445.128</v>
      </c>
      <c r="V114" s="57">
        <f t="shared" si="216"/>
        <v>158138783.02239996</v>
      </c>
      <c r="W114" s="57">
        <f t="shared" si="216"/>
        <v>7850525088.521534</v>
      </c>
      <c r="X114" s="57">
        <f t="shared" si="216"/>
        <v>324776840875.08594</v>
      </c>
      <c r="Y114" s="57">
        <f t="shared" si="216"/>
        <v>11516803306937.758</v>
      </c>
      <c r="Z114" s="57">
        <f t="shared" si="216"/>
        <v>357350421108274.31</v>
      </c>
      <c r="AA114" s="57">
        <f t="shared" si="216"/>
        <v>9856247123384984</v>
      </c>
      <c r="AB114" s="57">
        <f t="shared" si="216"/>
        <v>2.4466897360366525E+17</v>
      </c>
      <c r="AC114" s="57">
        <f t="shared" si="216"/>
        <v>5.5215513359605084E+18</v>
      </c>
      <c r="AD114" s="57">
        <f t="shared" si="216"/>
        <v>1.1422532800051148E+20</v>
      </c>
      <c r="AE114" s="57">
        <f t="shared" si="216"/>
        <v>2.1812694504218189E+21</v>
      </c>
      <c r="AF114" s="57">
        <f t="shared" si="216"/>
        <v>3.8679362812032334E+22</v>
      </c>
      <c r="AG114" s="57">
        <f t="shared" si="216"/>
        <v>6.4016794141137358E+23</v>
      </c>
      <c r="AH114" s="57">
        <f t="shared" si="216"/>
        <v>9.9331664807711957E+24</v>
      </c>
      <c r="AI114" s="57">
        <f t="shared" si="216"/>
        <v>1.4506429818252106E+26</v>
      </c>
      <c r="AJ114" s="57">
        <f t="shared" si="216"/>
        <v>2.0008651735532193E+27</v>
      </c>
      <c r="AK114" s="57">
        <f t="shared" si="216"/>
        <v>2.6145811299428829E+28</v>
      </c>
      <c r="AL114" s="57">
        <f t="shared" si="216"/>
        <v>3.2457734541525134E+29</v>
      </c>
      <c r="AM114" s="57">
        <f t="shared" si="139"/>
        <v>1</v>
      </c>
      <c r="AN114" s="57">
        <f t="shared" si="134"/>
        <v>1.3888888888888889E-3</v>
      </c>
      <c r="AO114" s="57">
        <f t="shared" ref="AO114:BH114" si="217">AN114+1/((FACT($B$4-1-AO$10))*(($B$5*$P114)^AO$10))</f>
        <v>1.4225997842502698E-3</v>
      </c>
      <c r="AP114" s="57">
        <f t="shared" si="217"/>
        <v>1.4232816389299094E-3</v>
      </c>
      <c r="AQ114" s="57">
        <f t="shared" si="217"/>
        <v>1.4232926721771527E-3</v>
      </c>
      <c r="AR114" s="57">
        <f t="shared" si="217"/>
        <v>1.4232928060757843E-3</v>
      </c>
      <c r="AS114" s="57">
        <f t="shared" si="217"/>
        <v>1.4232928071591065E-3</v>
      </c>
      <c r="AT114" s="57">
        <f t="shared" si="217"/>
        <v>1.4232928071634889E-3</v>
      </c>
      <c r="AU114" s="57" t="e">
        <f t="shared" si="217"/>
        <v>#NUM!</v>
      </c>
      <c r="AV114" s="57" t="e">
        <f t="shared" si="217"/>
        <v>#NUM!</v>
      </c>
      <c r="AW114" s="57" t="e">
        <f t="shared" si="217"/>
        <v>#NUM!</v>
      </c>
      <c r="AX114" s="57" t="e">
        <f t="shared" si="217"/>
        <v>#NUM!</v>
      </c>
      <c r="AY114" s="57" t="e">
        <f t="shared" si="217"/>
        <v>#NUM!</v>
      </c>
      <c r="AZ114" s="57" t="e">
        <f t="shared" si="217"/>
        <v>#NUM!</v>
      </c>
      <c r="BA114" s="57" t="e">
        <f t="shared" si="217"/>
        <v>#NUM!</v>
      </c>
      <c r="BB114" s="57" t="e">
        <f t="shared" si="217"/>
        <v>#NUM!</v>
      </c>
      <c r="BC114" s="57" t="e">
        <f t="shared" si="217"/>
        <v>#NUM!</v>
      </c>
      <c r="BD114" s="57" t="e">
        <f t="shared" si="217"/>
        <v>#NUM!</v>
      </c>
      <c r="BE114" s="57" t="e">
        <f t="shared" si="217"/>
        <v>#NUM!</v>
      </c>
      <c r="BF114" s="57" t="e">
        <f t="shared" si="217"/>
        <v>#NUM!</v>
      </c>
      <c r="BG114" s="57" t="e">
        <f t="shared" si="217"/>
        <v>#NUM!</v>
      </c>
      <c r="BH114" s="57" t="e">
        <f t="shared" si="217"/>
        <v>#NUM!</v>
      </c>
      <c r="BI114" s="5">
        <f t="shared" si="141"/>
        <v>4.6839741148926421</v>
      </c>
    </row>
    <row r="115" spans="4:61" s="1" customFormat="1">
      <c r="D115" s="5"/>
      <c r="E115" s="5"/>
      <c r="F115" s="5"/>
      <c r="G115" s="5"/>
      <c r="H115" s="5"/>
      <c r="O115" s="3"/>
      <c r="P115" s="58">
        <v>52</v>
      </c>
      <c r="Q115" s="57">
        <f t="shared" si="136"/>
        <v>6.4190911695001566E-97</v>
      </c>
      <c r="R115" s="57">
        <f t="shared" si="137"/>
        <v>1</v>
      </c>
      <c r="S115" s="57">
        <f t="shared" ref="S115:AL115" si="218">R115+(($B$5*$P115)^S$10)/FACT(S$10)</f>
        <v>250.6</v>
      </c>
      <c r="T115" s="57">
        <f t="shared" si="218"/>
        <v>31400.679999999997</v>
      </c>
      <c r="U115" s="57">
        <f t="shared" si="218"/>
        <v>2623087.3360000001</v>
      </c>
      <c r="V115" s="57">
        <f t="shared" si="218"/>
        <v>164344334.67039996</v>
      </c>
      <c r="W115" s="57">
        <f t="shared" si="218"/>
        <v>8237469001.6036463</v>
      </c>
      <c r="X115" s="57">
        <f t="shared" si="218"/>
        <v>344079455146.02667</v>
      </c>
      <c r="Y115" s="57">
        <f t="shared" si="218"/>
        <v>12319245132524.311</v>
      </c>
      <c r="Z115" s="57">
        <f t="shared" si="218"/>
        <v>385944414266726.75</v>
      </c>
      <c r="AA115" s="57">
        <f t="shared" si="218"/>
        <v>1.0747815771588608E+16</v>
      </c>
      <c r="AB115" s="57">
        <f t="shared" si="218"/>
        <v>2.6938012485034275E+17</v>
      </c>
      <c r="AC115" s="57">
        <f t="shared" si="218"/>
        <v>6.137982338128255E+18</v>
      </c>
      <c r="AD115" s="57">
        <f t="shared" si="218"/>
        <v>1.2820490837430883E+20</v>
      </c>
      <c r="AE115" s="57">
        <f t="shared" si="218"/>
        <v>2.4718898882689756E+21</v>
      </c>
      <c r="AF115" s="57">
        <f t="shared" si="218"/>
        <v>4.4256444958391035E+22</v>
      </c>
      <c r="AG115" s="57">
        <f t="shared" si="218"/>
        <v>7.39551441325222E+23</v>
      </c>
      <c r="AH115" s="57">
        <f t="shared" si="218"/>
        <v>1.1586153384647787E+25</v>
      </c>
      <c r="AI115" s="57">
        <f t="shared" si="218"/>
        <v>1.7083979132896026E+26</v>
      </c>
      <c r="AJ115" s="57">
        <f t="shared" si="218"/>
        <v>2.3791569041567598E+27</v>
      </c>
      <c r="AK115" s="57">
        <f t="shared" si="218"/>
        <v>3.1389470133726169E+28</v>
      </c>
      <c r="AL115" s="57">
        <f t="shared" si="218"/>
        <v>3.9343817923875243E+29</v>
      </c>
      <c r="AM115" s="57">
        <f t="shared" si="139"/>
        <v>1</v>
      </c>
      <c r="AN115" s="57">
        <f t="shared" si="134"/>
        <v>1.3888888888888889E-3</v>
      </c>
      <c r="AO115" s="57">
        <f t="shared" ref="AO115:BH115" si="219">AN115+1/((FACT($B$4-1-AO$10))*(($B$5*$P115)^AO$10))</f>
        <v>1.4222756410256412E-3</v>
      </c>
      <c r="AP115" s="57">
        <f t="shared" si="219"/>
        <v>1.4229444461565856E-3</v>
      </c>
      <c r="AQ115" s="57">
        <f t="shared" si="219"/>
        <v>1.4229551641875302E-3</v>
      </c>
      <c r="AR115" s="57">
        <f t="shared" si="219"/>
        <v>1.4229552930100176E-3</v>
      </c>
      <c r="AS115" s="57">
        <f t="shared" si="219"/>
        <v>1.4229552940422489E-3</v>
      </c>
      <c r="AT115" s="57">
        <f t="shared" si="219"/>
        <v>1.4229552940463845E-3</v>
      </c>
      <c r="AU115" s="57" t="e">
        <f t="shared" si="219"/>
        <v>#NUM!</v>
      </c>
      <c r="AV115" s="57" t="e">
        <f t="shared" si="219"/>
        <v>#NUM!</v>
      </c>
      <c r="AW115" s="57" t="e">
        <f t="shared" si="219"/>
        <v>#NUM!</v>
      </c>
      <c r="AX115" s="57" t="e">
        <f t="shared" si="219"/>
        <v>#NUM!</v>
      </c>
      <c r="AY115" s="57" t="e">
        <f t="shared" si="219"/>
        <v>#NUM!</v>
      </c>
      <c r="AZ115" s="57" t="e">
        <f t="shared" si="219"/>
        <v>#NUM!</v>
      </c>
      <c r="BA115" s="57" t="e">
        <f t="shared" si="219"/>
        <v>#NUM!</v>
      </c>
      <c r="BB115" s="57" t="e">
        <f t="shared" si="219"/>
        <v>#NUM!</v>
      </c>
      <c r="BC115" s="57" t="e">
        <f t="shared" si="219"/>
        <v>#NUM!</v>
      </c>
      <c r="BD115" s="57" t="e">
        <f t="shared" si="219"/>
        <v>#NUM!</v>
      </c>
      <c r="BE115" s="57" t="e">
        <f t="shared" si="219"/>
        <v>#NUM!</v>
      </c>
      <c r="BF115" s="57" t="e">
        <f t="shared" si="219"/>
        <v>#NUM!</v>
      </c>
      <c r="BG115" s="57" t="e">
        <f t="shared" si="219"/>
        <v>#NUM!</v>
      </c>
      <c r="BH115" s="57" t="e">
        <f t="shared" si="219"/>
        <v>#NUM!</v>
      </c>
      <c r="BI115" s="5">
        <f t="shared" si="141"/>
        <v>4.6850851144514953</v>
      </c>
    </row>
    <row r="116" spans="4:61" s="1" customFormat="1">
      <c r="D116" s="5"/>
      <c r="E116" s="5"/>
      <c r="F116" s="5"/>
      <c r="G116" s="5"/>
      <c r="H116" s="5"/>
      <c r="O116" s="3"/>
      <c r="P116" s="57">
        <v>52.5</v>
      </c>
      <c r="Q116" s="57">
        <f t="shared" si="136"/>
        <v>6.1674061003261704E-98</v>
      </c>
      <c r="R116" s="57">
        <f t="shared" si="137"/>
        <v>1</v>
      </c>
      <c r="S116" s="57">
        <f t="shared" ref="S116:AL116" si="220">R116+(($B$5*$P116)^S$10)/FACT(S$10)</f>
        <v>253</v>
      </c>
      <c r="T116" s="57">
        <f t="shared" si="220"/>
        <v>32005</v>
      </c>
      <c r="U116" s="57">
        <f t="shared" si="220"/>
        <v>2699173</v>
      </c>
      <c r="V116" s="57">
        <f t="shared" si="220"/>
        <v>170730757</v>
      </c>
      <c r="W116" s="57">
        <f t="shared" si="220"/>
        <v>8639522590.6000004</v>
      </c>
      <c r="X116" s="57">
        <f t="shared" si="220"/>
        <v>364328779601.79999</v>
      </c>
      <c r="Y116" s="57">
        <f t="shared" si="220"/>
        <v>13169142032005</v>
      </c>
      <c r="Z116" s="57">
        <f t="shared" si="220"/>
        <v>416520759482705.81</v>
      </c>
      <c r="AA116" s="57">
        <f t="shared" si="220"/>
        <v>1.171036604810233E+16</v>
      </c>
      <c r="AB116" s="57">
        <f t="shared" si="220"/>
        <v>2.963152673213168E+17</v>
      </c>
      <c r="AC116" s="57">
        <f t="shared" si="220"/>
        <v>6.8163548237622303E+18</v>
      </c>
      <c r="AD116" s="57">
        <f t="shared" si="220"/>
        <v>1.4373718550902143E+20</v>
      </c>
      <c r="AE116" s="57">
        <f t="shared" si="220"/>
        <v>2.7978948264848151E+21</v>
      </c>
      <c r="AF116" s="57">
        <f t="shared" si="220"/>
        <v>5.0572732364049099E+22</v>
      </c>
      <c r="AG116" s="57">
        <f t="shared" si="220"/>
        <v>8.5319000299512901E+23</v>
      </c>
      <c r="AH116" s="57">
        <f t="shared" si="220"/>
        <v>1.3494412015434639E+25</v>
      </c>
      <c r="AI116" s="57">
        <f t="shared" si="220"/>
        <v>2.0088193831747912E+26</v>
      </c>
      <c r="AJ116" s="57">
        <f t="shared" si="220"/>
        <v>2.8243073065461023E+27</v>
      </c>
      <c r="AK116" s="57">
        <f t="shared" si="220"/>
        <v>3.761921219042047E+28</v>
      </c>
      <c r="AL116" s="57">
        <f t="shared" si="220"/>
        <v>4.7603501372723746E+29</v>
      </c>
      <c r="AM116" s="57">
        <f t="shared" si="139"/>
        <v>1</v>
      </c>
      <c r="AN116" s="57">
        <f t="shared" si="134"/>
        <v>1.3888888888888889E-3</v>
      </c>
      <c r="AO116" s="57">
        <f t="shared" ref="AO116:BH116" si="221">AN116+1/((FACT($B$4-1-AO$10))*(($B$5*$P116)^AO$10))</f>
        <v>1.421957671957672E-3</v>
      </c>
      <c r="AP116" s="57">
        <f t="shared" si="221"/>
        <v>1.4226137986058621E-3</v>
      </c>
      <c r="AQ116" s="57">
        <f t="shared" si="221"/>
        <v>1.4226242133145634E-3</v>
      </c>
      <c r="AR116" s="57">
        <f t="shared" si="221"/>
        <v>1.4226243372991909E-3</v>
      </c>
      <c r="AS116" s="57">
        <f t="shared" si="221"/>
        <v>1.4226243382831959E-3</v>
      </c>
      <c r="AT116" s="57">
        <f t="shared" si="221"/>
        <v>1.4226243382871007E-3</v>
      </c>
      <c r="AU116" s="57" t="e">
        <f t="shared" si="221"/>
        <v>#NUM!</v>
      </c>
      <c r="AV116" s="57" t="e">
        <f t="shared" si="221"/>
        <v>#NUM!</v>
      </c>
      <c r="AW116" s="57" t="e">
        <f t="shared" si="221"/>
        <v>#NUM!</v>
      </c>
      <c r="AX116" s="57" t="e">
        <f t="shared" si="221"/>
        <v>#NUM!</v>
      </c>
      <c r="AY116" s="57" t="e">
        <f t="shared" si="221"/>
        <v>#NUM!</v>
      </c>
      <c r="AZ116" s="57" t="e">
        <f t="shared" si="221"/>
        <v>#NUM!</v>
      </c>
      <c r="BA116" s="57" t="e">
        <f t="shared" si="221"/>
        <v>#NUM!</v>
      </c>
      <c r="BB116" s="57" t="e">
        <f t="shared" si="221"/>
        <v>#NUM!</v>
      </c>
      <c r="BC116" s="57" t="e">
        <f t="shared" si="221"/>
        <v>#NUM!</v>
      </c>
      <c r="BD116" s="57" t="e">
        <f t="shared" si="221"/>
        <v>#NUM!</v>
      </c>
      <c r="BE116" s="57" t="e">
        <f t="shared" si="221"/>
        <v>#NUM!</v>
      </c>
      <c r="BF116" s="57" t="e">
        <f t="shared" si="221"/>
        <v>#NUM!</v>
      </c>
      <c r="BG116" s="57" t="e">
        <f t="shared" si="221"/>
        <v>#NUM!</v>
      </c>
      <c r="BH116" s="57" t="e">
        <f t="shared" si="221"/>
        <v>#NUM!</v>
      </c>
      <c r="BI116" s="5">
        <f t="shared" si="141"/>
        <v>4.6861750409061695</v>
      </c>
    </row>
    <row r="117" spans="4:61" s="1" customFormat="1">
      <c r="D117" s="5"/>
      <c r="E117" s="5"/>
      <c r="F117" s="5"/>
      <c r="G117" s="5"/>
      <c r="H117" s="5"/>
      <c r="O117" s="3"/>
      <c r="P117" s="58">
        <v>53</v>
      </c>
      <c r="Q117" s="57">
        <f t="shared" si="136"/>
        <v>5.9223652294745531E-99</v>
      </c>
      <c r="R117" s="57">
        <f t="shared" si="137"/>
        <v>1</v>
      </c>
      <c r="S117" s="57">
        <f t="shared" ref="S117:AL117" si="222">R117+(($B$5*$P117)^S$10)/FACT(S$10)</f>
        <v>255.39999999999998</v>
      </c>
      <c r="T117" s="57">
        <f t="shared" si="222"/>
        <v>32615.079999999994</v>
      </c>
      <c r="U117" s="57">
        <f t="shared" si="222"/>
        <v>2776715.9439999992</v>
      </c>
      <c r="V117" s="57">
        <f t="shared" si="222"/>
        <v>177301530.89439991</v>
      </c>
      <c r="W117" s="57">
        <f t="shared" si="222"/>
        <v>9057124115.5707474</v>
      </c>
      <c r="X117" s="57">
        <f t="shared" si="222"/>
        <v>385561601705.84778</v>
      </c>
      <c r="Y117" s="57">
        <f t="shared" si="222"/>
        <v>14068810044415.344</v>
      </c>
      <c r="Z117" s="57">
        <f t="shared" si="222"/>
        <v>449196110522577.25</v>
      </c>
      <c r="AA117" s="57">
        <f t="shared" si="222"/>
        <v>1.2748794470705286E+16</v>
      </c>
      <c r="AB117" s="57">
        <f t="shared" si="222"/>
        <v>3.2565057675375334E+17</v>
      </c>
      <c r="AC117" s="57">
        <f t="shared" si="222"/>
        <v>7.5622154324635187E+18</v>
      </c>
      <c r="AD117" s="57">
        <f t="shared" si="222"/>
        <v>1.6097739037351055E+20</v>
      </c>
      <c r="AE117" s="57">
        <f t="shared" si="222"/>
        <v>3.1631943522967686E+21</v>
      </c>
      <c r="AF117" s="57">
        <f t="shared" si="222"/>
        <v>5.7717765431816534E+22</v>
      </c>
      <c r="AG117" s="57">
        <f t="shared" si="222"/>
        <v>9.8296329094047181E+23</v>
      </c>
      <c r="AH117" s="57">
        <f t="shared" si="222"/>
        <v>1.5694367146528088E+25</v>
      </c>
      <c r="AI117" s="57">
        <f t="shared" si="222"/>
        <v>2.3584619896190979E+26</v>
      </c>
      <c r="AJ117" s="57">
        <f t="shared" si="222"/>
        <v>3.3473254219526378E+27</v>
      </c>
      <c r="AK117" s="57">
        <f t="shared" si="222"/>
        <v>4.5008394597154796E+28</v>
      </c>
      <c r="AL117" s="57">
        <f t="shared" si="222"/>
        <v>5.7493719450572622E+29</v>
      </c>
      <c r="AM117" s="57">
        <f t="shared" si="139"/>
        <v>1</v>
      </c>
      <c r="AN117" s="57">
        <f t="shared" si="134"/>
        <v>1.3888888888888889E-3</v>
      </c>
      <c r="AO117" s="57">
        <f t="shared" ref="AO117:BH117" si="223">AN117+1/((FACT($B$4-1-AO$10))*(($B$5*$P117)^AO$10))</f>
        <v>1.4216457023060796E-3</v>
      </c>
      <c r="AP117" s="57">
        <f t="shared" si="223"/>
        <v>1.4222895076012288E-3</v>
      </c>
      <c r="AQ117" s="57">
        <f t="shared" si="223"/>
        <v>1.4222996303259953E-3</v>
      </c>
      <c r="AR117" s="57">
        <f t="shared" si="223"/>
        <v>1.4222997496977495E-3</v>
      </c>
      <c r="AS117" s="57">
        <f t="shared" si="223"/>
        <v>1.4222997506362068E-3</v>
      </c>
      <c r="AT117" s="57">
        <f t="shared" si="223"/>
        <v>1.4222997506398956E-3</v>
      </c>
      <c r="AU117" s="57" t="e">
        <f t="shared" si="223"/>
        <v>#NUM!</v>
      </c>
      <c r="AV117" s="57" t="e">
        <f t="shared" si="223"/>
        <v>#NUM!</v>
      </c>
      <c r="AW117" s="57" t="e">
        <f t="shared" si="223"/>
        <v>#NUM!</v>
      </c>
      <c r="AX117" s="57" t="e">
        <f t="shared" si="223"/>
        <v>#NUM!</v>
      </c>
      <c r="AY117" s="57" t="e">
        <f t="shared" si="223"/>
        <v>#NUM!</v>
      </c>
      <c r="AZ117" s="57" t="e">
        <f t="shared" si="223"/>
        <v>#NUM!</v>
      </c>
      <c r="BA117" s="57" t="e">
        <f t="shared" si="223"/>
        <v>#NUM!</v>
      </c>
      <c r="BB117" s="57" t="e">
        <f t="shared" si="223"/>
        <v>#NUM!</v>
      </c>
      <c r="BC117" s="57" t="e">
        <f t="shared" si="223"/>
        <v>#NUM!</v>
      </c>
      <c r="BD117" s="57" t="e">
        <f t="shared" si="223"/>
        <v>#NUM!</v>
      </c>
      <c r="BE117" s="57" t="e">
        <f t="shared" si="223"/>
        <v>#NUM!</v>
      </c>
      <c r="BF117" s="57" t="e">
        <f t="shared" si="223"/>
        <v>#NUM!</v>
      </c>
      <c r="BG117" s="57" t="e">
        <f t="shared" si="223"/>
        <v>#NUM!</v>
      </c>
      <c r="BH117" s="57" t="e">
        <f t="shared" si="223"/>
        <v>#NUM!</v>
      </c>
      <c r="BI117" s="5">
        <f t="shared" si="141"/>
        <v>4.6872444881378339</v>
      </c>
    </row>
    <row r="118" spans="4:61" s="1" customFormat="1">
      <c r="D118" s="5"/>
      <c r="E118" s="5"/>
      <c r="F118" s="5"/>
      <c r="G118" s="5"/>
      <c r="H118" s="5"/>
      <c r="O118" s="3"/>
      <c r="P118" s="57">
        <v>53.5</v>
      </c>
      <c r="Q118" s="57">
        <f t="shared" si="136"/>
        <v>5.684024020454481E-100</v>
      </c>
      <c r="R118" s="57">
        <f t="shared" si="137"/>
        <v>1</v>
      </c>
      <c r="S118" s="57">
        <f t="shared" ref="S118:AL118" si="224">R118+(($B$5*$P118)^S$10)/FACT(S$10)</f>
        <v>257.8</v>
      </c>
      <c r="T118" s="57">
        <f t="shared" si="224"/>
        <v>33230.920000000006</v>
      </c>
      <c r="U118" s="57">
        <f t="shared" si="224"/>
        <v>2855729.9920000006</v>
      </c>
      <c r="V118" s="57">
        <f t="shared" si="224"/>
        <v>184060170.41440004</v>
      </c>
      <c r="W118" s="57">
        <f t="shared" si="224"/>
        <v>9490720230.5088654</v>
      </c>
      <c r="X118" s="57">
        <f t="shared" si="224"/>
        <v>407815770802.552</v>
      </c>
      <c r="Y118" s="57">
        <f t="shared" si="224"/>
        <v>15020654768931.227</v>
      </c>
      <c r="Z118" s="57">
        <f t="shared" si="224"/>
        <v>484092786608861.56</v>
      </c>
      <c r="AA118" s="57">
        <f t="shared" si="224"/>
        <v>1.3868284281774874E+16</v>
      </c>
      <c r="AB118" s="57">
        <f t="shared" si="224"/>
        <v>3.5757432187763808E+17</v>
      </c>
      <c r="AC118" s="57">
        <f t="shared" si="224"/>
        <v>8.3815479995701545E+18</v>
      </c>
      <c r="AD118" s="57">
        <f t="shared" si="224"/>
        <v>1.8009458470219003E+20</v>
      </c>
      <c r="AE118" s="57">
        <f t="shared" si="224"/>
        <v>3.5720874943354807E+21</v>
      </c>
      <c r="AF118" s="57">
        <f t="shared" si="224"/>
        <v>6.5790928865323272E+22</v>
      </c>
      <c r="AG118" s="57">
        <f t="shared" si="224"/>
        <v>1.1309774931366344E+24</v>
      </c>
      <c r="AH118" s="57">
        <f t="shared" si="224"/>
        <v>1.8227221849691178E+25</v>
      </c>
      <c r="AI118" s="57">
        <f t="shared" si="224"/>
        <v>2.7648107777693865E+26</v>
      </c>
      <c r="AJ118" s="57">
        <f t="shared" si="224"/>
        <v>3.9609027556723361E+27</v>
      </c>
      <c r="AK118" s="57">
        <f t="shared" si="224"/>
        <v>5.3758770486384879E+28</v>
      </c>
      <c r="AL118" s="57">
        <f t="shared" si="224"/>
        <v>6.9316339214873371E+29</v>
      </c>
      <c r="AM118" s="57">
        <f t="shared" si="139"/>
        <v>1</v>
      </c>
      <c r="AN118" s="57">
        <f t="shared" si="134"/>
        <v>1.3888888888888889E-3</v>
      </c>
      <c r="AO118" s="57">
        <f t="shared" ref="AO118:BH118" si="225">AN118+1/((FACT($B$4-1-AO$10))*(($B$5*$P118)^AO$10))</f>
        <v>1.4213395638629283E-3</v>
      </c>
      <c r="AP118" s="57">
        <f t="shared" si="225"/>
        <v>1.4219713916466907E-3</v>
      </c>
      <c r="AQ118" s="57">
        <f t="shared" si="225"/>
        <v>1.421981233200955E-3</v>
      </c>
      <c r="AR118" s="57">
        <f t="shared" si="225"/>
        <v>1.4219813481723834E-3</v>
      </c>
      <c r="AS118" s="57">
        <f t="shared" si="225"/>
        <v>1.4219813490677995E-3</v>
      </c>
      <c r="AT118" s="57">
        <f t="shared" si="225"/>
        <v>1.4219813490712863E-3</v>
      </c>
      <c r="AU118" s="57" t="e">
        <f t="shared" si="225"/>
        <v>#NUM!</v>
      </c>
      <c r="AV118" s="57" t="e">
        <f t="shared" si="225"/>
        <v>#NUM!</v>
      </c>
      <c r="AW118" s="57" t="e">
        <f t="shared" si="225"/>
        <v>#NUM!</v>
      </c>
      <c r="AX118" s="57" t="e">
        <f t="shared" si="225"/>
        <v>#NUM!</v>
      </c>
      <c r="AY118" s="57" t="e">
        <f t="shared" si="225"/>
        <v>#NUM!</v>
      </c>
      <c r="AZ118" s="57" t="e">
        <f t="shared" si="225"/>
        <v>#NUM!</v>
      </c>
      <c r="BA118" s="57" t="e">
        <f t="shared" si="225"/>
        <v>#NUM!</v>
      </c>
      <c r="BB118" s="57" t="e">
        <f t="shared" si="225"/>
        <v>#NUM!</v>
      </c>
      <c r="BC118" s="57" t="e">
        <f t="shared" si="225"/>
        <v>#NUM!</v>
      </c>
      <c r="BD118" s="57" t="e">
        <f t="shared" si="225"/>
        <v>#NUM!</v>
      </c>
      <c r="BE118" s="57" t="e">
        <f t="shared" si="225"/>
        <v>#NUM!</v>
      </c>
      <c r="BF118" s="57" t="e">
        <f t="shared" si="225"/>
        <v>#NUM!</v>
      </c>
      <c r="BG118" s="57" t="e">
        <f t="shared" si="225"/>
        <v>#NUM!</v>
      </c>
      <c r="BH118" s="57" t="e">
        <f t="shared" si="225"/>
        <v>#NUM!</v>
      </c>
      <c r="BI118" s="5">
        <f t="shared" si="141"/>
        <v>4.688294027921498</v>
      </c>
    </row>
    <row r="119" spans="4:61" s="1" customFormat="1">
      <c r="D119" s="5"/>
      <c r="E119" s="5"/>
      <c r="F119" s="5"/>
      <c r="G119" s="5"/>
      <c r="H119" s="5"/>
      <c r="O119" s="3"/>
      <c r="P119" s="58">
        <v>54</v>
      </c>
      <c r="Q119" s="57">
        <f t="shared" si="136"/>
        <v>5.4524163924282604E-101</v>
      </c>
      <c r="R119" s="57">
        <f t="shared" si="137"/>
        <v>1</v>
      </c>
      <c r="S119" s="57">
        <f t="shared" ref="S119:AL119" si="226">R119+(($B$5*$P119)^S$10)/FACT(S$10)</f>
        <v>260.2</v>
      </c>
      <c r="T119" s="57">
        <f t="shared" si="226"/>
        <v>33852.519999999997</v>
      </c>
      <c r="U119" s="57">
        <f t="shared" si="226"/>
        <v>2936228.9679999994</v>
      </c>
      <c r="V119" s="57">
        <f t="shared" si="226"/>
        <v>191010222.79839998</v>
      </c>
      <c r="W119" s="57">
        <f t="shared" si="226"/>
        <v>9940766062.9663353</v>
      </c>
      <c r="X119" s="57">
        <f t="shared" si="226"/>
        <v>431130218358.22107</v>
      </c>
      <c r="Y119" s="57">
        <f t="shared" si="226"/>
        <v>16027173937633.938</v>
      </c>
      <c r="Z119" s="57">
        <f t="shared" si="226"/>
        <v>521338990442167.25</v>
      </c>
      <c r="AA119" s="57">
        <f t="shared" si="226"/>
        <v>1.5074319305772728E+16</v>
      </c>
      <c r="AB119" s="57">
        <f t="shared" si="226"/>
        <v>3.9228756907914086E+17</v>
      </c>
      <c r="AC119" s="57">
        <f t="shared" si="226"/>
        <v>9.2808034182843228E+18</v>
      </c>
      <c r="AD119" s="57">
        <f t="shared" si="226"/>
        <v>2.0127274576111629E+20</v>
      </c>
      <c r="AE119" s="57">
        <f t="shared" si="226"/>
        <v>4.0292967038581956E+21</v>
      </c>
      <c r="AF119" s="57">
        <f t="shared" si="226"/>
        <v>7.490242598519842E+22</v>
      </c>
      <c r="AG119" s="57">
        <f t="shared" si="226"/>
        <v>1.2995900999667573E+24</v>
      </c>
      <c r="AH119" s="57">
        <f t="shared" si="226"/>
        <v>2.1139530418468015E+25</v>
      </c>
      <c r="AI119" s="57">
        <f t="shared" si="226"/>
        <v>3.2364026750996951E+26</v>
      </c>
      <c r="AJ119" s="57">
        <f t="shared" si="226"/>
        <v>4.679650881627592E+27</v>
      </c>
      <c r="AK119" s="57">
        <f t="shared" si="226"/>
        <v>6.4104806206853246E+28</v>
      </c>
      <c r="AL119" s="57">
        <f t="shared" si="226"/>
        <v>8.3425481922177778E+29</v>
      </c>
      <c r="AM119" s="57">
        <f t="shared" si="139"/>
        <v>1</v>
      </c>
      <c r="AN119" s="57">
        <f t="shared" si="134"/>
        <v>1.3888888888888889E-3</v>
      </c>
      <c r="AO119" s="57">
        <f t="shared" ref="AO119:BH119" si="227">AN119+1/((FACT($B$4-1-AO$10))*(($B$5*$P119)^AO$10))</f>
        <v>1.4210390946502059E-3</v>
      </c>
      <c r="AP119" s="57">
        <f t="shared" si="227"/>
        <v>1.4216592760885028E-3</v>
      </c>
      <c r="AQ119" s="57">
        <f t="shared" si="227"/>
        <v>1.4216688467897111E-3</v>
      </c>
      <c r="AR119" s="57">
        <f t="shared" si="227"/>
        <v>1.4216689575617157E-3</v>
      </c>
      <c r="AS119" s="57">
        <f t="shared" si="227"/>
        <v>1.4216689584164381E-3</v>
      </c>
      <c r="AT119" s="57">
        <f t="shared" si="227"/>
        <v>1.4216689584197356E-3</v>
      </c>
      <c r="AU119" s="57" t="e">
        <f t="shared" si="227"/>
        <v>#NUM!</v>
      </c>
      <c r="AV119" s="57" t="e">
        <f t="shared" si="227"/>
        <v>#NUM!</v>
      </c>
      <c r="AW119" s="57" t="e">
        <f t="shared" si="227"/>
        <v>#NUM!</v>
      </c>
      <c r="AX119" s="57" t="e">
        <f t="shared" si="227"/>
        <v>#NUM!</v>
      </c>
      <c r="AY119" s="57" t="e">
        <f t="shared" si="227"/>
        <v>#NUM!</v>
      </c>
      <c r="AZ119" s="57" t="e">
        <f t="shared" si="227"/>
        <v>#NUM!</v>
      </c>
      <c r="BA119" s="57" t="e">
        <f t="shared" si="227"/>
        <v>#NUM!</v>
      </c>
      <c r="BB119" s="57" t="e">
        <f t="shared" si="227"/>
        <v>#NUM!</v>
      </c>
      <c r="BC119" s="57" t="e">
        <f t="shared" si="227"/>
        <v>#NUM!</v>
      </c>
      <c r="BD119" s="57" t="e">
        <f t="shared" si="227"/>
        <v>#NUM!</v>
      </c>
      <c r="BE119" s="57" t="e">
        <f t="shared" si="227"/>
        <v>#NUM!</v>
      </c>
      <c r="BF119" s="57" t="e">
        <f t="shared" si="227"/>
        <v>#NUM!</v>
      </c>
      <c r="BG119" s="57" t="e">
        <f t="shared" si="227"/>
        <v>#NUM!</v>
      </c>
      <c r="BH119" s="57" t="e">
        <f t="shared" si="227"/>
        <v>#NUM!</v>
      </c>
      <c r="BI119" s="5">
        <f t="shared" si="141"/>
        <v>4.6893242109450277</v>
      </c>
    </row>
    <row r="120" spans="4:61" s="1" customFormat="1">
      <c r="D120" s="5"/>
      <c r="E120" s="5"/>
      <c r="F120" s="5"/>
      <c r="G120" s="5"/>
      <c r="H120" s="5"/>
      <c r="O120" s="3"/>
      <c r="P120" s="57">
        <v>54.5</v>
      </c>
      <c r="Q120" s="57">
        <f t="shared" si="136"/>
        <v>5.2275562297705002E-102</v>
      </c>
      <c r="R120" s="57">
        <f t="shared" si="137"/>
        <v>1</v>
      </c>
      <c r="S120" s="57">
        <f t="shared" ref="S120:AL120" si="228">R120+(($B$5*$P120)^S$10)/FACT(S$10)</f>
        <v>262.59999999999997</v>
      </c>
      <c r="T120" s="57">
        <f t="shared" si="228"/>
        <v>34479.87999999999</v>
      </c>
      <c r="U120" s="57">
        <f t="shared" si="228"/>
        <v>3018226.6959999991</v>
      </c>
      <c r="V120" s="57">
        <f t="shared" si="228"/>
        <v>198155268.4623999</v>
      </c>
      <c r="W120" s="57">
        <f t="shared" si="228"/>
        <v>10407725293.680443</v>
      </c>
      <c r="X120" s="57">
        <f t="shared" si="228"/>
        <v>455544978393.18701</v>
      </c>
      <c r="Y120" s="57">
        <f t="shared" si="228"/>
        <v>17090960037083.318</v>
      </c>
      <c r="Z120" s="57">
        <f t="shared" si="228"/>
        <v>561069032456250.38</v>
      </c>
      <c r="AA120" s="57">
        <f t="shared" si="228"/>
        <v>1.6372698337440038E+16</v>
      </c>
      <c r="AB120" s="57">
        <f t="shared" si="228"/>
        <v>4.3000492095581594E+17</v>
      </c>
      <c r="AC120" s="57">
        <f t="shared" si="228"/>
        <v>1.0266931233407371E+19</v>
      </c>
      <c r="AD120" s="57">
        <f t="shared" si="228"/>
        <v>2.2471192484485123E+20</v>
      </c>
      <c r="AE120" s="57">
        <f t="shared" si="228"/>
        <v>4.5400050270566755E+21</v>
      </c>
      <c r="AF120" s="57">
        <f t="shared" si="228"/>
        <v>8.5174338994100477E+22</v>
      </c>
      <c r="AG120" s="57">
        <f t="shared" si="228"/>
        <v>1.491437123379344E+24</v>
      </c>
      <c r="AH120" s="57">
        <f t="shared" si="228"/>
        <v>2.4483833648078066E+25</v>
      </c>
      <c r="AI120" s="57">
        <f t="shared" si="228"/>
        <v>3.7829624134579485E+26</v>
      </c>
      <c r="AJ120" s="57">
        <f t="shared" si="228"/>
        <v>5.5203698998859447E+27</v>
      </c>
      <c r="AK120" s="57">
        <f t="shared" si="228"/>
        <v>7.6318605114312426E+28</v>
      </c>
      <c r="AL120" s="57">
        <f t="shared" si="228"/>
        <v>1.0023595217190105E+30</v>
      </c>
      <c r="AM120" s="57">
        <f t="shared" si="139"/>
        <v>1</v>
      </c>
      <c r="AN120" s="57">
        <f t="shared" si="134"/>
        <v>1.3888888888888889E-3</v>
      </c>
      <c r="AO120" s="57">
        <f t="shared" ref="AO120:BH120" si="229">AN120+1/((FACT($B$4-1-AO$10))*(($B$5*$P120)^AO$10))</f>
        <v>1.420744138634047E-3</v>
      </c>
      <c r="AP120" s="57">
        <f t="shared" si="229"/>
        <v>1.4213529927958428E-3</v>
      </c>
      <c r="AQ120" s="57">
        <f t="shared" si="229"/>
        <v>1.4213623024925063E-3</v>
      </c>
      <c r="AR120" s="57">
        <f t="shared" si="229"/>
        <v>1.4213624092550827E-3</v>
      </c>
      <c r="AS120" s="57">
        <f t="shared" si="229"/>
        <v>1.4213624100713105E-3</v>
      </c>
      <c r="AT120" s="57">
        <f t="shared" si="229"/>
        <v>1.4213624100744306E-3</v>
      </c>
      <c r="AU120" s="57" t="e">
        <f t="shared" si="229"/>
        <v>#NUM!</v>
      </c>
      <c r="AV120" s="57" t="e">
        <f t="shared" si="229"/>
        <v>#NUM!</v>
      </c>
      <c r="AW120" s="57" t="e">
        <f t="shared" si="229"/>
        <v>#NUM!</v>
      </c>
      <c r="AX120" s="57" t="e">
        <f t="shared" si="229"/>
        <v>#NUM!</v>
      </c>
      <c r="AY120" s="57" t="e">
        <f t="shared" si="229"/>
        <v>#NUM!</v>
      </c>
      <c r="AZ120" s="57" t="e">
        <f t="shared" si="229"/>
        <v>#NUM!</v>
      </c>
      <c r="BA120" s="57" t="e">
        <f t="shared" si="229"/>
        <v>#NUM!</v>
      </c>
      <c r="BB120" s="57" t="e">
        <f t="shared" si="229"/>
        <v>#NUM!</v>
      </c>
      <c r="BC120" s="57" t="e">
        <f t="shared" si="229"/>
        <v>#NUM!</v>
      </c>
      <c r="BD120" s="57" t="e">
        <f t="shared" si="229"/>
        <v>#NUM!</v>
      </c>
      <c r="BE120" s="57" t="e">
        <f t="shared" si="229"/>
        <v>#NUM!</v>
      </c>
      <c r="BF120" s="57" t="e">
        <f t="shared" si="229"/>
        <v>#NUM!</v>
      </c>
      <c r="BG120" s="57" t="e">
        <f t="shared" si="229"/>
        <v>#NUM!</v>
      </c>
      <c r="BH120" s="57" t="e">
        <f t="shared" si="229"/>
        <v>#NUM!</v>
      </c>
      <c r="BI120" s="5">
        <f t="shared" si="141"/>
        <v>4.6903355677723049</v>
      </c>
    </row>
    <row r="121" spans="4:61" s="1" customFormat="1">
      <c r="D121" s="5"/>
      <c r="E121" s="5"/>
      <c r="F121" s="5"/>
      <c r="G121" s="5"/>
      <c r="H121" s="5"/>
      <c r="O121" s="3"/>
      <c r="P121" s="58">
        <v>55</v>
      </c>
      <c r="Q121" s="57">
        <f t="shared" si="136"/>
        <v>5.0094388516668217E-103</v>
      </c>
      <c r="R121" s="57">
        <f t="shared" si="137"/>
        <v>1</v>
      </c>
      <c r="S121" s="57">
        <f t="shared" ref="S121:AL121" si="230">R121+(($B$5*$P121)^S$10)/FACT(S$10)</f>
        <v>265</v>
      </c>
      <c r="T121" s="57">
        <f t="shared" si="230"/>
        <v>35113</v>
      </c>
      <c r="U121" s="57">
        <f t="shared" si="230"/>
        <v>3101737</v>
      </c>
      <c r="V121" s="57">
        <f t="shared" si="230"/>
        <v>205498921</v>
      </c>
      <c r="W121" s="57">
        <f t="shared" si="230"/>
        <v>10892070236.200001</v>
      </c>
      <c r="X121" s="57">
        <f t="shared" si="230"/>
        <v>481101208105</v>
      </c>
      <c r="Y121" s="57">
        <f t="shared" si="230"/>
        <v>18214702979156.887</v>
      </c>
      <c r="Z121" s="57">
        <f t="shared" si="230"/>
        <v>603423561423869.13</v>
      </c>
      <c r="AA121" s="57">
        <f t="shared" si="230"/>
        <v>1.7769550075802096E+16</v>
      </c>
      <c r="AB121" s="57">
        <f t="shared" si="230"/>
        <v>4.7095529005538726E+17</v>
      </c>
      <c r="AC121" s="57">
        <f t="shared" si="230"/>
        <v>1.134741304956543E+19</v>
      </c>
      <c r="AD121" s="57">
        <f t="shared" si="230"/>
        <v>2.5062948375878638E+20</v>
      </c>
      <c r="AE121" s="57">
        <f t="shared" si="230"/>
        <v>5.1098961504691196E+21</v>
      </c>
      <c r="AF121" s="57">
        <f t="shared" si="230"/>
        <v>9.6741781865578264E+22</v>
      </c>
      <c r="AG121" s="57">
        <f t="shared" si="230"/>
        <v>1.709462970451499E+24</v>
      </c>
      <c r="AH121" s="57">
        <f t="shared" si="230"/>
        <v>2.8319362582119193E+25</v>
      </c>
      <c r="AI121" s="57">
        <f t="shared" si="230"/>
        <v>4.4155545066919397E+26</v>
      </c>
      <c r="AJ121" s="57">
        <f t="shared" si="230"/>
        <v>6.5023514092796248E+27</v>
      </c>
      <c r="AK121" s="57">
        <f t="shared" si="230"/>
        <v>9.0715516307866664E+28</v>
      </c>
      <c r="AL121" s="57">
        <f t="shared" si="230"/>
        <v>1.2023292929692154E+30</v>
      </c>
      <c r="AM121" s="57">
        <f t="shared" si="139"/>
        <v>1</v>
      </c>
      <c r="AN121" s="57">
        <f t="shared" si="134"/>
        <v>1.3888888888888889E-3</v>
      </c>
      <c r="AO121" s="57">
        <f t="shared" ref="AO121:BH121" si="231">AN121+1/((FACT($B$4-1-AO$10))*(($B$5*$P121)^AO$10))</f>
        <v>1.4204545454545455E-3</v>
      </c>
      <c r="AP121" s="57">
        <f t="shared" si="231"/>
        <v>1.421052379859198E-3</v>
      </c>
      <c r="AQ121" s="57">
        <f t="shared" si="231"/>
        <v>1.4210614379562383E-3</v>
      </c>
      <c r="AR121" s="57">
        <f t="shared" si="231"/>
        <v>1.4210615408891591E-3</v>
      </c>
      <c r="AS121" s="57">
        <f t="shared" si="231"/>
        <v>1.421061541668954E-3</v>
      </c>
      <c r="AT121" s="57">
        <f t="shared" si="231"/>
        <v>1.4210615416719078E-3</v>
      </c>
      <c r="AU121" s="57" t="e">
        <f t="shared" si="231"/>
        <v>#NUM!</v>
      </c>
      <c r="AV121" s="57" t="e">
        <f t="shared" si="231"/>
        <v>#NUM!</v>
      </c>
      <c r="AW121" s="57" t="e">
        <f t="shared" si="231"/>
        <v>#NUM!</v>
      </c>
      <c r="AX121" s="57" t="e">
        <f t="shared" si="231"/>
        <v>#NUM!</v>
      </c>
      <c r="AY121" s="57" t="e">
        <f t="shared" si="231"/>
        <v>#NUM!</v>
      </c>
      <c r="AZ121" s="57" t="e">
        <f t="shared" si="231"/>
        <v>#NUM!</v>
      </c>
      <c r="BA121" s="57" t="e">
        <f t="shared" si="231"/>
        <v>#NUM!</v>
      </c>
      <c r="BB121" s="57" t="e">
        <f t="shared" si="231"/>
        <v>#NUM!</v>
      </c>
      <c r="BC121" s="57" t="e">
        <f t="shared" si="231"/>
        <v>#NUM!</v>
      </c>
      <c r="BD121" s="57" t="e">
        <f t="shared" si="231"/>
        <v>#NUM!</v>
      </c>
      <c r="BE121" s="57" t="e">
        <f t="shared" si="231"/>
        <v>#NUM!</v>
      </c>
      <c r="BF121" s="57" t="e">
        <f t="shared" si="231"/>
        <v>#NUM!</v>
      </c>
      <c r="BG121" s="57" t="e">
        <f t="shared" si="231"/>
        <v>#NUM!</v>
      </c>
      <c r="BH121" s="57" t="e">
        <f t="shared" si="231"/>
        <v>#NUM!</v>
      </c>
      <c r="BI121" s="5">
        <f t="shared" si="141"/>
        <v>4.6913286097540841</v>
      </c>
    </row>
    <row r="122" spans="4:61" s="1" customFormat="1">
      <c r="D122" s="5"/>
      <c r="E122" s="5"/>
      <c r="F122" s="5"/>
      <c r="G122" s="5"/>
      <c r="H122" s="5"/>
      <c r="O122" s="3"/>
      <c r="P122" s="57">
        <v>55.5</v>
      </c>
      <c r="Q122" s="57">
        <f t="shared" si="136"/>
        <v>4.7980424378471627E-104</v>
      </c>
      <c r="R122" s="57">
        <f t="shared" si="137"/>
        <v>1</v>
      </c>
      <c r="S122" s="57">
        <f t="shared" ref="S122:AL122" si="232">R122+(($B$5*$P122)^S$10)/FACT(S$10)</f>
        <v>267.39999999999998</v>
      </c>
      <c r="T122" s="57">
        <f t="shared" si="232"/>
        <v>35751.879999999997</v>
      </c>
      <c r="U122" s="57">
        <f t="shared" si="232"/>
        <v>3186773.703999999</v>
      </c>
      <c r="V122" s="57">
        <f t="shared" si="232"/>
        <v>213044827.18239996</v>
      </c>
      <c r="W122" s="57">
        <f t="shared" si="232"/>
        <v>11394281916.511549</v>
      </c>
      <c r="X122" s="57">
        <f t="shared" si="232"/>
        <v>507841208682.72571</v>
      </c>
      <c r="Y122" s="57">
        <f t="shared" si="232"/>
        <v>19401192821614.074</v>
      </c>
      <c r="Z122" s="57">
        <f t="shared" si="232"/>
        <v>648549801532228.13</v>
      </c>
      <c r="AA122" s="57">
        <f t="shared" si="232"/>
        <v>1.92713486193664E+16</v>
      </c>
      <c r="AB122" s="57">
        <f t="shared" si="232"/>
        <v>5.1538270912646874E+17</v>
      </c>
      <c r="AC122" s="57">
        <f t="shared" si="232"/>
        <v>1.2530297839953019E+19</v>
      </c>
      <c r="AD122" s="57">
        <f t="shared" si="232"/>
        <v>2.7926141374430242E+20</v>
      </c>
      <c r="AE122" s="57">
        <f t="shared" si="232"/>
        <v>5.7451975119688161E+21</v>
      </c>
      <c r="AF122" s="57">
        <f t="shared" si="232"/>
        <v>1.0975415298104097E+23</v>
      </c>
      <c r="AG122" s="57">
        <f t="shared" si="232"/>
        <v>1.9569532021117625E+24</v>
      </c>
      <c r="AH122" s="57">
        <f t="shared" si="232"/>
        <v>3.2712817370138274E+25</v>
      </c>
      <c r="AI122" s="57">
        <f t="shared" si="232"/>
        <v>5.1467530056791837E+26</v>
      </c>
      <c r="AJ122" s="57">
        <f t="shared" si="232"/>
        <v>7.6477200518950635E+27</v>
      </c>
      <c r="AK122" s="57">
        <f t="shared" si="232"/>
        <v>1.076605159336609E+29</v>
      </c>
      <c r="AL122" s="57">
        <f t="shared" si="232"/>
        <v>1.4398309570787821E+30</v>
      </c>
      <c r="AM122" s="57">
        <f t="shared" si="139"/>
        <v>1</v>
      </c>
      <c r="AN122" s="57">
        <f t="shared" si="134"/>
        <v>1.3888888888888889E-3</v>
      </c>
      <c r="AO122" s="57">
        <f t="shared" ref="AO122:BH122" si="233">AN122+1/((FACT($B$4-1-AO$10))*(($B$5*$P122)^AO$10))</f>
        <v>1.4201701701701702E-3</v>
      </c>
      <c r="AP122" s="57">
        <f t="shared" si="233"/>
        <v>1.4207572813053294E-3</v>
      </c>
      <c r="AQ122" s="57">
        <f t="shared" si="233"/>
        <v>1.4207660967878394E-3</v>
      </c>
      <c r="AR122" s="57">
        <f t="shared" si="233"/>
        <v>1.4207661960612911E-3</v>
      </c>
      <c r="AS122" s="57">
        <f t="shared" si="233"/>
        <v>1.4207661968065873E-3</v>
      </c>
      <c r="AT122" s="57">
        <f t="shared" si="233"/>
        <v>1.4207661968093849E-3</v>
      </c>
      <c r="AU122" s="57" t="e">
        <f t="shared" si="233"/>
        <v>#NUM!</v>
      </c>
      <c r="AV122" s="57" t="e">
        <f t="shared" si="233"/>
        <v>#NUM!</v>
      </c>
      <c r="AW122" s="57" t="e">
        <f t="shared" si="233"/>
        <v>#NUM!</v>
      </c>
      <c r="AX122" s="57" t="e">
        <f t="shared" si="233"/>
        <v>#NUM!</v>
      </c>
      <c r="AY122" s="57" t="e">
        <f t="shared" si="233"/>
        <v>#NUM!</v>
      </c>
      <c r="AZ122" s="57" t="e">
        <f t="shared" si="233"/>
        <v>#NUM!</v>
      </c>
      <c r="BA122" s="57" t="e">
        <f t="shared" si="233"/>
        <v>#NUM!</v>
      </c>
      <c r="BB122" s="57" t="e">
        <f t="shared" si="233"/>
        <v>#NUM!</v>
      </c>
      <c r="BC122" s="57" t="e">
        <f t="shared" si="233"/>
        <v>#NUM!</v>
      </c>
      <c r="BD122" s="57" t="e">
        <f t="shared" si="233"/>
        <v>#NUM!</v>
      </c>
      <c r="BE122" s="57" t="e">
        <f t="shared" si="233"/>
        <v>#NUM!</v>
      </c>
      <c r="BF122" s="57" t="e">
        <f t="shared" si="233"/>
        <v>#NUM!</v>
      </c>
      <c r="BG122" s="57" t="e">
        <f t="shared" si="233"/>
        <v>#NUM!</v>
      </c>
      <c r="BH122" s="57" t="e">
        <f t="shared" si="233"/>
        <v>#NUM!</v>
      </c>
      <c r="BI122" s="5">
        <f t="shared" si="141"/>
        <v>4.6923038298898172</v>
      </c>
    </row>
    <row r="123" spans="4:61" s="1" customFormat="1">
      <c r="D123" s="5"/>
      <c r="E123" s="5"/>
      <c r="F123" s="5"/>
      <c r="G123" s="5"/>
      <c r="H123" s="5"/>
      <c r="O123" s="3"/>
      <c r="P123" s="58">
        <v>56</v>
      </c>
      <c r="Q123" s="57">
        <f t="shared" si="136"/>
        <v>4.5933294072067414E-105</v>
      </c>
      <c r="R123" s="57">
        <f t="shared" si="137"/>
        <v>1</v>
      </c>
      <c r="S123" s="57">
        <f t="shared" ref="S123:AL123" si="234">R123+(($B$5*$P123)^S$10)/FACT(S$10)</f>
        <v>269.8</v>
      </c>
      <c r="T123" s="57">
        <f t="shared" si="234"/>
        <v>36396.520000000004</v>
      </c>
      <c r="U123" s="57">
        <f t="shared" si="234"/>
        <v>3273350.6320000002</v>
      </c>
      <c r="V123" s="57">
        <f t="shared" si="234"/>
        <v>220796666.95840001</v>
      </c>
      <c r="W123" s="57">
        <f t="shared" si="234"/>
        <v>11914850152.665667</v>
      </c>
      <c r="X123" s="57">
        <f t="shared" si="234"/>
        <v>535808446312.35107</v>
      </c>
      <c r="Y123" s="57">
        <f t="shared" si="234"/>
        <v>20653322538844.273</v>
      </c>
      <c r="Z123" s="57">
        <f t="shared" si="234"/>
        <v>696601796047916.75</v>
      </c>
      <c r="AA123" s="57">
        <f t="shared" si="234"/>
        <v>2.0884929538185552E+16</v>
      </c>
      <c r="AB123" s="57">
        <f t="shared" si="234"/>
        <v>5.6354717924684518E+17</v>
      </c>
      <c r="AC123" s="57">
        <f t="shared" si="234"/>
        <v>1.3824239244854821E+19</v>
      </c>
      <c r="AD123" s="57">
        <f t="shared" si="234"/>
        <v>3.1086374151447341E+20</v>
      </c>
      <c r="AE123" s="57">
        <f t="shared" si="234"/>
        <v>6.4527266807508957E+21</v>
      </c>
      <c r="AF123" s="57">
        <f t="shared" si="234"/>
        <v>1.2437649511409018E+23</v>
      </c>
      <c r="AG123" s="57">
        <f t="shared" si="234"/>
        <v>2.2375704254395309E+24</v>
      </c>
      <c r="AH123" s="57">
        <f t="shared" si="234"/>
        <v>3.7739228454906929E+25</v>
      </c>
      <c r="AI123" s="57">
        <f t="shared" si="234"/>
        <v>5.9908309188554443E+26</v>
      </c>
      <c r="AJ123" s="57">
        <f t="shared" si="234"/>
        <v>8.9818181191163984E+27</v>
      </c>
      <c r="AK123" s="57">
        <f t="shared" si="234"/>
        <v>1.2757545892541394E+29</v>
      </c>
      <c r="AL123" s="57">
        <f t="shared" si="234"/>
        <v>1.721473991362053E+30</v>
      </c>
      <c r="AM123" s="57">
        <f t="shared" si="139"/>
        <v>1</v>
      </c>
      <c r="AN123" s="57">
        <f t="shared" si="134"/>
        <v>1.3888888888888889E-3</v>
      </c>
      <c r="AO123" s="57">
        <f t="shared" ref="AO123:BH123" si="235">AN123+1/((FACT($B$4-1-AO$10))*(($B$5*$P123)^AO$10))</f>
        <v>1.4198908730158732E-3</v>
      </c>
      <c r="AP123" s="57">
        <f t="shared" si="235"/>
        <v>1.420467546827759E-3</v>
      </c>
      <c r="AQ123" s="57">
        <f t="shared" si="235"/>
        <v>1.420476128283293E-3</v>
      </c>
      <c r="AR123" s="57">
        <f t="shared" si="235"/>
        <v>1.4204762240584664E-3</v>
      </c>
      <c r="AS123" s="57">
        <f t="shared" si="235"/>
        <v>1.4204762247710793E-3</v>
      </c>
      <c r="AT123" s="57">
        <f t="shared" si="235"/>
        <v>1.4204762247737304E-3</v>
      </c>
      <c r="AU123" s="57" t="e">
        <f t="shared" si="235"/>
        <v>#NUM!</v>
      </c>
      <c r="AV123" s="57" t="e">
        <f t="shared" si="235"/>
        <v>#NUM!</v>
      </c>
      <c r="AW123" s="57" t="e">
        <f t="shared" si="235"/>
        <v>#NUM!</v>
      </c>
      <c r="AX123" s="57" t="e">
        <f t="shared" si="235"/>
        <v>#NUM!</v>
      </c>
      <c r="AY123" s="57" t="e">
        <f t="shared" si="235"/>
        <v>#NUM!</v>
      </c>
      <c r="AZ123" s="57" t="e">
        <f t="shared" si="235"/>
        <v>#NUM!</v>
      </c>
      <c r="BA123" s="57" t="e">
        <f t="shared" si="235"/>
        <v>#NUM!</v>
      </c>
      <c r="BB123" s="57" t="e">
        <f t="shared" si="235"/>
        <v>#NUM!</v>
      </c>
      <c r="BC123" s="57" t="e">
        <f t="shared" si="235"/>
        <v>#NUM!</v>
      </c>
      <c r="BD123" s="57" t="e">
        <f t="shared" si="235"/>
        <v>#NUM!</v>
      </c>
      <c r="BE123" s="57" t="e">
        <f t="shared" si="235"/>
        <v>#NUM!</v>
      </c>
      <c r="BF123" s="57" t="e">
        <f t="shared" si="235"/>
        <v>#NUM!</v>
      </c>
      <c r="BG123" s="57" t="e">
        <f t="shared" si="235"/>
        <v>#NUM!</v>
      </c>
      <c r="BH123" s="57" t="e">
        <f t="shared" si="235"/>
        <v>#NUM!</v>
      </c>
      <c r="BI123" s="5">
        <f t="shared" si="141"/>
        <v>4.6932617036435156</v>
      </c>
    </row>
    <row r="124" spans="4:61" s="1" customFormat="1">
      <c r="D124" s="5"/>
      <c r="E124" s="5"/>
      <c r="F124" s="5"/>
      <c r="G124" s="5"/>
      <c r="H124" s="5"/>
      <c r="O124" s="3"/>
      <c r="P124" s="57">
        <v>56.5</v>
      </c>
      <c r="Q124" s="57">
        <f t="shared" si="136"/>
        <v>4.3952477466845901E-106</v>
      </c>
      <c r="R124" s="57">
        <f t="shared" si="137"/>
        <v>1</v>
      </c>
      <c r="S124" s="57">
        <f t="shared" ref="S124:AL124" si="236">R124+(($B$5*$P124)^S$10)/FACT(S$10)</f>
        <v>272.2</v>
      </c>
      <c r="T124" s="57">
        <f t="shared" si="236"/>
        <v>37046.919999999991</v>
      </c>
      <c r="U124" s="57">
        <f t="shared" si="236"/>
        <v>3361481.6079999991</v>
      </c>
      <c r="V124" s="57">
        <f t="shared" si="236"/>
        <v>228758153.45439994</v>
      </c>
      <c r="W124" s="57">
        <f t="shared" si="236"/>
        <v>12454273634.403131</v>
      </c>
      <c r="X124" s="57">
        <f t="shared" si="236"/>
        <v>565047573373.28577</v>
      </c>
      <c r="Y124" s="57">
        <f t="shared" si="236"/>
        <v>21974090843256.852</v>
      </c>
      <c r="Z124" s="57">
        <f t="shared" si="236"/>
        <v>747740657692309.75</v>
      </c>
      <c r="AA124" s="57">
        <f t="shared" si="236"/>
        <v>2.2617506538743768E+16</v>
      </c>
      <c r="AB124" s="57">
        <f t="shared" si="236"/>
        <v>6.1572555723285926E+17</v>
      </c>
      <c r="AC124" s="57">
        <f t="shared" si="236"/>
        <v>1.5238534952527778E+19</v>
      </c>
      <c r="AD124" s="57">
        <f t="shared" si="236"/>
        <v>3.4571402728619298E+20</v>
      </c>
      <c r="AE124" s="57">
        <f t="shared" si="236"/>
        <v>7.2399412212008076E+21</v>
      </c>
      <c r="AF124" s="57">
        <f t="shared" si="236"/>
        <v>1.4079097086331819E+23</v>
      </c>
      <c r="AG124" s="57">
        <f t="shared" si="236"/>
        <v>2.5553935867928003E+24</v>
      </c>
      <c r="AH124" s="57">
        <f t="shared" si="236"/>
        <v>4.348290792679751E+25</v>
      </c>
      <c r="AI124" s="57">
        <f t="shared" si="236"/>
        <v>6.9639713669204914E+26</v>
      </c>
      <c r="AJ124" s="57">
        <f t="shared" si="236"/>
        <v>1.053363818342184E+28</v>
      </c>
      <c r="AK124" s="57">
        <f t="shared" si="236"/>
        <v>1.5094731038727019E+29</v>
      </c>
      <c r="AL124" s="57">
        <f t="shared" si="236"/>
        <v>2.0549567054714541E+30</v>
      </c>
      <c r="AM124" s="57">
        <f t="shared" si="139"/>
        <v>1</v>
      </c>
      <c r="AN124" s="57">
        <f t="shared" si="134"/>
        <v>1.3888888888888889E-3</v>
      </c>
      <c r="AO124" s="57">
        <f t="shared" ref="AO124:BH124" si="237">AN124+1/((FACT($B$4-1-AO$10))*(($B$5*$P124)^AO$10))</f>
        <v>1.4196165191740413E-3</v>
      </c>
      <c r="AP124" s="57">
        <f t="shared" si="237"/>
        <v>1.4201830315318058E-3</v>
      </c>
      <c r="AQ124" s="57">
        <f t="shared" si="237"/>
        <v>1.4201913871713008E-3</v>
      </c>
      <c r="AR124" s="57">
        <f t="shared" si="237"/>
        <v>1.4201914796009411E-3</v>
      </c>
      <c r="AS124" s="57">
        <f t="shared" si="237"/>
        <v>1.4201914802825755E-3</v>
      </c>
      <c r="AT124" s="57">
        <f t="shared" si="237"/>
        <v>1.4201914802850889E-3</v>
      </c>
      <c r="AU124" s="57" t="e">
        <f t="shared" si="237"/>
        <v>#NUM!</v>
      </c>
      <c r="AV124" s="57" t="e">
        <f t="shared" si="237"/>
        <v>#NUM!</v>
      </c>
      <c r="AW124" s="57" t="e">
        <f t="shared" si="237"/>
        <v>#NUM!</v>
      </c>
      <c r="AX124" s="57" t="e">
        <f t="shared" si="237"/>
        <v>#NUM!</v>
      </c>
      <c r="AY124" s="57" t="e">
        <f t="shared" si="237"/>
        <v>#NUM!</v>
      </c>
      <c r="AZ124" s="57" t="e">
        <f t="shared" si="237"/>
        <v>#NUM!</v>
      </c>
      <c r="BA124" s="57" t="e">
        <f t="shared" si="237"/>
        <v>#NUM!</v>
      </c>
      <c r="BB124" s="57" t="e">
        <f t="shared" si="237"/>
        <v>#NUM!</v>
      </c>
      <c r="BC124" s="57" t="e">
        <f t="shared" si="237"/>
        <v>#NUM!</v>
      </c>
      <c r="BD124" s="57" t="e">
        <f t="shared" si="237"/>
        <v>#NUM!</v>
      </c>
      <c r="BE124" s="57" t="e">
        <f t="shared" si="237"/>
        <v>#NUM!</v>
      </c>
      <c r="BF124" s="57" t="e">
        <f t="shared" si="237"/>
        <v>#NUM!</v>
      </c>
      <c r="BG124" s="57" t="e">
        <f t="shared" si="237"/>
        <v>#NUM!</v>
      </c>
      <c r="BH124" s="57" t="e">
        <f t="shared" si="237"/>
        <v>#NUM!</v>
      </c>
      <c r="BI124" s="5">
        <f t="shared" si="141"/>
        <v>4.6942026897164615</v>
      </c>
    </row>
    <row r="125" spans="4:61" s="1" customFormat="1">
      <c r="D125" s="5"/>
      <c r="E125" s="5"/>
      <c r="F125" s="5"/>
      <c r="G125" s="5"/>
      <c r="H125" s="5"/>
      <c r="O125" s="3"/>
      <c r="P125" s="58">
        <v>57</v>
      </c>
      <c r="Q125" s="57">
        <f t="shared" si="136"/>
        <v>4.2037322883131022E-107</v>
      </c>
      <c r="R125" s="57">
        <f t="shared" si="137"/>
        <v>1</v>
      </c>
      <c r="S125" s="57">
        <f t="shared" ref="S125:AL125" si="238">R125+(($B$5*$P125)^S$10)/FACT(S$10)</f>
        <v>274.59999999999997</v>
      </c>
      <c r="T125" s="57">
        <f t="shared" si="238"/>
        <v>37703.079999999987</v>
      </c>
      <c r="U125" s="57">
        <f t="shared" si="238"/>
        <v>3451180.4559999984</v>
      </c>
      <c r="V125" s="57">
        <f t="shared" si="238"/>
        <v>236933032.97439986</v>
      </c>
      <c r="W125" s="57">
        <f t="shared" si="238"/>
        <v>13013060002.78124</v>
      </c>
      <c r="X125" s="57">
        <f t="shared" si="238"/>
        <v>595604449825.97302</v>
      </c>
      <c r="Y125" s="57">
        <f t="shared" si="238"/>
        <v>23366605057772.438</v>
      </c>
      <c r="Z125" s="57">
        <f t="shared" si="238"/>
        <v>802134825849541.5</v>
      </c>
      <c r="AA125" s="57">
        <f t="shared" si="238"/>
        <v>2.4476688737919316E+16</v>
      </c>
      <c r="AB125" s="57">
        <f t="shared" si="238"/>
        <v>6.7221248377214822E+17</v>
      </c>
      <c r="AC125" s="57">
        <f t="shared" si="238"/>
        <v>1.6783168258441695E+19</v>
      </c>
      <c r="AD125" s="57">
        <f t="shared" si="238"/>
        <v>3.8411295992090729E+20</v>
      </c>
      <c r="AE125" s="57">
        <f t="shared" si="238"/>
        <v>8.1149922675247987E+21</v>
      </c>
      <c r="AF125" s="57">
        <f t="shared" si="238"/>
        <v>1.5919846216469795E+23</v>
      </c>
      <c r="AG125" s="57">
        <f t="shared" si="238"/>
        <v>2.9149609530891358E+24</v>
      </c>
      <c r="AH125" s="57">
        <f t="shared" si="238"/>
        <v>5.0038499547897013E+25</v>
      </c>
      <c r="AI125" s="57">
        <f t="shared" si="238"/>
        <v>8.08450273638452E+26</v>
      </c>
      <c r="AJ125" s="57">
        <f t="shared" si="238"/>
        <v>1.2336309239814885E+28</v>
      </c>
      <c r="AK125" s="57">
        <f t="shared" si="238"/>
        <v>1.7833747835275552E+29</v>
      </c>
      <c r="AL125" s="57">
        <f t="shared" si="238"/>
        <v>2.449233471817783E+30</v>
      </c>
      <c r="AM125" s="57">
        <f t="shared" si="139"/>
        <v>1</v>
      </c>
      <c r="AN125" s="57">
        <f t="shared" si="134"/>
        <v>1.3888888888888889E-3</v>
      </c>
      <c r="AO125" s="57">
        <f t="shared" ref="AO125:BH125" si="239">AN125+1/((FACT($B$4-1-AO$10))*(($B$5*$P125)^AO$10))</f>
        <v>1.4193469785575049E-3</v>
      </c>
      <c r="AP125" s="57">
        <f t="shared" si="239"/>
        <v>1.4199035956932618E-3</v>
      </c>
      <c r="AQ125" s="57">
        <f t="shared" si="239"/>
        <v>1.4199117333706852E-3</v>
      </c>
      <c r="AR125" s="57">
        <f t="shared" si="239"/>
        <v>1.4199118225996044E-3</v>
      </c>
      <c r="AS125" s="57">
        <f t="shared" si="239"/>
        <v>1.4199118232518626E-3</v>
      </c>
      <c r="AT125" s="57">
        <f t="shared" si="239"/>
        <v>1.4199118232542465E-3</v>
      </c>
      <c r="AU125" s="57" t="e">
        <f t="shared" si="239"/>
        <v>#NUM!</v>
      </c>
      <c r="AV125" s="57" t="e">
        <f t="shared" si="239"/>
        <v>#NUM!</v>
      </c>
      <c r="AW125" s="57" t="e">
        <f t="shared" si="239"/>
        <v>#NUM!</v>
      </c>
      <c r="AX125" s="57" t="e">
        <f t="shared" si="239"/>
        <v>#NUM!</v>
      </c>
      <c r="AY125" s="57" t="e">
        <f t="shared" si="239"/>
        <v>#NUM!</v>
      </c>
      <c r="AZ125" s="57" t="e">
        <f t="shared" si="239"/>
        <v>#NUM!</v>
      </c>
      <c r="BA125" s="57" t="e">
        <f t="shared" si="239"/>
        <v>#NUM!</v>
      </c>
      <c r="BB125" s="57" t="e">
        <f t="shared" si="239"/>
        <v>#NUM!</v>
      </c>
      <c r="BC125" s="57" t="e">
        <f t="shared" si="239"/>
        <v>#NUM!</v>
      </c>
      <c r="BD125" s="57" t="e">
        <f t="shared" si="239"/>
        <v>#NUM!</v>
      </c>
      <c r="BE125" s="57" t="e">
        <f t="shared" si="239"/>
        <v>#NUM!</v>
      </c>
      <c r="BF125" s="57" t="e">
        <f t="shared" si="239"/>
        <v>#NUM!</v>
      </c>
      <c r="BG125" s="57" t="e">
        <f t="shared" si="239"/>
        <v>#NUM!</v>
      </c>
      <c r="BH125" s="57" t="e">
        <f t="shared" si="239"/>
        <v>#NUM!</v>
      </c>
      <c r="BI125" s="5">
        <f t="shared" si="141"/>
        <v>4.695127230779419</v>
      </c>
    </row>
    <row r="126" spans="4:61" s="1" customFormat="1">
      <c r="D126" s="5"/>
      <c r="E126" s="5"/>
      <c r="F126" s="5"/>
      <c r="G126" s="5"/>
      <c r="H126" s="5"/>
      <c r="O126" s="3"/>
      <c r="P126" s="57">
        <v>57.5</v>
      </c>
      <c r="Q126" s="57">
        <f t="shared" si="136"/>
        <v>4.0187059328787465E-108</v>
      </c>
      <c r="R126" s="57">
        <f t="shared" si="137"/>
        <v>1</v>
      </c>
      <c r="S126" s="57">
        <f t="shared" ref="S126:AL126" si="240">R126+(($B$5*$P126)^S$10)/FACT(S$10)</f>
        <v>277</v>
      </c>
      <c r="T126" s="57">
        <f t="shared" si="240"/>
        <v>38365</v>
      </c>
      <c r="U126" s="57">
        <f t="shared" si="240"/>
        <v>3542461</v>
      </c>
      <c r="V126" s="57">
        <f t="shared" si="240"/>
        <v>245325085</v>
      </c>
      <c r="W126" s="57">
        <f t="shared" si="240"/>
        <v>13591725929.799999</v>
      </c>
      <c r="X126" s="57">
        <f t="shared" si="240"/>
        <v>627526164790.6001</v>
      </c>
      <c r="Y126" s="57">
        <f t="shared" si="240"/>
        <v>24834084039873.574</v>
      </c>
      <c r="Z126" s="57">
        <f t="shared" si="240"/>
        <v>859960330730236.13</v>
      </c>
      <c r="AA126" s="57">
        <f t="shared" si="240"/>
        <v>2.647049856256802E+16</v>
      </c>
      <c r="AB126" s="57">
        <f t="shared" si="240"/>
        <v>7.3332135376129088E+17</v>
      </c>
      <c r="AC126" s="57">
        <f t="shared" si="240"/>
        <v>1.8468851902383792E+19</v>
      </c>
      <c r="AD126" s="57">
        <f t="shared" si="240"/>
        <v>4.2638605452070126E+20</v>
      </c>
      <c r="AE126" s="57">
        <f t="shared" si="240"/>
        <v>9.0867820485711348E+21</v>
      </c>
      <c r="AF126" s="57">
        <f t="shared" si="240"/>
        <v>1.7982030307413679E+23</v>
      </c>
      <c r="AG126" s="57">
        <f t="shared" si="240"/>
        <v>3.321317089944545E+24</v>
      </c>
      <c r="AH126" s="57">
        <f t="shared" si="240"/>
        <v>5.7512136663459099E+25</v>
      </c>
      <c r="AI126" s="57">
        <f t="shared" si="240"/>
        <v>9.37316030915813E+26</v>
      </c>
      <c r="AJ126" s="57">
        <f t="shared" si="240"/>
        <v>1.4427642409451905E+28</v>
      </c>
      <c r="AK126" s="57">
        <f t="shared" si="240"/>
        <v>2.1039238348713408E+29</v>
      </c>
      <c r="AL126" s="57">
        <f t="shared" si="240"/>
        <v>2.9147058103591486E+30</v>
      </c>
      <c r="AM126" s="57">
        <f t="shared" si="139"/>
        <v>1</v>
      </c>
      <c r="AN126" s="57">
        <f t="shared" si="134"/>
        <v>1.3888888888888889E-3</v>
      </c>
      <c r="AO126" s="57">
        <f t="shared" ref="AO126:BH126" si="241">AN126+1/((FACT($B$4-1-AO$10))*(($B$5*$P126)^AO$10))</f>
        <v>1.4190821256038649E-3</v>
      </c>
      <c r="AP126" s="57">
        <f t="shared" si="241"/>
        <v>1.4196291045298608E-3</v>
      </c>
      <c r="AQ126" s="57">
        <f t="shared" si="241"/>
        <v>1.4196370317606723E-3</v>
      </c>
      <c r="AR126" s="57">
        <f t="shared" si="241"/>
        <v>1.4196371179262246E-3</v>
      </c>
      <c r="AS126" s="57">
        <f t="shared" si="241"/>
        <v>1.4196371185506128E-3</v>
      </c>
      <c r="AT126" s="57">
        <f t="shared" si="241"/>
        <v>1.4196371185528751E-3</v>
      </c>
      <c r="AU126" s="57" t="e">
        <f t="shared" si="241"/>
        <v>#NUM!</v>
      </c>
      <c r="AV126" s="57" t="e">
        <f t="shared" si="241"/>
        <v>#NUM!</v>
      </c>
      <c r="AW126" s="57" t="e">
        <f t="shared" si="241"/>
        <v>#NUM!</v>
      </c>
      <c r="AX126" s="57" t="e">
        <f t="shared" si="241"/>
        <v>#NUM!</v>
      </c>
      <c r="AY126" s="57" t="e">
        <f t="shared" si="241"/>
        <v>#NUM!</v>
      </c>
      <c r="AZ126" s="57" t="e">
        <f t="shared" si="241"/>
        <v>#NUM!</v>
      </c>
      <c r="BA126" s="57" t="e">
        <f t="shared" si="241"/>
        <v>#NUM!</v>
      </c>
      <c r="BB126" s="57" t="e">
        <f t="shared" si="241"/>
        <v>#NUM!</v>
      </c>
      <c r="BC126" s="57" t="e">
        <f t="shared" si="241"/>
        <v>#NUM!</v>
      </c>
      <c r="BD126" s="57" t="e">
        <f t="shared" si="241"/>
        <v>#NUM!</v>
      </c>
      <c r="BE126" s="57" t="e">
        <f t="shared" si="241"/>
        <v>#NUM!</v>
      </c>
      <c r="BF126" s="57" t="e">
        <f t="shared" si="241"/>
        <v>#NUM!</v>
      </c>
      <c r="BG126" s="57" t="e">
        <f t="shared" si="241"/>
        <v>#NUM!</v>
      </c>
      <c r="BH126" s="57" t="e">
        <f t="shared" si="241"/>
        <v>#NUM!</v>
      </c>
      <c r="BI126" s="5">
        <f t="shared" si="141"/>
        <v>4.6960357541668234</v>
      </c>
    </row>
    <row r="127" spans="4:61" s="1" customFormat="1">
      <c r="D127" s="5"/>
      <c r="E127" s="5"/>
      <c r="F127" s="5"/>
      <c r="G127" s="5"/>
      <c r="H127" s="5"/>
      <c r="O127" s="3"/>
      <c r="P127" s="58">
        <v>58</v>
      </c>
      <c r="Q127" s="57">
        <f t="shared" si="136"/>
        <v>3.8400808190905922E-109</v>
      </c>
      <c r="R127" s="57">
        <f t="shared" si="137"/>
        <v>1</v>
      </c>
      <c r="S127" s="57">
        <f t="shared" ref="S127:AL127" si="242">R127+(($B$5*$P127)^S$10)/FACT(S$10)</f>
        <v>279.39999999999998</v>
      </c>
      <c r="T127" s="57">
        <f t="shared" si="242"/>
        <v>39032.679999999993</v>
      </c>
      <c r="U127" s="57">
        <f t="shared" si="242"/>
        <v>3635337.0639999993</v>
      </c>
      <c r="V127" s="57">
        <f t="shared" si="242"/>
        <v>253938122.19039989</v>
      </c>
      <c r="W127" s="57">
        <f t="shared" si="242"/>
        <v>14190797198.028343</v>
      </c>
      <c r="X127" s="57">
        <f t="shared" si="242"/>
        <v>660861058316.90881</v>
      </c>
      <c r="Y127" s="57">
        <f t="shared" si="242"/>
        <v>26379861157673.527</v>
      </c>
      <c r="Z127" s="57">
        <f t="shared" si="242"/>
        <v>921401064615283.5</v>
      </c>
      <c r="AA127" s="57">
        <f t="shared" si="242"/>
        <v>2.8607390291570688E+16</v>
      </c>
      <c r="AB127" s="57">
        <f t="shared" si="242"/>
        <v>7.9938533037000896E+17</v>
      </c>
      <c r="AC127" s="57">
        <f t="shared" si="242"/>
        <v>2.0307074286537028E+19</v>
      </c>
      <c r="AD127" s="57">
        <f t="shared" si="242"/>
        <v>4.7288545806961174E+20</v>
      </c>
      <c r="AE127" s="57">
        <f t="shared" si="242"/>
        <v>1.0165025615393304E+22</v>
      </c>
      <c r="AF127" s="57">
        <f t="shared" si="242"/>
        <v>2.0290015560103011E+23</v>
      </c>
      <c r="AG127" s="57">
        <f t="shared" si="242"/>
        <v>3.7800641681344489E+24</v>
      </c>
      <c r="AH127" s="57">
        <f t="shared" si="242"/>
        <v>6.6022717986215938E+25</v>
      </c>
      <c r="AI127" s="57">
        <f t="shared" si="242"/>
        <v>1.0853377075717385E+27</v>
      </c>
      <c r="AJ127" s="57">
        <f t="shared" si="242"/>
        <v>1.6850742879827817E+28</v>
      </c>
      <c r="AK127" s="57">
        <f t="shared" si="242"/>
        <v>2.4785541656172739E+29</v>
      </c>
      <c r="AL127" s="57">
        <f t="shared" si="242"/>
        <v>3.4634404742137694E+30</v>
      </c>
      <c r="AM127" s="57">
        <f t="shared" si="139"/>
        <v>1</v>
      </c>
      <c r="AN127" s="57">
        <f t="shared" si="134"/>
        <v>1.3888888888888889E-3</v>
      </c>
      <c r="AO127" s="57">
        <f t="shared" ref="AO127:BH127" si="243">AN127+1/((FACT($B$4-1-AO$10))*(($B$5*$P127)^AO$10))</f>
        <v>1.4188218390804599E-3</v>
      </c>
      <c r="AP127" s="57">
        <f t="shared" si="243"/>
        <v>1.4193594279847625E-3</v>
      </c>
      <c r="AQ127" s="57">
        <f t="shared" si="243"/>
        <v>1.4193671519632726E-3</v>
      </c>
      <c r="AR127" s="57">
        <f t="shared" si="243"/>
        <v>1.4193672351957996E-3</v>
      </c>
      <c r="AS127" s="57">
        <f t="shared" si="243"/>
        <v>1.4193672357937345E-3</v>
      </c>
      <c r="AT127" s="57">
        <f t="shared" si="243"/>
        <v>1.4193672357958823E-3</v>
      </c>
      <c r="AU127" s="57" t="e">
        <f t="shared" si="243"/>
        <v>#NUM!</v>
      </c>
      <c r="AV127" s="57" t="e">
        <f t="shared" si="243"/>
        <v>#NUM!</v>
      </c>
      <c r="AW127" s="57" t="e">
        <f t="shared" si="243"/>
        <v>#NUM!</v>
      </c>
      <c r="AX127" s="57" t="e">
        <f t="shared" si="243"/>
        <v>#NUM!</v>
      </c>
      <c r="AY127" s="57" t="e">
        <f t="shared" si="243"/>
        <v>#NUM!</v>
      </c>
      <c r="AZ127" s="57" t="e">
        <f t="shared" si="243"/>
        <v>#NUM!</v>
      </c>
      <c r="BA127" s="57" t="e">
        <f t="shared" si="243"/>
        <v>#NUM!</v>
      </c>
      <c r="BB127" s="57" t="e">
        <f t="shared" si="243"/>
        <v>#NUM!</v>
      </c>
      <c r="BC127" s="57" t="e">
        <f t="shared" si="243"/>
        <v>#NUM!</v>
      </c>
      <c r="BD127" s="57" t="e">
        <f t="shared" si="243"/>
        <v>#NUM!</v>
      </c>
      <c r="BE127" s="57" t="e">
        <f t="shared" si="243"/>
        <v>#NUM!</v>
      </c>
      <c r="BF127" s="57" t="e">
        <f t="shared" si="243"/>
        <v>#NUM!</v>
      </c>
      <c r="BG127" s="57" t="e">
        <f t="shared" si="243"/>
        <v>#NUM!</v>
      </c>
      <c r="BH127" s="57" t="e">
        <f t="shared" si="243"/>
        <v>#NUM!</v>
      </c>
      <c r="BI127" s="5">
        <f t="shared" si="141"/>
        <v>4.6969286725351695</v>
      </c>
    </row>
    <row r="128" spans="4:61" s="1" customFormat="1">
      <c r="D128" s="5"/>
      <c r="E128" s="5"/>
      <c r="F128" s="5"/>
      <c r="G128" s="5"/>
      <c r="H128" s="5"/>
      <c r="O128" s="3"/>
      <c r="P128" s="57">
        <v>58.5</v>
      </c>
      <c r="Q128" s="57">
        <f t="shared" si="136"/>
        <v>3.6677594375769763E-110</v>
      </c>
      <c r="R128" s="57">
        <f t="shared" si="137"/>
        <v>1</v>
      </c>
      <c r="S128" s="57">
        <f t="shared" ref="S128:AL128" si="244">R128+(($B$5*$P128)^S$10)/FACT(S$10)</f>
        <v>281.8</v>
      </c>
      <c r="T128" s="57">
        <f t="shared" si="244"/>
        <v>39706.120000000003</v>
      </c>
      <c r="U128" s="57">
        <f t="shared" si="244"/>
        <v>3729822.4720000001</v>
      </c>
      <c r="V128" s="57">
        <f t="shared" si="244"/>
        <v>262775990.38240001</v>
      </c>
      <c r="W128" s="57">
        <f t="shared" si="244"/>
        <v>14810808780.230465</v>
      </c>
      <c r="X128" s="57">
        <f t="shared" si="244"/>
        <v>695658743345.11987</v>
      </c>
      <c r="Y128" s="57">
        <f t="shared" si="244"/>
        <v>28007387318462.398</v>
      </c>
      <c r="Z128" s="57">
        <f t="shared" si="244"/>
        <v>986649060305078.88</v>
      </c>
      <c r="AA128" s="57">
        <f t="shared" si="244"/>
        <v>3.0896269257487516E+16</v>
      </c>
      <c r="AB128" s="57">
        <f t="shared" si="244"/>
        <v>8.707584043943703E+17</v>
      </c>
      <c r="AC128" s="57">
        <f t="shared" si="244"/>
        <v>2.2310148181343158E+19</v>
      </c>
      <c r="AD128" s="57">
        <f t="shared" si="244"/>
        <v>5.2399186896194476E+20</v>
      </c>
      <c r="AE128" s="57">
        <f t="shared" si="244"/>
        <v>1.1360317037822941E+22</v>
      </c>
      <c r="AF128" s="57">
        <f t="shared" si="244"/>
        <v>2.2870603899612063E+23</v>
      </c>
      <c r="AG128" s="57">
        <f t="shared" si="244"/>
        <v>4.2974179540554528E+24</v>
      </c>
      <c r="AH128" s="57">
        <f t="shared" si="244"/>
        <v>7.5703312063346745E+25</v>
      </c>
      <c r="AI128" s="57">
        <f t="shared" si="244"/>
        <v>1.2551606688803464E+27</v>
      </c>
      <c r="AJ128" s="57">
        <f t="shared" si="244"/>
        <v>1.9654695435225542E+28</v>
      </c>
      <c r="AK128" s="57">
        <f t="shared" si="244"/>
        <v>2.915804513504745E+29</v>
      </c>
      <c r="AL128" s="57">
        <f t="shared" si="244"/>
        <v>4.1094180644005703E+30</v>
      </c>
      <c r="AM128" s="57">
        <f t="shared" si="139"/>
        <v>1</v>
      </c>
      <c r="AN128" s="57">
        <f t="shared" si="134"/>
        <v>1.3888888888888889E-3</v>
      </c>
      <c r="AO128" s="57">
        <f t="shared" ref="AO128:BH128" si="245">AN128+1/((FACT($B$4-1-AO$10))*(($B$5*$P128)^AO$10))</f>
        <v>1.4185660018993353E-3</v>
      </c>
      <c r="AP128" s="57">
        <f t="shared" si="245"/>
        <v>1.4190944405213161E-3</v>
      </c>
      <c r="AQ128" s="57">
        <f t="shared" si="245"/>
        <v>1.4191019681370138E-3</v>
      </c>
      <c r="AR128" s="57">
        <f t="shared" si="245"/>
        <v>1.4191020485602585E-3</v>
      </c>
      <c r="AS128" s="57">
        <f t="shared" si="245"/>
        <v>1.4191020491330737E-3</v>
      </c>
      <c r="AT128" s="57">
        <f t="shared" si="245"/>
        <v>1.4191020491351137E-3</v>
      </c>
      <c r="AU128" s="57" t="e">
        <f t="shared" si="245"/>
        <v>#NUM!</v>
      </c>
      <c r="AV128" s="57" t="e">
        <f t="shared" si="245"/>
        <v>#NUM!</v>
      </c>
      <c r="AW128" s="57" t="e">
        <f t="shared" si="245"/>
        <v>#NUM!</v>
      </c>
      <c r="AX128" s="57" t="e">
        <f t="shared" si="245"/>
        <v>#NUM!</v>
      </c>
      <c r="AY128" s="57" t="e">
        <f t="shared" si="245"/>
        <v>#NUM!</v>
      </c>
      <c r="AZ128" s="57" t="e">
        <f t="shared" si="245"/>
        <v>#NUM!</v>
      </c>
      <c r="BA128" s="57" t="e">
        <f t="shared" si="245"/>
        <v>#NUM!</v>
      </c>
      <c r="BB128" s="57" t="e">
        <f t="shared" si="245"/>
        <v>#NUM!</v>
      </c>
      <c r="BC128" s="57" t="e">
        <f t="shared" si="245"/>
        <v>#NUM!</v>
      </c>
      <c r="BD128" s="57" t="e">
        <f t="shared" si="245"/>
        <v>#NUM!</v>
      </c>
      <c r="BE128" s="57" t="e">
        <f t="shared" si="245"/>
        <v>#NUM!</v>
      </c>
      <c r="BF128" s="57" t="e">
        <f t="shared" si="245"/>
        <v>#NUM!</v>
      </c>
      <c r="BG128" s="57" t="e">
        <f t="shared" si="245"/>
        <v>#NUM!</v>
      </c>
      <c r="BH128" s="57" t="e">
        <f t="shared" si="245"/>
        <v>#NUM!</v>
      </c>
      <c r="BI128" s="5">
        <f t="shared" si="141"/>
        <v>4.6978063844878069</v>
      </c>
    </row>
    <row r="129" spans="4:61" s="1" customFormat="1">
      <c r="D129" s="5"/>
      <c r="E129" s="5"/>
      <c r="F129" s="5"/>
      <c r="G129" s="5"/>
      <c r="H129" s="5"/>
      <c r="O129" s="3"/>
      <c r="P129" s="58">
        <v>59</v>
      </c>
      <c r="Q129" s="57">
        <f t="shared" si="136"/>
        <v>3.5016356894193325E-111</v>
      </c>
      <c r="R129" s="57">
        <f t="shared" si="137"/>
        <v>1</v>
      </c>
      <c r="S129" s="57">
        <f t="shared" ref="S129:AL129" si="246">R129+(($B$5*$P129)^S$10)/FACT(S$10)</f>
        <v>284.2</v>
      </c>
      <c r="T129" s="57">
        <f t="shared" si="246"/>
        <v>40385.319999999992</v>
      </c>
      <c r="U129" s="57">
        <f t="shared" si="246"/>
        <v>3825931.0479999995</v>
      </c>
      <c r="V129" s="57">
        <f t="shared" si="246"/>
        <v>271842568.59039992</v>
      </c>
      <c r="W129" s="57">
        <f t="shared" si="246"/>
        <v>15452304918.991932</v>
      </c>
      <c r="X129" s="57">
        <f t="shared" si="246"/>
        <v>731970127857.94409</v>
      </c>
      <c r="Y129" s="57">
        <f t="shared" si="246"/>
        <v>29720234050188.125</v>
      </c>
      <c r="Z129" s="57">
        <f t="shared" si="246"/>
        <v>1055904776900676.4</v>
      </c>
      <c r="AA129" s="57">
        <f t="shared" si="246"/>
        <v>3.3346511725262708E+16</v>
      </c>
      <c r="AB129" s="57">
        <f t="shared" si="246"/>
        <v>9.4781650050287539E+17</v>
      </c>
      <c r="AC129" s="57">
        <f t="shared" si="246"/>
        <v>2.449126202975923E+19</v>
      </c>
      <c r="AD129" s="57">
        <f t="shared" si="246"/>
        <v>5.801165765202091E+20</v>
      </c>
      <c r="AE129" s="57">
        <f t="shared" si="246"/>
        <v>1.2684200350650626E+22</v>
      </c>
      <c r="AF129" s="57">
        <f t="shared" si="246"/>
        <v>2.5753252355306012E+23</v>
      </c>
      <c r="AG129" s="57">
        <f t="shared" si="246"/>
        <v>4.8802688656145517E+24</v>
      </c>
      <c r="AH129" s="57">
        <f t="shared" si="246"/>
        <v>8.6702702120102947E+25</v>
      </c>
      <c r="AI129" s="57">
        <f t="shared" si="246"/>
        <v>1.4497681784536978E+27</v>
      </c>
      <c r="AJ129" s="57">
        <f t="shared" si="246"/>
        <v>2.2895331672768921E+28</v>
      </c>
      <c r="AK129" s="57">
        <f t="shared" si="246"/>
        <v>3.4254709912487795E+29</v>
      </c>
      <c r="AL129" s="57">
        <f t="shared" si="246"/>
        <v>4.8688161262467412E+30</v>
      </c>
      <c r="AM129" s="57">
        <f t="shared" si="139"/>
        <v>1</v>
      </c>
      <c r="AN129" s="57">
        <f t="shared" si="134"/>
        <v>1.3888888888888889E-3</v>
      </c>
      <c r="AO129" s="57">
        <f t="shared" ref="AO129:BH129" si="247">AN129+1/((FACT($B$4-1-AO$10))*(($B$5*$P129)^AO$10))</f>
        <v>1.4183145009416197E-3</v>
      </c>
      <c r="AP129" s="57">
        <f t="shared" si="247"/>
        <v>1.4188340209284264E-3</v>
      </c>
      <c r="AQ129" s="57">
        <f t="shared" si="247"/>
        <v>1.4188413587813474E-3</v>
      </c>
      <c r="AR129" s="57">
        <f t="shared" si="247"/>
        <v>1.4188414365128403E-3</v>
      </c>
      <c r="AS129" s="57">
        <f t="shared" si="247"/>
        <v>1.4188414370617916E-3</v>
      </c>
      <c r="AT129" s="57">
        <f t="shared" si="247"/>
        <v>1.4188414370637299E-3</v>
      </c>
      <c r="AU129" s="57" t="e">
        <f t="shared" si="247"/>
        <v>#NUM!</v>
      </c>
      <c r="AV129" s="57" t="e">
        <f t="shared" si="247"/>
        <v>#NUM!</v>
      </c>
      <c r="AW129" s="57" t="e">
        <f t="shared" si="247"/>
        <v>#NUM!</v>
      </c>
      <c r="AX129" s="57" t="e">
        <f t="shared" si="247"/>
        <v>#NUM!</v>
      </c>
      <c r="AY129" s="57" t="e">
        <f t="shared" si="247"/>
        <v>#NUM!</v>
      </c>
      <c r="AZ129" s="57" t="e">
        <f t="shared" si="247"/>
        <v>#NUM!</v>
      </c>
      <c r="BA129" s="57" t="e">
        <f t="shared" si="247"/>
        <v>#NUM!</v>
      </c>
      <c r="BB129" s="57" t="e">
        <f t="shared" si="247"/>
        <v>#NUM!</v>
      </c>
      <c r="BC129" s="57" t="e">
        <f t="shared" si="247"/>
        <v>#NUM!</v>
      </c>
      <c r="BD129" s="57" t="e">
        <f t="shared" si="247"/>
        <v>#NUM!</v>
      </c>
      <c r="BE129" s="57" t="e">
        <f t="shared" si="247"/>
        <v>#NUM!</v>
      </c>
      <c r="BF129" s="57" t="e">
        <f t="shared" si="247"/>
        <v>#NUM!</v>
      </c>
      <c r="BG129" s="57" t="e">
        <f t="shared" si="247"/>
        <v>#NUM!</v>
      </c>
      <c r="BH129" s="57" t="e">
        <f t="shared" si="247"/>
        <v>#NUM!</v>
      </c>
      <c r="BI129" s="5">
        <f t="shared" si="141"/>
        <v>4.6986692751680756</v>
      </c>
    </row>
    <row r="130" spans="4:61" s="1" customFormat="1">
      <c r="D130" s="5"/>
      <c r="E130" s="5"/>
      <c r="F130" s="5"/>
      <c r="G130" s="5"/>
      <c r="H130" s="5"/>
      <c r="O130" s="3"/>
      <c r="P130" s="57">
        <v>59.5</v>
      </c>
      <c r="Q130" s="57">
        <f t="shared" si="136"/>
        <v>3.3415958892619178E-112</v>
      </c>
      <c r="R130" s="57">
        <f t="shared" si="137"/>
        <v>1</v>
      </c>
      <c r="S130" s="57">
        <f t="shared" ref="S130:AL130" si="248">R130+(($B$5*$P130)^S$10)/FACT(S$10)</f>
        <v>286.59999999999997</v>
      </c>
      <c r="T130" s="57">
        <f t="shared" si="248"/>
        <v>41070.279999999992</v>
      </c>
      <c r="U130" s="57">
        <f t="shared" si="248"/>
        <v>3923676.6159999985</v>
      </c>
      <c r="V130" s="57">
        <f t="shared" si="248"/>
        <v>281141769.00639987</v>
      </c>
      <c r="W130" s="57">
        <f t="shared" si="248"/>
        <v>16115839206.346039</v>
      </c>
      <c r="X130" s="57">
        <f t="shared" si="248"/>
        <v>769847437223.71289</v>
      </c>
      <c r="Y130" s="57">
        <f t="shared" si="248"/>
        <v>31522096636332.273</v>
      </c>
      <c r="Z130" s="57">
        <f t="shared" si="248"/>
        <v>1129377393044507.8</v>
      </c>
      <c r="AA130" s="57">
        <f t="shared" si="248"/>
        <v>3.5967985465730608E+16</v>
      </c>
      <c r="AB130" s="57">
        <f t="shared" si="248"/>
        <v>1.0309586320216454E+18</v>
      </c>
      <c r="AC130" s="57">
        <f t="shared" si="248"/>
        <v>2.6864533964418855E+19</v>
      </c>
      <c r="AD130" s="57">
        <f t="shared" si="248"/>
        <v>6.4170362687547231E+20</v>
      </c>
      <c r="AE130" s="57">
        <f t="shared" si="248"/>
        <v>1.4149245544982924E+22</v>
      </c>
      <c r="AF130" s="57">
        <f t="shared" si="248"/>
        <v>2.8970310067437486E+23</v>
      </c>
      <c r="AG130" s="57">
        <f t="shared" si="248"/>
        <v>5.5362485023379966E+24</v>
      </c>
      <c r="AH130" s="57">
        <f t="shared" si="248"/>
        <v>9.918708392203364E+25</v>
      </c>
      <c r="AI130" s="57">
        <f t="shared" si="248"/>
        <v>1.6725211189729204E+27</v>
      </c>
      <c r="AJ130" s="57">
        <f t="shared" si="248"/>
        <v>2.6636087808446985E+28</v>
      </c>
      <c r="AK130" s="57">
        <f t="shared" si="248"/>
        <v>4.0187791130917287E+29</v>
      </c>
      <c r="AL130" s="57">
        <f t="shared" si="248"/>
        <v>5.7603311508995377E+30</v>
      </c>
      <c r="AM130" s="57">
        <f t="shared" si="139"/>
        <v>1</v>
      </c>
      <c r="AN130" s="57">
        <f t="shared" si="134"/>
        <v>1.3888888888888889E-3</v>
      </c>
      <c r="AO130" s="57">
        <f t="shared" ref="AO130:BH130" si="249">AN130+1/((FACT($B$4-1-AO$10))*(($B$5*$P130)^AO$10))</f>
        <v>1.4180672268907565E-3</v>
      </c>
      <c r="AP130" s="57">
        <f t="shared" si="249"/>
        <v>1.4185780521358872E-3</v>
      </c>
      <c r="AQ130" s="57">
        <f t="shared" si="249"/>
        <v>1.418585206551085E-3</v>
      </c>
      <c r="AR130" s="57">
        <f t="shared" si="249"/>
        <v>1.4185852817025053E-3</v>
      </c>
      <c r="AS130" s="57">
        <f t="shared" si="249"/>
        <v>1.4185852822287757E-3</v>
      </c>
      <c r="AT130" s="57">
        <f t="shared" si="249"/>
        <v>1.4185852822306184E-3</v>
      </c>
      <c r="AU130" s="57" t="e">
        <f t="shared" si="249"/>
        <v>#NUM!</v>
      </c>
      <c r="AV130" s="57" t="e">
        <f t="shared" si="249"/>
        <v>#NUM!</v>
      </c>
      <c r="AW130" s="57" t="e">
        <f t="shared" si="249"/>
        <v>#NUM!</v>
      </c>
      <c r="AX130" s="57" t="e">
        <f t="shared" si="249"/>
        <v>#NUM!</v>
      </c>
      <c r="AY130" s="57" t="e">
        <f t="shared" si="249"/>
        <v>#NUM!</v>
      </c>
      <c r="AZ130" s="57" t="e">
        <f t="shared" si="249"/>
        <v>#NUM!</v>
      </c>
      <c r="BA130" s="57" t="e">
        <f t="shared" si="249"/>
        <v>#NUM!</v>
      </c>
      <c r="BB130" s="57" t="e">
        <f t="shared" si="249"/>
        <v>#NUM!</v>
      </c>
      <c r="BC130" s="57" t="e">
        <f t="shared" si="249"/>
        <v>#NUM!</v>
      </c>
      <c r="BD130" s="57" t="e">
        <f t="shared" si="249"/>
        <v>#NUM!</v>
      </c>
      <c r="BE130" s="57" t="e">
        <f t="shared" si="249"/>
        <v>#NUM!</v>
      </c>
      <c r="BF130" s="57" t="e">
        <f t="shared" si="249"/>
        <v>#NUM!</v>
      </c>
      <c r="BG130" s="57" t="e">
        <f t="shared" si="249"/>
        <v>#NUM!</v>
      </c>
      <c r="BH130" s="57" t="e">
        <f t="shared" si="249"/>
        <v>#NUM!</v>
      </c>
      <c r="BI130" s="5">
        <f t="shared" si="141"/>
        <v>4.699517716822661</v>
      </c>
    </row>
    <row r="131" spans="4:61" s="1" customFormat="1">
      <c r="D131" s="5"/>
      <c r="E131" s="5"/>
      <c r="F131" s="5"/>
      <c r="G131" s="5"/>
      <c r="H131" s="5"/>
      <c r="O131" s="3"/>
      <c r="P131" s="58">
        <v>60</v>
      </c>
      <c r="Q131" s="57">
        <f t="shared" si="136"/>
        <v>3.187519713352454E-113</v>
      </c>
      <c r="R131" s="57">
        <f t="shared" si="137"/>
        <v>1</v>
      </c>
      <c r="S131" s="57">
        <f t="shared" ref="S131:AL131" si="250">R131+(($B$5*$P131)^S$10)/FACT(S$10)</f>
        <v>289</v>
      </c>
      <c r="T131" s="57">
        <f t="shared" si="250"/>
        <v>41761</v>
      </c>
      <c r="U131" s="57">
        <f t="shared" si="250"/>
        <v>4023073</v>
      </c>
      <c r="V131" s="57">
        <f t="shared" si="250"/>
        <v>290677537</v>
      </c>
      <c r="W131" s="57">
        <f t="shared" si="250"/>
        <v>16801974663.4</v>
      </c>
      <c r="X131" s="57">
        <f t="shared" si="250"/>
        <v>809344236730.59998</v>
      </c>
      <c r="Y131" s="57">
        <f t="shared" si="250"/>
        <v>33416797304638.258</v>
      </c>
      <c r="Z131" s="57">
        <f t="shared" si="250"/>
        <v>1207285107749314</v>
      </c>
      <c r="AA131" s="57">
        <f t="shared" si="250"/>
        <v>3.8771071041978936E+16</v>
      </c>
      <c r="AB131" s="57">
        <f t="shared" si="250"/>
        <v>1.120608105947792E+18</v>
      </c>
      <c r="AC131" s="57">
        <f t="shared" si="250"/>
        <v>2.944506865620908E+19</v>
      </c>
      <c r="AD131" s="57">
        <f t="shared" si="250"/>
        <v>7.0923212186247994E+20</v>
      </c>
      <c r="AE131" s="57">
        <f t="shared" si="250"/>
        <v>1.5769129915970635E+22</v>
      </c>
      <c r="AF131" s="57">
        <f t="shared" si="250"/>
        <v>3.2557274168048128E+23</v>
      </c>
      <c r="AG131" s="57">
        <f t="shared" si="250"/>
        <v>6.2738020875590852E+24</v>
      </c>
      <c r="AH131" s="57">
        <f t="shared" si="250"/>
        <v>1.1334193031337396E+26</v>
      </c>
      <c r="AI131" s="57">
        <f t="shared" si="250"/>
        <v>1.9272019849624728E+27</v>
      </c>
      <c r="AJ131" s="57">
        <f t="shared" si="250"/>
        <v>3.094896285934806E+28</v>
      </c>
      <c r="AK131" s="57">
        <f t="shared" si="250"/>
        <v>4.7085775927108745E+29</v>
      </c>
      <c r="AL131" s="57">
        <f t="shared" si="250"/>
        <v>6.8055444276001336E+30</v>
      </c>
      <c r="AM131" s="57">
        <f t="shared" si="139"/>
        <v>1</v>
      </c>
      <c r="AN131" s="57">
        <f t="shared" si="134"/>
        <v>1.3888888888888889E-3</v>
      </c>
      <c r="AO131" s="57">
        <f t="shared" ref="AO131:BH131" si="251">AN131+1/((FACT($B$4-1-AO$10))*(($B$5*$P131)^AO$10))</f>
        <v>1.4178240740740742E-3</v>
      </c>
      <c r="AP131" s="57">
        <f t="shared" si="251"/>
        <v>1.4183264210390948E-3</v>
      </c>
      <c r="AQ131" s="57">
        <f t="shared" si="251"/>
        <v>1.4183333980802757E-3</v>
      </c>
      <c r="AR131" s="57">
        <f t="shared" si="251"/>
        <v>1.4183334707577879E-3</v>
      </c>
      <c r="AS131" s="57">
        <f t="shared" si="251"/>
        <v>1.4183334712624929E-3</v>
      </c>
      <c r="AT131" s="57">
        <f t="shared" si="251"/>
        <v>1.4183334712642454E-3</v>
      </c>
      <c r="AU131" s="57" t="e">
        <f t="shared" si="251"/>
        <v>#NUM!</v>
      </c>
      <c r="AV131" s="57" t="e">
        <f t="shared" si="251"/>
        <v>#NUM!</v>
      </c>
      <c r="AW131" s="57" t="e">
        <f t="shared" si="251"/>
        <v>#NUM!</v>
      </c>
      <c r="AX131" s="57" t="e">
        <f t="shared" si="251"/>
        <v>#NUM!</v>
      </c>
      <c r="AY131" s="57" t="e">
        <f t="shared" si="251"/>
        <v>#NUM!</v>
      </c>
      <c r="AZ131" s="57" t="e">
        <f t="shared" si="251"/>
        <v>#NUM!</v>
      </c>
      <c r="BA131" s="57" t="e">
        <f t="shared" si="251"/>
        <v>#NUM!</v>
      </c>
      <c r="BB131" s="57" t="e">
        <f t="shared" si="251"/>
        <v>#NUM!</v>
      </c>
      <c r="BC131" s="57" t="e">
        <f t="shared" si="251"/>
        <v>#NUM!</v>
      </c>
      <c r="BD131" s="57" t="e">
        <f t="shared" si="251"/>
        <v>#NUM!</v>
      </c>
      <c r="BE131" s="57" t="e">
        <f t="shared" si="251"/>
        <v>#NUM!</v>
      </c>
      <c r="BF131" s="57" t="e">
        <f t="shared" si="251"/>
        <v>#NUM!</v>
      </c>
      <c r="BG131" s="57" t="e">
        <f t="shared" si="251"/>
        <v>#NUM!</v>
      </c>
      <c r="BH131" s="57" t="e">
        <f t="shared" si="251"/>
        <v>#NUM!</v>
      </c>
      <c r="BI131" s="5">
        <f t="shared" si="141"/>
        <v>4.700352069336887</v>
      </c>
    </row>
    <row r="132" spans="4:61" s="1" customFormat="1">
      <c r="D132" s="5"/>
      <c r="E132" s="5"/>
      <c r="F132" s="5"/>
      <c r="G132" s="5"/>
      <c r="H132" s="5"/>
      <c r="O132" s="3"/>
      <c r="P132" s="57">
        <v>60.5</v>
      </c>
      <c r="Q132" s="57">
        <f t="shared" si="136"/>
        <v>3.0392810931303574E-114</v>
      </c>
      <c r="R132" s="57">
        <f t="shared" si="137"/>
        <v>1</v>
      </c>
      <c r="S132" s="57">
        <f t="shared" ref="S132:AL132" si="252">R132+(($B$5*$P132)^S$10)/FACT(S$10)</f>
        <v>291.39999999999998</v>
      </c>
      <c r="T132" s="57">
        <f t="shared" si="252"/>
        <v>42457.479999999996</v>
      </c>
      <c r="U132" s="57">
        <f t="shared" si="252"/>
        <v>4124134.0239999993</v>
      </c>
      <c r="V132" s="57">
        <f t="shared" si="252"/>
        <v>300453851.11839992</v>
      </c>
      <c r="W132" s="57">
        <f t="shared" si="252"/>
        <v>17511283819.961147</v>
      </c>
      <c r="X132" s="57">
        <f t="shared" si="252"/>
        <v>850515454311.95007</v>
      </c>
      <c r="Y132" s="57">
        <f t="shared" si="252"/>
        <v>35408288470151.031</v>
      </c>
      <c r="Z132" s="57">
        <f t="shared" si="252"/>
        <v>1289855448945109.8</v>
      </c>
      <c r="AA132" s="57">
        <f t="shared" si="252"/>
        <v>4.1766683826937112E+16</v>
      </c>
      <c r="AB132" s="57">
        <f t="shared" si="252"/>
        <v>1.2172137799238246E+18</v>
      </c>
      <c r="AC132" s="57">
        <f t="shared" si="252"/>
        <v>3.224901711688165E+19</v>
      </c>
      <c r="AD132" s="57">
        <f t="shared" si="252"/>
        <v>7.8321865787126107E+20</v>
      </c>
      <c r="AE132" s="57">
        <f t="shared" si="252"/>
        <v>1.7558725094415243E+22</v>
      </c>
      <c r="AF132" s="57">
        <f t="shared" si="252"/>
        <v>3.6553065860672753E+23</v>
      </c>
      <c r="AG132" s="57">
        <f t="shared" si="252"/>
        <v>7.1022672914050928E+24</v>
      </c>
      <c r="AH132" s="57">
        <f t="shared" si="252"/>
        <v>1.2937403717669543E+26</v>
      </c>
      <c r="AI132" s="57">
        <f t="shared" si="252"/>
        <v>2.2180635650995371E+27</v>
      </c>
      <c r="AJ132" s="57">
        <f t="shared" si="252"/>
        <v>3.5915587948921378E+28</v>
      </c>
      <c r="AK132" s="57">
        <f t="shared" si="252"/>
        <v>5.5095564484691419E+29</v>
      </c>
      <c r="AL132" s="57">
        <f t="shared" si="252"/>
        <v>8.02933727100577E+30</v>
      </c>
      <c r="AM132" s="57">
        <f t="shared" si="139"/>
        <v>1</v>
      </c>
      <c r="AN132" s="57">
        <f t="shared" si="134"/>
        <v>1.3888888888888889E-3</v>
      </c>
      <c r="AO132" s="57">
        <f t="shared" ref="AO132:BH132" si="253">AN132+1/((FACT($B$4-1-AO$10))*(($B$5*$P132)^AO$10))</f>
        <v>1.417584940312213E-3</v>
      </c>
      <c r="AP132" s="57">
        <f t="shared" si="253"/>
        <v>1.418079018332587E-3</v>
      </c>
      <c r="AQ132" s="57">
        <f t="shared" si="253"/>
        <v>1.4180858238149613E-3</v>
      </c>
      <c r="AR132" s="57">
        <f t="shared" si="253"/>
        <v>1.4180858941195312E-3</v>
      </c>
      <c r="AS132" s="57">
        <f t="shared" si="253"/>
        <v>1.4180858946037224E-3</v>
      </c>
      <c r="AT132" s="57">
        <f t="shared" si="253"/>
        <v>1.4180858946053897E-3</v>
      </c>
      <c r="AU132" s="57" t="e">
        <f t="shared" si="253"/>
        <v>#NUM!</v>
      </c>
      <c r="AV132" s="57" t="e">
        <f t="shared" si="253"/>
        <v>#NUM!</v>
      </c>
      <c r="AW132" s="57" t="e">
        <f t="shared" si="253"/>
        <v>#NUM!</v>
      </c>
      <c r="AX132" s="57" t="e">
        <f t="shared" si="253"/>
        <v>#NUM!</v>
      </c>
      <c r="AY132" s="57" t="e">
        <f t="shared" si="253"/>
        <v>#NUM!</v>
      </c>
      <c r="AZ132" s="57" t="e">
        <f t="shared" si="253"/>
        <v>#NUM!</v>
      </c>
      <c r="BA132" s="57" t="e">
        <f t="shared" si="253"/>
        <v>#NUM!</v>
      </c>
      <c r="BB132" s="57" t="e">
        <f t="shared" si="253"/>
        <v>#NUM!</v>
      </c>
      <c r="BC132" s="57" t="e">
        <f t="shared" si="253"/>
        <v>#NUM!</v>
      </c>
      <c r="BD132" s="57" t="e">
        <f t="shared" si="253"/>
        <v>#NUM!</v>
      </c>
      <c r="BE132" s="57" t="e">
        <f t="shared" si="253"/>
        <v>#NUM!</v>
      </c>
      <c r="BF132" s="57" t="e">
        <f t="shared" si="253"/>
        <v>#NUM!</v>
      </c>
      <c r="BG132" s="57" t="e">
        <f t="shared" si="253"/>
        <v>#NUM!</v>
      </c>
      <c r="BH132" s="57" t="e">
        <f t="shared" si="253"/>
        <v>#NUM!</v>
      </c>
      <c r="BI132" s="5">
        <f t="shared" si="141"/>
        <v>4.7011726807435723</v>
      </c>
    </row>
    <row r="133" spans="4:61" s="1" customFormat="1">
      <c r="D133" s="5"/>
      <c r="E133" s="5"/>
      <c r="F133" s="5"/>
      <c r="G133" s="5"/>
      <c r="H133" s="5"/>
      <c r="O133" s="3"/>
      <c r="P133" s="58">
        <v>61</v>
      </c>
      <c r="Q133" s="57">
        <f t="shared" si="136"/>
        <v>2.8967490552161362E-115</v>
      </c>
      <c r="R133" s="57">
        <f t="shared" si="137"/>
        <v>1</v>
      </c>
      <c r="S133" s="57">
        <f t="shared" ref="S133:AL133" si="254">R133+(($B$5*$P133)^S$10)/FACT(S$10)</f>
        <v>293.8</v>
      </c>
      <c r="T133" s="57">
        <f t="shared" si="254"/>
        <v>43159.720000000008</v>
      </c>
      <c r="U133" s="57">
        <f t="shared" si="254"/>
        <v>4226873.512000001</v>
      </c>
      <c r="V133" s="57">
        <f t="shared" si="254"/>
        <v>310474723.08640009</v>
      </c>
      <c r="W133" s="57">
        <f t="shared" si="254"/>
        <v>18244348794.163265</v>
      </c>
      <c r="X133" s="57">
        <f t="shared" si="254"/>
        <v>893417403462.71448</v>
      </c>
      <c r="Y133" s="57">
        <f t="shared" si="254"/>
        <v>37500656033027.258</v>
      </c>
      <c r="Z133" s="57">
        <f t="shared" si="254"/>
        <v>1377325589875089.8</v>
      </c>
      <c r="AA133" s="57">
        <f t="shared" si="254"/>
        <v>4.4966296770870192E+16</v>
      </c>
      <c r="AB133" s="57">
        <f t="shared" si="254"/>
        <v>1.3212513729504069E+18</v>
      </c>
      <c r="AC133" s="57">
        <f t="shared" si="254"/>
        <v>3.5293639582529348E+19</v>
      </c>
      <c r="AD133" s="57">
        <f t="shared" si="254"/>
        <v>8.6421991189625556E+20</v>
      </c>
      <c r="AE133" s="57">
        <f t="shared" si="254"/>
        <v>1.9534190106777718E+22</v>
      </c>
      <c r="AF133" s="57">
        <f t="shared" si="254"/>
        <v>4.1000328103972717E+23</v>
      </c>
      <c r="AG133" s="57">
        <f t="shared" si="254"/>
        <v>8.0319599360509018E+24</v>
      </c>
      <c r="AH133" s="57">
        <f t="shared" si="254"/>
        <v>1.4751376672275541E+26</v>
      </c>
      <c r="AI133" s="57">
        <f t="shared" si="254"/>
        <v>2.5498827683196426E+27</v>
      </c>
      <c r="AJ133" s="57">
        <f t="shared" si="254"/>
        <v>4.1628418527629007E+28</v>
      </c>
      <c r="AK133" s="57">
        <f t="shared" si="254"/>
        <v>6.4384922222898597E+29</v>
      </c>
      <c r="AL133" s="57">
        <f t="shared" si="254"/>
        <v>9.4603617884168541E+30</v>
      </c>
      <c r="AM133" s="57">
        <f t="shared" si="139"/>
        <v>1</v>
      </c>
      <c r="AN133" s="57">
        <f t="shared" si="134"/>
        <v>1.3888888888888889E-3</v>
      </c>
      <c r="AO133" s="57">
        <f t="shared" ref="AO133:BH133" si="255">AN133+1/((FACT($B$4-1-AO$10))*(($B$5*$P133)^AO$10))</f>
        <v>1.4173497267759563E-3</v>
      </c>
      <c r="AP133" s="57">
        <f t="shared" si="255"/>
        <v>1.4178357383518967E-3</v>
      </c>
      <c r="AQ133" s="57">
        <f t="shared" si="255"/>
        <v>1.4178423778543003E-3</v>
      </c>
      <c r="AR133" s="57">
        <f t="shared" si="255"/>
        <v>1.4178424458819888E-3</v>
      </c>
      <c r="AS133" s="57">
        <f t="shared" si="255"/>
        <v>1.4178424463466587E-3</v>
      </c>
      <c r="AT133" s="57">
        <f t="shared" si="255"/>
        <v>1.4178424463482458E-3</v>
      </c>
      <c r="AU133" s="57" t="e">
        <f t="shared" si="255"/>
        <v>#NUM!</v>
      </c>
      <c r="AV133" s="57" t="e">
        <f t="shared" si="255"/>
        <v>#NUM!</v>
      </c>
      <c r="AW133" s="57" t="e">
        <f t="shared" si="255"/>
        <v>#NUM!</v>
      </c>
      <c r="AX133" s="57" t="e">
        <f t="shared" si="255"/>
        <v>#NUM!</v>
      </c>
      <c r="AY133" s="57" t="e">
        <f t="shared" si="255"/>
        <v>#NUM!</v>
      </c>
      <c r="AZ133" s="57" t="e">
        <f t="shared" si="255"/>
        <v>#NUM!</v>
      </c>
      <c r="BA133" s="57" t="e">
        <f t="shared" si="255"/>
        <v>#NUM!</v>
      </c>
      <c r="BB133" s="57" t="e">
        <f t="shared" si="255"/>
        <v>#NUM!</v>
      </c>
      <c r="BC133" s="57" t="e">
        <f t="shared" si="255"/>
        <v>#NUM!</v>
      </c>
      <c r="BD133" s="57" t="e">
        <f t="shared" si="255"/>
        <v>#NUM!</v>
      </c>
      <c r="BE133" s="57" t="e">
        <f t="shared" si="255"/>
        <v>#NUM!</v>
      </c>
      <c r="BF133" s="57" t="e">
        <f t="shared" si="255"/>
        <v>#NUM!</v>
      </c>
      <c r="BG133" s="57" t="e">
        <f t="shared" si="255"/>
        <v>#NUM!</v>
      </c>
      <c r="BH133" s="57" t="e">
        <f t="shared" si="255"/>
        <v>#NUM!</v>
      </c>
      <c r="BI133" s="5">
        <f t="shared" si="141"/>
        <v>4.7019798877069459</v>
      </c>
    </row>
    <row r="134" spans="4:61" s="1" customFormat="1">
      <c r="D134" s="5"/>
      <c r="E134" s="5"/>
      <c r="F134" s="5"/>
      <c r="G134" s="5"/>
      <c r="H134" s="5"/>
      <c r="O134" s="3"/>
      <c r="P134" s="57">
        <v>61.5</v>
      </c>
      <c r="Q134" s="57">
        <f t="shared" si="136"/>
        <v>2.7597885088670485E-116</v>
      </c>
      <c r="R134" s="57">
        <f t="shared" si="137"/>
        <v>1</v>
      </c>
      <c r="S134" s="57">
        <f t="shared" ref="S134:AL134" si="256">R134+(($B$5*$P134)^S$10)/FACT(S$10)</f>
        <v>296.2</v>
      </c>
      <c r="T134" s="57">
        <f t="shared" si="256"/>
        <v>43867.719999999994</v>
      </c>
      <c r="U134" s="57">
        <f t="shared" si="256"/>
        <v>4331305.2879999988</v>
      </c>
      <c r="V134" s="57">
        <f t="shared" si="256"/>
        <v>320744197.80639994</v>
      </c>
      <c r="W134" s="57">
        <f t="shared" si="256"/>
        <v>19001761372.092731</v>
      </c>
      <c r="X134" s="57">
        <f t="shared" si="256"/>
        <v>938107806346.98022</v>
      </c>
      <c r="Y134" s="57">
        <f t="shared" si="256"/>
        <v>39698122731573.656</v>
      </c>
      <c r="Z134" s="57">
        <f t="shared" si="256"/>
        <v>1469942673472438.3</v>
      </c>
      <c r="AA134" s="57">
        <f t="shared" si="256"/>
        <v>4.83819639377728E+16</v>
      </c>
      <c r="AB134" s="57">
        <f t="shared" si="256"/>
        <v>1.4332248316599194E+18</v>
      </c>
      <c r="AC134" s="57">
        <f t="shared" si="256"/>
        <v>3.8597371609076064E+19</v>
      </c>
      <c r="AD134" s="57">
        <f t="shared" si="256"/>
        <v>9.528353823335134E+20</v>
      </c>
      <c r="AE134" s="57">
        <f t="shared" si="256"/>
        <v>2.1713070825860732E+22</v>
      </c>
      <c r="AF134" s="57">
        <f t="shared" si="256"/>
        <v>4.5945746389223467E+23</v>
      </c>
      <c r="AG134" s="57">
        <f t="shared" si="256"/>
        <v>9.0742671194384724E+24</v>
      </c>
      <c r="AH134" s="57">
        <f t="shared" si="256"/>
        <v>1.6801750526426658E+26</v>
      </c>
      <c r="AI134" s="57">
        <f t="shared" si="256"/>
        <v>2.9280200876379873E+27</v>
      </c>
      <c r="AJ134" s="57">
        <f t="shared" si="256"/>
        <v>4.8192062438567011E+28</v>
      </c>
      <c r="AK134" s="57">
        <f t="shared" si="256"/>
        <v>7.5145234149089574E+29</v>
      </c>
      <c r="AL134" s="57">
        <f t="shared" si="256"/>
        <v>1.1131574060303267E+31</v>
      </c>
      <c r="AM134" s="57">
        <f t="shared" si="139"/>
        <v>1</v>
      </c>
      <c r="AN134" s="57">
        <f t="shared" si="134"/>
        <v>1.3888888888888889E-3</v>
      </c>
      <c r="AO134" s="57">
        <f t="shared" ref="AO134:BH134" si="257">AN134+1/((FACT($B$4-1-AO$10))*(($B$5*$P134)^AO$10))</f>
        <v>1.4171183378500452E-3</v>
      </c>
      <c r="AP134" s="57">
        <f t="shared" si="257"/>
        <v>1.4175964789232356E-3</v>
      </c>
      <c r="AQ134" s="57">
        <f t="shared" si="257"/>
        <v>1.417602957799566E-3</v>
      </c>
      <c r="AR134" s="57">
        <f t="shared" si="257"/>
        <v>1.4176030236418052E-3</v>
      </c>
      <c r="AS134" s="57">
        <f t="shared" si="257"/>
        <v>1.4176030240878909E-3</v>
      </c>
      <c r="AT134" s="57">
        <f t="shared" si="257"/>
        <v>1.417603024089402E-3</v>
      </c>
      <c r="AU134" s="57" t="e">
        <f t="shared" si="257"/>
        <v>#NUM!</v>
      </c>
      <c r="AV134" s="57" t="e">
        <f t="shared" si="257"/>
        <v>#NUM!</v>
      </c>
      <c r="AW134" s="57" t="e">
        <f t="shared" si="257"/>
        <v>#NUM!</v>
      </c>
      <c r="AX134" s="57" t="e">
        <f t="shared" si="257"/>
        <v>#NUM!</v>
      </c>
      <c r="AY134" s="57" t="e">
        <f t="shared" si="257"/>
        <v>#NUM!</v>
      </c>
      <c r="AZ134" s="57" t="e">
        <f t="shared" si="257"/>
        <v>#NUM!</v>
      </c>
      <c r="BA134" s="57" t="e">
        <f t="shared" si="257"/>
        <v>#NUM!</v>
      </c>
      <c r="BB134" s="57" t="e">
        <f t="shared" si="257"/>
        <v>#NUM!</v>
      </c>
      <c r="BC134" s="57" t="e">
        <f t="shared" si="257"/>
        <v>#NUM!</v>
      </c>
      <c r="BD134" s="57" t="e">
        <f t="shared" si="257"/>
        <v>#NUM!</v>
      </c>
      <c r="BE134" s="57" t="e">
        <f t="shared" si="257"/>
        <v>#NUM!</v>
      </c>
      <c r="BF134" s="57" t="e">
        <f t="shared" si="257"/>
        <v>#NUM!</v>
      </c>
      <c r="BG134" s="57" t="e">
        <f t="shared" si="257"/>
        <v>#NUM!</v>
      </c>
      <c r="BH134" s="57" t="e">
        <f t="shared" si="257"/>
        <v>#NUM!</v>
      </c>
      <c r="BI134" s="5">
        <f t="shared" si="141"/>
        <v>4.7027740159830733</v>
      </c>
    </row>
    <row r="135" spans="4:61" s="1" customFormat="1">
      <c r="D135" s="5"/>
      <c r="E135" s="5"/>
      <c r="F135" s="5"/>
      <c r="G135" s="5"/>
      <c r="H135" s="5"/>
      <c r="O135" s="3"/>
      <c r="P135" s="58">
        <v>62</v>
      </c>
      <c r="Q135" s="57">
        <f t="shared" si="136"/>
        <v>2.6282609821312447E-117</v>
      </c>
      <c r="R135" s="57">
        <f t="shared" si="137"/>
        <v>1</v>
      </c>
      <c r="S135" s="57">
        <f t="shared" ref="S135:AL135" si="258">R135+(($B$5*$P135)^S$10)/FACT(S$10)</f>
        <v>298.59999999999997</v>
      </c>
      <c r="T135" s="57">
        <f t="shared" si="258"/>
        <v>44581.479999999989</v>
      </c>
      <c r="U135" s="57">
        <f t="shared" si="258"/>
        <v>4437443.175999999</v>
      </c>
      <c r="V135" s="57">
        <f t="shared" si="258"/>
        <v>331266353.35839987</v>
      </c>
      <c r="W135" s="57">
        <f t="shared" si="258"/>
        <v>19784123087.414837</v>
      </c>
      <c r="X135" s="57">
        <f t="shared" si="258"/>
        <v>984645817096.61389</v>
      </c>
      <c r="Y135" s="57">
        <f t="shared" si="258"/>
        <v>42005051550973.422</v>
      </c>
      <c r="Z135" s="57">
        <f t="shared" si="258"/>
        <v>1567964144851190.5</v>
      </c>
      <c r="AA135" s="57">
        <f t="shared" si="258"/>
        <v>5.202634482997836E+16</v>
      </c>
      <c r="AB135" s="57">
        <f t="shared" si="258"/>
        <v>1.5536677540193628E+18</v>
      </c>
      <c r="AC135" s="57">
        <f t="shared" si="258"/>
        <v>4.2179893515361255E+19</v>
      </c>
      <c r="AD135" s="57">
        <f t="shared" si="258"/>
        <v>1.04971029239664E+21</v>
      </c>
      <c r="AE135" s="57">
        <f t="shared" si="258"/>
        <v>2.4114406192940373E+22</v>
      </c>
      <c r="AF135" s="57">
        <f t="shared" si="258"/>
        <v>5.1440394190735564E+23</v>
      </c>
      <c r="AG135" s="57">
        <f t="shared" si="258"/>
        <v>1.0241748330481355E+25</v>
      </c>
      <c r="AH135" s="57">
        <f t="shared" si="258"/>
        <v>1.9117035395795771E+26</v>
      </c>
      <c r="AI135" s="57">
        <f t="shared" si="258"/>
        <v>3.3584852383542495E+27</v>
      </c>
      <c r="AJ135" s="57">
        <f t="shared" si="258"/>
        <v>5.5724757993706267E+28</v>
      </c>
      <c r="AK135" s="57">
        <f t="shared" si="258"/>
        <v>8.7594595651964088E+29</v>
      </c>
      <c r="AL135" s="57">
        <f t="shared" si="258"/>
        <v>1.3080837390585548E+31</v>
      </c>
      <c r="AM135" s="57">
        <f t="shared" si="139"/>
        <v>1</v>
      </c>
      <c r="AN135" s="57">
        <f t="shared" si="134"/>
        <v>1.3888888888888889E-3</v>
      </c>
      <c r="AO135" s="57">
        <f t="shared" ref="AO135:BH135" si="259">AN135+1/((FACT($B$4-1-AO$10))*(($B$5*$P135)^AO$10))</f>
        <v>1.4168906810035843E-3</v>
      </c>
      <c r="AP135" s="57">
        <f t="shared" si="259"/>
        <v>1.4173611412205652E-3</v>
      </c>
      <c r="AQ135" s="57">
        <f t="shared" si="259"/>
        <v>1.4173674646105784E-3</v>
      </c>
      <c r="AR135" s="57">
        <f t="shared" si="259"/>
        <v>1.4173675283544293E-3</v>
      </c>
      <c r="AS135" s="57">
        <f t="shared" si="259"/>
        <v>1.4173675287828154E-3</v>
      </c>
      <c r="AT135" s="57">
        <f t="shared" si="259"/>
        <v>1.4173675287842548E-3</v>
      </c>
      <c r="AU135" s="57" t="e">
        <f t="shared" si="259"/>
        <v>#NUM!</v>
      </c>
      <c r="AV135" s="57" t="e">
        <f t="shared" si="259"/>
        <v>#NUM!</v>
      </c>
      <c r="AW135" s="57" t="e">
        <f t="shared" si="259"/>
        <v>#NUM!</v>
      </c>
      <c r="AX135" s="57" t="e">
        <f t="shared" si="259"/>
        <v>#NUM!</v>
      </c>
      <c r="AY135" s="57" t="e">
        <f t="shared" si="259"/>
        <v>#NUM!</v>
      </c>
      <c r="AZ135" s="57" t="e">
        <f t="shared" si="259"/>
        <v>#NUM!</v>
      </c>
      <c r="BA135" s="57" t="e">
        <f t="shared" si="259"/>
        <v>#NUM!</v>
      </c>
      <c r="BB135" s="57" t="e">
        <f t="shared" si="259"/>
        <v>#NUM!</v>
      </c>
      <c r="BC135" s="57" t="e">
        <f t="shared" si="259"/>
        <v>#NUM!</v>
      </c>
      <c r="BD135" s="57" t="e">
        <f t="shared" si="259"/>
        <v>#NUM!</v>
      </c>
      <c r="BE135" s="57" t="e">
        <f t="shared" si="259"/>
        <v>#NUM!</v>
      </c>
      <c r="BF135" s="57" t="e">
        <f t="shared" si="259"/>
        <v>#NUM!</v>
      </c>
      <c r="BG135" s="57" t="e">
        <f t="shared" si="259"/>
        <v>#NUM!</v>
      </c>
      <c r="BH135" s="57" t="e">
        <f t="shared" si="259"/>
        <v>#NUM!</v>
      </c>
      <c r="BI135" s="5">
        <f t="shared" si="141"/>
        <v>4.703555380858055</v>
      </c>
    </row>
    <row r="136" spans="4:61" s="1" customFormat="1">
      <c r="D136" s="5"/>
      <c r="E136" s="5"/>
      <c r="F136" s="5"/>
      <c r="G136" s="5"/>
      <c r="H136" s="5"/>
      <c r="O136" s="3"/>
      <c r="P136" s="57">
        <v>62.5</v>
      </c>
      <c r="Q136" s="57">
        <f t="shared" si="136"/>
        <v>2.5020253080922385E-118</v>
      </c>
      <c r="R136" s="57">
        <f t="shared" si="137"/>
        <v>1</v>
      </c>
      <c r="S136" s="57">
        <f t="shared" ref="S136:AL136" si="260">R136+(($B$5*$P136)^S$10)/FACT(S$10)</f>
        <v>301</v>
      </c>
      <c r="T136" s="57">
        <f t="shared" si="260"/>
        <v>45301</v>
      </c>
      <c r="U136" s="57">
        <f t="shared" si="260"/>
        <v>4545301</v>
      </c>
      <c r="V136" s="57">
        <f t="shared" si="260"/>
        <v>342045301</v>
      </c>
      <c r="W136" s="57">
        <f t="shared" si="260"/>
        <v>20592045301</v>
      </c>
      <c r="X136" s="57">
        <f t="shared" si="260"/>
        <v>1033092045301</v>
      </c>
      <c r="Y136" s="57">
        <f t="shared" si="260"/>
        <v>44425949188158.141</v>
      </c>
      <c r="Z136" s="57">
        <f t="shared" si="260"/>
        <v>1671658092045301</v>
      </c>
      <c r="AA136" s="57">
        <f t="shared" si="260"/>
        <v>5.5912729520616736E+16</v>
      </c>
      <c r="AB136" s="57">
        <f t="shared" si="260"/>
        <v>1.6831448723777595E+18</v>
      </c>
      <c r="AC136" s="57">
        <f t="shared" si="260"/>
        <v>4.6062203313936204E+19</v>
      </c>
      <c r="AD136" s="57">
        <f t="shared" si="260"/>
        <v>1.1555386643528973E+21</v>
      </c>
      <c r="AE136" s="57">
        <f t="shared" si="260"/>
        <v>2.6758841611405842E+22</v>
      </c>
      <c r="AF136" s="57">
        <f t="shared" si="260"/>
        <v>5.7540104761968336E+23</v>
      </c>
      <c r="AG136" s="57">
        <f t="shared" si="260"/>
        <v>1.1548245167785233E+25</v>
      </c>
      <c r="AH136" s="57">
        <f t="shared" si="260"/>
        <v>2.1728907242088928E+26</v>
      </c>
      <c r="AI136" s="57">
        <f t="shared" si="260"/>
        <v>3.8480095533580198E+27</v>
      </c>
      <c r="AJ136" s="57">
        <f t="shared" si="260"/>
        <v>6.4360017568976852E+28</v>
      </c>
      <c r="AK136" s="57">
        <f t="shared" si="260"/>
        <v>1.0198127757103269E+30</v>
      </c>
      <c r="AL136" s="57">
        <f t="shared" si="260"/>
        <v>1.5351604147830575E+31</v>
      </c>
      <c r="AM136" s="57">
        <f t="shared" si="139"/>
        <v>1</v>
      </c>
      <c r="AN136" s="57">
        <f t="shared" si="134"/>
        <v>1.3888888888888889E-3</v>
      </c>
      <c r="AO136" s="57">
        <f t="shared" ref="AO136:BH136" si="261">AN136+1/((FACT($B$4-1-AO$10))*(($B$5*$P136)^AO$10))</f>
        <v>1.4166666666666668E-3</v>
      </c>
      <c r="AP136" s="57">
        <f t="shared" si="261"/>
        <v>1.4171296296296297E-3</v>
      </c>
      <c r="AQ136" s="57">
        <f t="shared" si="261"/>
        <v>1.417135802469136E-3</v>
      </c>
      <c r="AR136" s="57">
        <f t="shared" si="261"/>
        <v>1.417135864197531E-3</v>
      </c>
      <c r="AS136" s="57">
        <f t="shared" si="261"/>
        <v>1.4171358646090535E-3</v>
      </c>
      <c r="AT136" s="57">
        <f t="shared" si="261"/>
        <v>1.4171358646104253E-3</v>
      </c>
      <c r="AU136" s="57" t="e">
        <f t="shared" si="261"/>
        <v>#NUM!</v>
      </c>
      <c r="AV136" s="57" t="e">
        <f t="shared" si="261"/>
        <v>#NUM!</v>
      </c>
      <c r="AW136" s="57" t="e">
        <f t="shared" si="261"/>
        <v>#NUM!</v>
      </c>
      <c r="AX136" s="57" t="e">
        <f t="shared" si="261"/>
        <v>#NUM!</v>
      </c>
      <c r="AY136" s="57" t="e">
        <f t="shared" si="261"/>
        <v>#NUM!</v>
      </c>
      <c r="AZ136" s="57" t="e">
        <f t="shared" si="261"/>
        <v>#NUM!</v>
      </c>
      <c r="BA136" s="57" t="e">
        <f t="shared" si="261"/>
        <v>#NUM!</v>
      </c>
      <c r="BB136" s="57" t="e">
        <f t="shared" si="261"/>
        <v>#NUM!</v>
      </c>
      <c r="BC136" s="57" t="e">
        <f t="shared" si="261"/>
        <v>#NUM!</v>
      </c>
      <c r="BD136" s="57" t="e">
        <f t="shared" si="261"/>
        <v>#NUM!</v>
      </c>
      <c r="BE136" s="57" t="e">
        <f t="shared" si="261"/>
        <v>#NUM!</v>
      </c>
      <c r="BF136" s="57" t="e">
        <f t="shared" si="261"/>
        <v>#NUM!</v>
      </c>
      <c r="BG136" s="57" t="e">
        <f t="shared" si="261"/>
        <v>#NUM!</v>
      </c>
      <c r="BH136" s="57" t="e">
        <f t="shared" si="261"/>
        <v>#NUM!</v>
      </c>
      <c r="BI136" s="5">
        <f t="shared" si="141"/>
        <v>4.7043242875652949</v>
      </c>
    </row>
    <row r="137" spans="4:61" s="1" customFormat="1">
      <c r="D137" s="5"/>
      <c r="E137" s="5"/>
      <c r="F137" s="5"/>
      <c r="G137" s="5"/>
      <c r="H137" s="5"/>
      <c r="O137" s="3"/>
      <c r="P137" s="58">
        <v>63</v>
      </c>
      <c r="Q137" s="57">
        <f t="shared" si="136"/>
        <v>2.3809382627150661E-119</v>
      </c>
      <c r="R137" s="57">
        <f t="shared" si="137"/>
        <v>1</v>
      </c>
      <c r="S137" s="57">
        <f t="shared" ref="S137:AL137" si="262">R137+(($B$5*$P137)^S$10)/FACT(S$10)</f>
        <v>303.39999999999998</v>
      </c>
      <c r="T137" s="57">
        <f t="shared" si="262"/>
        <v>46026.279999999992</v>
      </c>
      <c r="U137" s="57">
        <f t="shared" si="262"/>
        <v>4654892.5839999989</v>
      </c>
      <c r="V137" s="57">
        <f t="shared" si="262"/>
        <v>353085185.16639984</v>
      </c>
      <c r="W137" s="57">
        <f t="shared" si="262"/>
        <v>21426149280.549942</v>
      </c>
      <c r="X137" s="57">
        <f t="shared" si="262"/>
        <v>1083508579687.8802</v>
      </c>
      <c r="Y137" s="57">
        <f t="shared" si="262"/>
        <v>46965469573284.547</v>
      </c>
      <c r="Z137" s="57">
        <f t="shared" si="262"/>
        <v>1781303595131238.3</v>
      </c>
      <c r="AA137" s="57">
        <f t="shared" si="262"/>
        <v>6.0055064613878472E+16</v>
      </c>
      <c r="AB137" s="57">
        <f t="shared" si="262"/>
        <v>1.8222535978207949E+18</v>
      </c>
      <c r="AC137" s="57">
        <f t="shared" si="262"/>
        <v>5.026669327434548E+19</v>
      </c>
      <c r="AD137" s="57">
        <f t="shared" si="262"/>
        <v>1.2710665731227672E+21</v>
      </c>
      <c r="AE137" s="57">
        <f t="shared" si="262"/>
        <v>2.9668749932058355E+22</v>
      </c>
      <c r="AF137" s="57">
        <f t="shared" si="262"/>
        <v>6.4305871048506705E+23</v>
      </c>
      <c r="AG137" s="57">
        <f t="shared" si="262"/>
        <v>1.300900031523372E+25</v>
      </c>
      <c r="AH137" s="57">
        <f t="shared" si="262"/>
        <v>2.467252966449832E+26</v>
      </c>
      <c r="AI137" s="57">
        <f t="shared" si="262"/>
        <v>4.404125767828292E+27</v>
      </c>
      <c r="AJ137" s="57">
        <f t="shared" si="262"/>
        <v>7.4248453683707874E+28</v>
      </c>
      <c r="AK137" s="57">
        <f t="shared" si="262"/>
        <v>1.1858760727238124E+30</v>
      </c>
      <c r="AL137" s="57">
        <f t="shared" si="262"/>
        <v>1.7993685672610186E+31</v>
      </c>
      <c r="AM137" s="57">
        <f t="shared" si="139"/>
        <v>1</v>
      </c>
      <c r="AN137" s="57">
        <f t="shared" si="134"/>
        <v>1.3888888888888889E-3</v>
      </c>
      <c r="AO137" s="57">
        <f t="shared" ref="AO137:BH137" si="263">AN137+1/((FACT($B$4-1-AO$10))*(($B$5*$P137)^AO$10))</f>
        <v>1.4164462081128748E-3</v>
      </c>
      <c r="AP137" s="57">
        <f t="shared" si="263"/>
        <v>1.4169018516185625E-3</v>
      </c>
      <c r="AQ137" s="57">
        <f t="shared" si="263"/>
        <v>1.4169078786490611E-3</v>
      </c>
      <c r="AR137" s="57">
        <f t="shared" si="263"/>
        <v>1.4169079384410304E-3</v>
      </c>
      <c r="AS137" s="57">
        <f t="shared" si="263"/>
        <v>1.4169079388364799E-3</v>
      </c>
      <c r="AT137" s="57">
        <f t="shared" si="263"/>
        <v>1.4169079388377877E-3</v>
      </c>
      <c r="AU137" s="57" t="e">
        <f t="shared" si="263"/>
        <v>#NUM!</v>
      </c>
      <c r="AV137" s="57" t="e">
        <f t="shared" si="263"/>
        <v>#NUM!</v>
      </c>
      <c r="AW137" s="57" t="e">
        <f t="shared" si="263"/>
        <v>#NUM!</v>
      </c>
      <c r="AX137" s="57" t="e">
        <f t="shared" si="263"/>
        <v>#NUM!</v>
      </c>
      <c r="AY137" s="57" t="e">
        <f t="shared" si="263"/>
        <v>#NUM!</v>
      </c>
      <c r="AZ137" s="57" t="e">
        <f t="shared" si="263"/>
        <v>#NUM!</v>
      </c>
      <c r="BA137" s="57" t="e">
        <f t="shared" si="263"/>
        <v>#NUM!</v>
      </c>
      <c r="BB137" s="57" t="e">
        <f t="shared" si="263"/>
        <v>#NUM!</v>
      </c>
      <c r="BC137" s="57" t="e">
        <f t="shared" si="263"/>
        <v>#NUM!</v>
      </c>
      <c r="BD137" s="57" t="e">
        <f t="shared" si="263"/>
        <v>#NUM!</v>
      </c>
      <c r="BE137" s="57" t="e">
        <f t="shared" si="263"/>
        <v>#NUM!</v>
      </c>
      <c r="BF137" s="57" t="e">
        <f t="shared" si="263"/>
        <v>#NUM!</v>
      </c>
      <c r="BG137" s="57" t="e">
        <f t="shared" si="263"/>
        <v>#NUM!</v>
      </c>
      <c r="BH137" s="57" t="e">
        <f t="shared" si="263"/>
        <v>#NUM!</v>
      </c>
      <c r="BI137" s="5">
        <f t="shared" si="141"/>
        <v>4.7050810316829539</v>
      </c>
    </row>
    <row r="138" spans="4:61" s="1" customFormat="1">
      <c r="D138" s="5"/>
      <c r="E138" s="5"/>
      <c r="F138" s="5"/>
      <c r="G138" s="5"/>
      <c r="H138" s="5"/>
      <c r="O138" s="3"/>
      <c r="P138" s="57">
        <v>63.5</v>
      </c>
      <c r="Q138" s="57">
        <f t="shared" si="136"/>
        <v>2.2648551559090613E-120</v>
      </c>
      <c r="R138" s="57">
        <f t="shared" si="137"/>
        <v>1</v>
      </c>
      <c r="S138" s="57">
        <f t="shared" ref="S138:AL138" si="264">R138+(($B$5*$P138)^S$10)/FACT(S$10)</f>
        <v>305.8</v>
      </c>
      <c r="T138" s="57">
        <f t="shared" si="264"/>
        <v>46757.320000000007</v>
      </c>
      <c r="U138" s="57">
        <f t="shared" si="264"/>
        <v>4766231.7520000013</v>
      </c>
      <c r="V138" s="57">
        <f t="shared" si="264"/>
        <v>364390183.47040004</v>
      </c>
      <c r="W138" s="57">
        <f t="shared" si="264"/>
        <v>22287066280.224072</v>
      </c>
      <c r="X138" s="57">
        <f t="shared" si="264"/>
        <v>1135959011995.3105</v>
      </c>
      <c r="Y138" s="57">
        <f t="shared" si="264"/>
        <v>49628417448275.078</v>
      </c>
      <c r="Z138" s="57">
        <f t="shared" si="264"/>
        <v>1897191083870534.5</v>
      </c>
      <c r="AA138" s="57">
        <f t="shared" si="264"/>
        <v>6.4467980053371056E+16</v>
      </c>
      <c r="AB138" s="57">
        <f t="shared" si="264"/>
        <v>1.9716256278437471E+18</v>
      </c>
      <c r="AC138" s="57">
        <f t="shared" si="264"/>
        <v>5.4817230268435259E+19</v>
      </c>
      <c r="AD138" s="57">
        <f t="shared" si="264"/>
        <v>1.3970955881394599E+21</v>
      </c>
      <c r="AE138" s="57">
        <f t="shared" si="264"/>
        <v>3.2868360471146253E+22</v>
      </c>
      <c r="AF138" s="57">
        <f t="shared" si="264"/>
        <v>7.1804275592403697E+23</v>
      </c>
      <c r="AG138" s="57">
        <f t="shared" si="264"/>
        <v>1.4640786471526778E+25</v>
      </c>
      <c r="AH138" s="57">
        <f t="shared" si="264"/>
        <v>2.7986905425375902E+26</v>
      </c>
      <c r="AI138" s="57">
        <f t="shared" si="264"/>
        <v>5.0352558789610766E+27</v>
      </c>
      <c r="AJ138" s="57">
        <f t="shared" si="264"/>
        <v>8.5559806110671655E+28</v>
      </c>
      <c r="AK138" s="57">
        <f t="shared" si="264"/>
        <v>1.3773431171962182E+30</v>
      </c>
      <c r="AL138" s="57">
        <f t="shared" si="264"/>
        <v>2.1064120778139949E+31</v>
      </c>
      <c r="AM138" s="57">
        <f t="shared" si="139"/>
        <v>1</v>
      </c>
      <c r="AN138" s="57">
        <f t="shared" si="134"/>
        <v>1.3888888888888889E-3</v>
      </c>
      <c r="AO138" s="57">
        <f t="shared" ref="AO138:BH138" si="265">AN138+1/((FACT($B$4-1-AO$10))*(($B$5*$P138)^AO$10))</f>
        <v>1.4162292213473317E-3</v>
      </c>
      <c r="AP138" s="57">
        <f t="shared" si="265"/>
        <v>1.4166777176146945E-3</v>
      </c>
      <c r="AQ138" s="57">
        <f t="shared" si="265"/>
        <v>1.4166836033924813E-3</v>
      </c>
      <c r="AR138" s="57">
        <f t="shared" si="265"/>
        <v>1.4166836613233652E-3</v>
      </c>
      <c r="AS138" s="57">
        <f t="shared" si="265"/>
        <v>1.4166836617034891E-3</v>
      </c>
      <c r="AT138" s="57">
        <f t="shared" si="265"/>
        <v>1.4166836617047361E-3</v>
      </c>
      <c r="AU138" s="57" t="e">
        <f t="shared" si="265"/>
        <v>#NUM!</v>
      </c>
      <c r="AV138" s="57" t="e">
        <f t="shared" si="265"/>
        <v>#NUM!</v>
      </c>
      <c r="AW138" s="57" t="e">
        <f t="shared" si="265"/>
        <v>#NUM!</v>
      </c>
      <c r="AX138" s="57" t="e">
        <f t="shared" si="265"/>
        <v>#NUM!</v>
      </c>
      <c r="AY138" s="57" t="e">
        <f t="shared" si="265"/>
        <v>#NUM!</v>
      </c>
      <c r="AZ138" s="57" t="e">
        <f t="shared" si="265"/>
        <v>#NUM!</v>
      </c>
      <c r="BA138" s="57" t="e">
        <f t="shared" si="265"/>
        <v>#NUM!</v>
      </c>
      <c r="BB138" s="57" t="e">
        <f t="shared" si="265"/>
        <v>#NUM!</v>
      </c>
      <c r="BC138" s="57" t="e">
        <f t="shared" si="265"/>
        <v>#NUM!</v>
      </c>
      <c r="BD138" s="57" t="e">
        <f t="shared" si="265"/>
        <v>#NUM!</v>
      </c>
      <c r="BE138" s="57" t="e">
        <f t="shared" si="265"/>
        <v>#NUM!</v>
      </c>
      <c r="BF138" s="57" t="e">
        <f t="shared" si="265"/>
        <v>#NUM!</v>
      </c>
      <c r="BG138" s="57" t="e">
        <f t="shared" si="265"/>
        <v>#NUM!</v>
      </c>
      <c r="BH138" s="57" t="e">
        <f t="shared" si="265"/>
        <v>#NUM!</v>
      </c>
      <c r="BI138" s="5">
        <f t="shared" si="141"/>
        <v>4.705825899512722</v>
      </c>
    </row>
    <row r="139" spans="4:61" s="1" customFormat="1">
      <c r="D139" s="5"/>
      <c r="E139" s="5"/>
      <c r="F139" s="5"/>
      <c r="G139" s="5"/>
      <c r="H139" s="5"/>
      <c r="O139" s="3"/>
      <c r="P139" s="58">
        <v>64</v>
      </c>
      <c r="Q139" s="57">
        <f t="shared" si="136"/>
        <v>2.1536303775091698E-121</v>
      </c>
      <c r="R139" s="57">
        <f t="shared" si="137"/>
        <v>1</v>
      </c>
      <c r="S139" s="57">
        <f t="shared" ref="S139:AL139" si="266">R139+(($B$5*$P139)^S$10)/FACT(S$10)</f>
        <v>308.2</v>
      </c>
      <c r="T139" s="57">
        <f t="shared" si="266"/>
        <v>47494.119999999995</v>
      </c>
      <c r="U139" s="57">
        <f t="shared" si="266"/>
        <v>4879332.3279999997</v>
      </c>
      <c r="V139" s="57">
        <f t="shared" si="266"/>
        <v>375964506.70239997</v>
      </c>
      <c r="W139" s="57">
        <f t="shared" si="266"/>
        <v>23175437620.265533</v>
      </c>
      <c r="X139" s="57">
        <f t="shared" si="266"/>
        <v>1190508461034.698</v>
      </c>
      <c r="Y139" s="57">
        <f t="shared" si="266"/>
        <v>52419752002879.5</v>
      </c>
      <c r="Z139" s="57">
        <f t="shared" si="266"/>
        <v>2019622704009720</v>
      </c>
      <c r="AA139" s="57">
        <f t="shared" si="266"/>
        <v>6.9166816799176544E+16</v>
      </c>
      <c r="AB139" s="57">
        <f t="shared" si="266"/>
        <v>2.1319286194027013E+18</v>
      </c>
      <c r="AC139" s="57">
        <f t="shared" si="266"/>
        <v>5.973924005211204E+19</v>
      </c>
      <c r="AD139" s="57">
        <f t="shared" si="266"/>
        <v>1.5344864127294712E+21</v>
      </c>
      <c r="AE139" s="57">
        <f t="shared" si="266"/>
        <v>3.6383896523997526E+22</v>
      </c>
      <c r="AF139" s="57">
        <f t="shared" si="266"/>
        <v>8.0107952410839369E+23</v>
      </c>
      <c r="AG139" s="57">
        <f t="shared" si="266"/>
        <v>1.6462045977036829E+25</v>
      </c>
      <c r="AH139" s="57">
        <f t="shared" si="266"/>
        <v>3.1715260187326271E+26</v>
      </c>
      <c r="AI139" s="57">
        <f t="shared" si="266"/>
        <v>5.7508078237156505E+27</v>
      </c>
      <c r="AJ139" s="57">
        <f t="shared" si="266"/>
        <v>9.8485190276492396E+28</v>
      </c>
      <c r="AK139" s="57">
        <f t="shared" si="266"/>
        <v>1.5978537318287566E+30</v>
      </c>
      <c r="AL139" s="57">
        <f t="shared" si="266"/>
        <v>2.4628154530071535E+31</v>
      </c>
      <c r="AM139" s="57">
        <f t="shared" si="139"/>
        <v>1</v>
      </c>
      <c r="AN139" s="57">
        <f t="shared" ref="AN139:AN202" si="267">1/((FACT($B$4-1-AN$10))*(($B$5*$P139)^AN$10))</f>
        <v>1.3888888888888889E-3</v>
      </c>
      <c r="AO139" s="57">
        <f t="shared" ref="AO139:BH139" si="268">AN139+1/((FACT($B$4-1-AO$10))*(($B$5*$P139)^AO$10))</f>
        <v>1.416015625E-3</v>
      </c>
      <c r="AP139" s="57">
        <f t="shared" si="268"/>
        <v>1.4164571408872252E-3</v>
      </c>
      <c r="AQ139" s="57">
        <f t="shared" si="268"/>
        <v>1.4164628897920066E-3</v>
      </c>
      <c r="AR139" s="57">
        <f t="shared" si="268"/>
        <v>1.4164629459336548E-3</v>
      </c>
      <c r="AS139" s="57">
        <f t="shared" si="268"/>
        <v>1.4164629462991604E-3</v>
      </c>
      <c r="AT139" s="57">
        <f t="shared" si="268"/>
        <v>1.4164629463003502E-3</v>
      </c>
      <c r="AU139" s="57" t="e">
        <f t="shared" si="268"/>
        <v>#NUM!</v>
      </c>
      <c r="AV139" s="57" t="e">
        <f t="shared" si="268"/>
        <v>#NUM!</v>
      </c>
      <c r="AW139" s="57" t="e">
        <f t="shared" si="268"/>
        <v>#NUM!</v>
      </c>
      <c r="AX139" s="57" t="e">
        <f t="shared" si="268"/>
        <v>#NUM!</v>
      </c>
      <c r="AY139" s="57" t="e">
        <f t="shared" si="268"/>
        <v>#NUM!</v>
      </c>
      <c r="AZ139" s="57" t="e">
        <f t="shared" si="268"/>
        <v>#NUM!</v>
      </c>
      <c r="BA139" s="57" t="e">
        <f t="shared" si="268"/>
        <v>#NUM!</v>
      </c>
      <c r="BB139" s="57" t="e">
        <f t="shared" si="268"/>
        <v>#NUM!</v>
      </c>
      <c r="BC139" s="57" t="e">
        <f t="shared" si="268"/>
        <v>#NUM!</v>
      </c>
      <c r="BD139" s="57" t="e">
        <f t="shared" si="268"/>
        <v>#NUM!</v>
      </c>
      <c r="BE139" s="57" t="e">
        <f t="shared" si="268"/>
        <v>#NUM!</v>
      </c>
      <c r="BF139" s="57" t="e">
        <f t="shared" si="268"/>
        <v>#NUM!</v>
      </c>
      <c r="BG139" s="57" t="e">
        <f t="shared" si="268"/>
        <v>#NUM!</v>
      </c>
      <c r="BH139" s="57" t="e">
        <f t="shared" si="268"/>
        <v>#NUM!</v>
      </c>
      <c r="BI139" s="5">
        <f t="shared" si="141"/>
        <v>4.7065591684408599</v>
      </c>
    </row>
    <row r="140" spans="4:61" s="1" customFormat="1">
      <c r="D140" s="5"/>
      <c r="E140" s="5"/>
      <c r="F140" s="5"/>
      <c r="G140" s="5"/>
      <c r="H140" s="5"/>
      <c r="O140" s="3"/>
      <c r="P140" s="57">
        <v>64.5</v>
      </c>
      <c r="Q140" s="57">
        <f t="shared" ref="Q140:Q203" si="269">$B$5*EXP(-$B$5*P140)*(($B$5*P140)^($B$4-1))/FACT($B$4-1)</f>
        <v>2.047117899933647E-122</v>
      </c>
      <c r="R140" s="57">
        <f t="shared" ref="R140:R203" si="270">(($B$5*$P140)^R$10)/FACT(R$10)</f>
        <v>1</v>
      </c>
      <c r="S140" s="57">
        <f t="shared" ref="S140:AL140" si="271">R140+(($B$5*$P140)^S$10)/FACT(S$10)</f>
        <v>310.59999999999997</v>
      </c>
      <c r="T140" s="57">
        <f t="shared" si="271"/>
        <v>48236.679999999986</v>
      </c>
      <c r="U140" s="57">
        <f t="shared" si="271"/>
        <v>4994208.1359999981</v>
      </c>
      <c r="V140" s="57">
        <f t="shared" si="271"/>
        <v>387812398.83039981</v>
      </c>
      <c r="W140" s="57">
        <f t="shared" si="271"/>
        <v>24091914766.627632</v>
      </c>
      <c r="X140" s="57">
        <f t="shared" si="271"/>
        <v>1247223596944.9648</v>
      </c>
      <c r="Y140" s="57">
        <f t="shared" si="271"/>
        <v>55344590568718.266</v>
      </c>
      <c r="Z140" s="57">
        <f t="shared" si="271"/>
        <v>2148912692376345.3</v>
      </c>
      <c r="AA140" s="57">
        <f t="shared" si="271"/>
        <v>7.4167655394558704E+16</v>
      </c>
      <c r="AB140" s="57">
        <f t="shared" si="271"/>
        <v>2.3038679294541243E+18</v>
      </c>
      <c r="AC140" s="57">
        <f t="shared" si="271"/>
        <v>6.5059795642985161E+19</v>
      </c>
      <c r="AD140" s="57">
        <f t="shared" si="271"/>
        <v>1.684162730652086E+21</v>
      </c>
      <c r="AE140" s="57">
        <f t="shared" si="271"/>
        <v>4.0243721859791896E+22</v>
      </c>
      <c r="AF140" s="57">
        <f t="shared" si="271"/>
        <v>8.9296082945848354E+23</v>
      </c>
      <c r="AG140" s="57">
        <f t="shared" si="271"/>
        <v>1.8493041930295479E+25</v>
      </c>
      <c r="AH140" s="57">
        <f t="shared" si="271"/>
        <v>3.5905461123149131E+26</v>
      </c>
      <c r="AI140" s="57">
        <f t="shared" si="271"/>
        <v>6.5612817792109149E+27</v>
      </c>
      <c r="AJ140" s="57">
        <f t="shared" si="271"/>
        <v>1.13239589068457E+29</v>
      </c>
      <c r="AK140" s="57">
        <f t="shared" si="271"/>
        <v>1.8515345331079613E+30</v>
      </c>
      <c r="AL140" s="57">
        <f t="shared" si="271"/>
        <v>2.876034026683949E+31</v>
      </c>
      <c r="AM140" s="57">
        <f t="shared" ref="AM140:AM203" si="272">1-EXP(-$B$5*P140)*VLOOKUP(P140,P140:AL540,$B$4+2,1)</f>
        <v>1</v>
      </c>
      <c r="AN140" s="57">
        <f t="shared" si="267"/>
        <v>1.3888888888888889E-3</v>
      </c>
      <c r="AO140" s="57">
        <f t="shared" ref="AO140:BH140" si="273">AN140+1/((FACT($B$4-1-AO$10))*(($B$5*$P140)^AO$10))</f>
        <v>1.415805340223945E-3</v>
      </c>
      <c r="AP140" s="57">
        <f t="shared" si="273"/>
        <v>1.4162400374354285E-3</v>
      </c>
      <c r="AQ140" s="57">
        <f t="shared" si="273"/>
        <v>1.4162456536784709E-3</v>
      </c>
      <c r="AR140" s="57">
        <f t="shared" si="273"/>
        <v>1.4162457080994307E-3</v>
      </c>
      <c r="AS140" s="57">
        <f t="shared" si="273"/>
        <v>1.4162457084509873E-3</v>
      </c>
      <c r="AT140" s="57">
        <f t="shared" si="273"/>
        <v>1.4162457084521229E-3</v>
      </c>
      <c r="AU140" s="57" t="e">
        <f t="shared" si="273"/>
        <v>#NUM!</v>
      </c>
      <c r="AV140" s="57" t="e">
        <f t="shared" si="273"/>
        <v>#NUM!</v>
      </c>
      <c r="AW140" s="57" t="e">
        <f t="shared" si="273"/>
        <v>#NUM!</v>
      </c>
      <c r="AX140" s="57" t="e">
        <f t="shared" si="273"/>
        <v>#NUM!</v>
      </c>
      <c r="AY140" s="57" t="e">
        <f t="shared" si="273"/>
        <v>#NUM!</v>
      </c>
      <c r="AZ140" s="57" t="e">
        <f t="shared" si="273"/>
        <v>#NUM!</v>
      </c>
      <c r="BA140" s="57" t="e">
        <f t="shared" si="273"/>
        <v>#NUM!</v>
      </c>
      <c r="BB140" s="57" t="e">
        <f t="shared" si="273"/>
        <v>#NUM!</v>
      </c>
      <c r="BC140" s="57" t="e">
        <f t="shared" si="273"/>
        <v>#NUM!</v>
      </c>
      <c r="BD140" s="57" t="e">
        <f t="shared" si="273"/>
        <v>#NUM!</v>
      </c>
      <c r="BE140" s="57" t="e">
        <f t="shared" si="273"/>
        <v>#NUM!</v>
      </c>
      <c r="BF140" s="57" t="e">
        <f t="shared" si="273"/>
        <v>#NUM!</v>
      </c>
      <c r="BG140" s="57" t="e">
        <f t="shared" si="273"/>
        <v>#NUM!</v>
      </c>
      <c r="BH140" s="57" t="e">
        <f t="shared" si="273"/>
        <v>#NUM!</v>
      </c>
      <c r="BI140" s="5">
        <f t="shared" ref="BI140:BI203" si="274">$B$5/((FACT($B$4-1))*VLOOKUP(P140,P140:BH540,$B$4+24,1))</f>
        <v>4.7072811072825491</v>
      </c>
    </row>
    <row r="141" spans="4:61" s="1" customFormat="1">
      <c r="D141" s="5"/>
      <c r="E141" s="5"/>
      <c r="F141" s="5"/>
      <c r="G141" s="5"/>
      <c r="H141" s="5"/>
      <c r="O141" s="3"/>
      <c r="P141" s="58">
        <v>65</v>
      </c>
      <c r="Q141" s="57">
        <f t="shared" si="269"/>
        <v>1.9451717393296751E-123</v>
      </c>
      <c r="R141" s="57">
        <f t="shared" si="270"/>
        <v>1</v>
      </c>
      <c r="S141" s="57">
        <f t="shared" ref="S141:AL141" si="275">R141+(($B$5*$P141)^S$10)/FACT(S$10)</f>
        <v>313</v>
      </c>
      <c r="T141" s="57">
        <f t="shared" si="275"/>
        <v>48985</v>
      </c>
      <c r="U141" s="57">
        <f t="shared" si="275"/>
        <v>5110873</v>
      </c>
      <c r="V141" s="57">
        <f t="shared" si="275"/>
        <v>399938137</v>
      </c>
      <c r="W141" s="57">
        <f t="shared" si="275"/>
        <v>25037159410.599998</v>
      </c>
      <c r="X141" s="57">
        <f t="shared" si="275"/>
        <v>1306172665637.8</v>
      </c>
      <c r="Y141" s="57">
        <f t="shared" si="275"/>
        <v>58408212371764.422</v>
      </c>
      <c r="Z141" s="57">
        <f t="shared" si="275"/>
        <v>2285387760910703</v>
      </c>
      <c r="AA141" s="57">
        <f t="shared" si="275"/>
        <v>7.9487345443593904E+16</v>
      </c>
      <c r="AB141" s="57">
        <f t="shared" si="275"/>
        <v>2.4881884251433098E+18</v>
      </c>
      <c r="AC141" s="57">
        <f t="shared" si="275"/>
        <v>7.0807709958444343E+19</v>
      </c>
      <c r="AD141" s="57">
        <f t="shared" si="275"/>
        <v>1.8471152698242711E+21</v>
      </c>
      <c r="AE141" s="57">
        <f t="shared" si="275"/>
        <v>4.4478496706604114E+22</v>
      </c>
      <c r="AF141" s="57">
        <f t="shared" si="275"/>
        <v>9.9454928301198346E+23</v>
      </c>
      <c r="AG141" s="57">
        <f t="shared" si="275"/>
        <v>2.0756021638163877E+25</v>
      </c>
      <c r="AH141" s="57">
        <f t="shared" si="275"/>
        <v>4.061047325636258E+26</v>
      </c>
      <c r="AI141" s="57">
        <f t="shared" si="275"/>
        <v>7.478386956607397E+27</v>
      </c>
      <c r="AJ141" s="57">
        <f t="shared" si="275"/>
        <v>1.3006461217336611E+29</v>
      </c>
      <c r="AK141" s="57">
        <f t="shared" si="275"/>
        <v>2.1430594683643509E+30</v>
      </c>
      <c r="AL141" s="57">
        <f t="shared" si="275"/>
        <v>3.3545779224943719E+31</v>
      </c>
      <c r="AM141" s="57">
        <f t="shared" si="272"/>
        <v>1</v>
      </c>
      <c r="AN141" s="57">
        <f t="shared" si="267"/>
        <v>1.3888888888888889E-3</v>
      </c>
      <c r="AO141" s="57">
        <f t="shared" ref="AO141:BH141" si="276">AN141+1/((FACT($B$4-1-AO$10))*(($B$5*$P141)^AO$10))</f>
        <v>1.4155982905982906E-3</v>
      </c>
      <c r="AP141" s="57">
        <f t="shared" si="276"/>
        <v>1.4160263258820951E-3</v>
      </c>
      <c r="AQ141" s="57">
        <f t="shared" si="276"/>
        <v>1.4160318135139388E-3</v>
      </c>
      <c r="AR141" s="57">
        <f t="shared" si="276"/>
        <v>1.4160318662796297E-3</v>
      </c>
      <c r="AS141" s="57">
        <f t="shared" si="276"/>
        <v>1.4160318666178713E-3</v>
      </c>
      <c r="AT141" s="57">
        <f t="shared" si="276"/>
        <v>1.4160318666189555E-3</v>
      </c>
      <c r="AU141" s="57" t="e">
        <f t="shared" si="276"/>
        <v>#NUM!</v>
      </c>
      <c r="AV141" s="57" t="e">
        <f t="shared" si="276"/>
        <v>#NUM!</v>
      </c>
      <c r="AW141" s="57" t="e">
        <f t="shared" si="276"/>
        <v>#NUM!</v>
      </c>
      <c r="AX141" s="57" t="e">
        <f t="shared" si="276"/>
        <v>#NUM!</v>
      </c>
      <c r="AY141" s="57" t="e">
        <f t="shared" si="276"/>
        <v>#NUM!</v>
      </c>
      <c r="AZ141" s="57" t="e">
        <f t="shared" si="276"/>
        <v>#NUM!</v>
      </c>
      <c r="BA141" s="57" t="e">
        <f t="shared" si="276"/>
        <v>#NUM!</v>
      </c>
      <c r="BB141" s="57" t="e">
        <f t="shared" si="276"/>
        <v>#NUM!</v>
      </c>
      <c r="BC141" s="57" t="e">
        <f t="shared" si="276"/>
        <v>#NUM!</v>
      </c>
      <c r="BD141" s="57" t="e">
        <f t="shared" si="276"/>
        <v>#NUM!</v>
      </c>
      <c r="BE141" s="57" t="e">
        <f t="shared" si="276"/>
        <v>#NUM!</v>
      </c>
      <c r="BF141" s="57" t="e">
        <f t="shared" si="276"/>
        <v>#NUM!</v>
      </c>
      <c r="BG141" s="57" t="e">
        <f t="shared" si="276"/>
        <v>#NUM!</v>
      </c>
      <c r="BH141" s="57" t="e">
        <f t="shared" si="276"/>
        <v>#NUM!</v>
      </c>
      <c r="BI141" s="5">
        <f t="shared" si="274"/>
        <v>4.7079919766103826</v>
      </c>
    </row>
    <row r="142" spans="4:61" s="1" customFormat="1">
      <c r="D142" s="5"/>
      <c r="E142" s="5"/>
      <c r="F142" s="5"/>
      <c r="G142" s="5"/>
      <c r="H142" s="5"/>
      <c r="O142" s="3"/>
      <c r="P142" s="57">
        <v>65.5</v>
      </c>
      <c r="Q142" s="57">
        <f t="shared" si="269"/>
        <v>1.8476463770444787E-124</v>
      </c>
      <c r="R142" s="57">
        <f t="shared" si="270"/>
        <v>1</v>
      </c>
      <c r="S142" s="57">
        <f t="shared" ref="S142:AL142" si="277">R142+(($B$5*$P142)^S$10)/FACT(S$10)</f>
        <v>315.39999999999998</v>
      </c>
      <c r="T142" s="57">
        <f t="shared" si="277"/>
        <v>49739.079999999994</v>
      </c>
      <c r="U142" s="57">
        <f t="shared" si="277"/>
        <v>5229340.743999999</v>
      </c>
      <c r="V142" s="57">
        <f t="shared" si="277"/>
        <v>412346031.53439987</v>
      </c>
      <c r="W142" s="57">
        <f t="shared" si="277"/>
        <v>26011843548.434742</v>
      </c>
      <c r="X142" s="57">
        <f t="shared" si="277"/>
        <v>1367425513434.0127</v>
      </c>
      <c r="Y142" s="57">
        <f t="shared" si="277"/>
        <v>61616062343723.391</v>
      </c>
      <c r="Z142" s="57">
        <f t="shared" si="277"/>
        <v>2429387489774096</v>
      </c>
      <c r="AA142" s="57">
        <f t="shared" si="277"/>
        <v>8.514353602134176E+16</v>
      </c>
      <c r="AB142" s="57">
        <f t="shared" si="277"/>
        <v>2.6856763658538291E+18</v>
      </c>
      <c r="AC142" s="57">
        <f t="shared" si="277"/>
        <v>7.7013632883975094E+19</v>
      </c>
      <c r="AD142" s="57">
        <f t="shared" si="277"/>
        <v>2.024406093658752E+21</v>
      </c>
      <c r="AE142" s="57">
        <f t="shared" si="277"/>
        <v>4.9121343760396431E+22</v>
      </c>
      <c r="AF142" s="57">
        <f t="shared" si="277"/>
        <v>1.1067840010762769E+24</v>
      </c>
      <c r="AG142" s="57">
        <f t="shared" si="277"/>
        <v>2.327539329841713E+25</v>
      </c>
      <c r="AH142" s="57">
        <f t="shared" si="277"/>
        <v>4.5888856599116486E+26</v>
      </c>
      <c r="AI142" s="57">
        <f t="shared" si="277"/>
        <v>8.5151698303793919E+27</v>
      </c>
      <c r="AJ142" s="57">
        <f t="shared" si="277"/>
        <v>1.4923154924836042E+29</v>
      </c>
      <c r="AK142" s="57">
        <f t="shared" si="277"/>
        <v>2.47771732235432E+30</v>
      </c>
      <c r="AL142" s="57">
        <f t="shared" si="277"/>
        <v>3.9081513675579999E+31</v>
      </c>
      <c r="AM142" s="57">
        <f t="shared" si="272"/>
        <v>1</v>
      </c>
      <c r="AN142" s="57">
        <f t="shared" si="267"/>
        <v>1.3888888888888889E-3</v>
      </c>
      <c r="AO142" s="57">
        <f t="shared" ref="AO142:BH142" si="278">AN142+1/((FACT($B$4-1-AO$10))*(($B$5*$P142)^AO$10))</f>
        <v>1.4153944020356235E-3</v>
      </c>
      <c r="AP142" s="57">
        <f t="shared" si="278"/>
        <v>1.4158159273719266E-3</v>
      </c>
      <c r="AQ142" s="57">
        <f t="shared" si="278"/>
        <v>1.4158212902896912E-3</v>
      </c>
      <c r="AR142" s="57">
        <f t="shared" si="278"/>
        <v>1.4158213414625707E-3</v>
      </c>
      <c r="AS142" s="57">
        <f t="shared" si="278"/>
        <v>1.4158213417880979E-3</v>
      </c>
      <c r="AT142" s="57">
        <f t="shared" si="278"/>
        <v>1.4158213417891333E-3</v>
      </c>
      <c r="AU142" s="57" t="e">
        <f t="shared" si="278"/>
        <v>#NUM!</v>
      </c>
      <c r="AV142" s="57" t="e">
        <f t="shared" si="278"/>
        <v>#NUM!</v>
      </c>
      <c r="AW142" s="57" t="e">
        <f t="shared" si="278"/>
        <v>#NUM!</v>
      </c>
      <c r="AX142" s="57" t="e">
        <f t="shared" si="278"/>
        <v>#NUM!</v>
      </c>
      <c r="AY142" s="57" t="e">
        <f t="shared" si="278"/>
        <v>#NUM!</v>
      </c>
      <c r="AZ142" s="57" t="e">
        <f t="shared" si="278"/>
        <v>#NUM!</v>
      </c>
      <c r="BA142" s="57" t="e">
        <f t="shared" si="278"/>
        <v>#NUM!</v>
      </c>
      <c r="BB142" s="57" t="e">
        <f t="shared" si="278"/>
        <v>#NUM!</v>
      </c>
      <c r="BC142" s="57" t="e">
        <f t="shared" si="278"/>
        <v>#NUM!</v>
      </c>
      <c r="BD142" s="57" t="e">
        <f t="shared" si="278"/>
        <v>#NUM!</v>
      </c>
      <c r="BE142" s="57" t="e">
        <f t="shared" si="278"/>
        <v>#NUM!</v>
      </c>
      <c r="BF142" s="57" t="e">
        <f t="shared" si="278"/>
        <v>#NUM!</v>
      </c>
      <c r="BG142" s="57" t="e">
        <f t="shared" si="278"/>
        <v>#NUM!</v>
      </c>
      <c r="BH142" s="57" t="e">
        <f t="shared" si="278"/>
        <v>#NUM!</v>
      </c>
      <c r="BI142" s="5">
        <f t="shared" si="274"/>
        <v>4.7086920290678691</v>
      </c>
    </row>
    <row r="143" spans="4:61" s="1" customFormat="1">
      <c r="D143" s="5"/>
      <c r="E143" s="5"/>
      <c r="F143" s="5"/>
      <c r="G143" s="5"/>
      <c r="H143" s="5"/>
      <c r="O143" s="3"/>
      <c r="P143" s="58">
        <v>66</v>
      </c>
      <c r="Q143" s="57">
        <f t="shared" si="269"/>
        <v>1.7543971432768882E-125</v>
      </c>
      <c r="R143" s="57">
        <f t="shared" si="270"/>
        <v>1</v>
      </c>
      <c r="S143" s="57">
        <f t="shared" ref="S143:AL143" si="279">R143+(($B$5*$P143)^S$10)/FACT(S$10)</f>
        <v>317.8</v>
      </c>
      <c r="T143" s="57">
        <f t="shared" si="279"/>
        <v>50498.920000000006</v>
      </c>
      <c r="U143" s="57">
        <f t="shared" si="279"/>
        <v>5349625.1920000007</v>
      </c>
      <c r="V143" s="57">
        <f t="shared" si="279"/>
        <v>425040425.93439996</v>
      </c>
      <c r="W143" s="57">
        <f t="shared" si="279"/>
        <v>27016649560.972862</v>
      </c>
      <c r="X143" s="57">
        <f t="shared" si="279"/>
        <v>1431053611891.0039</v>
      </c>
      <c r="Y143" s="57">
        <f t="shared" si="279"/>
        <v>64973754992770.125</v>
      </c>
      <c r="Z143" s="57">
        <f t="shared" si="279"/>
        <v>2581264729675583</v>
      </c>
      <c r="AA143" s="57">
        <f t="shared" si="279"/>
        <v>9.1154707038510592E+16</v>
      </c>
      <c r="AB143" s="57">
        <f t="shared" si="279"/>
        <v>2.8971613593824041E+18</v>
      </c>
      <c r="AC143" s="57">
        <f t="shared" si="279"/>
        <v>8.3710152946886541E+19</v>
      </c>
      <c r="AD143" s="57">
        <f t="shared" si="279"/>
        <v>2.2171731308569957E+21</v>
      </c>
      <c r="AE143" s="57">
        <f t="shared" si="279"/>
        <v>5.4208024777158736E+22</v>
      </c>
      <c r="AF143" s="57">
        <f t="shared" si="279"/>
        <v>1.2306867248877581E+24</v>
      </c>
      <c r="AG143" s="57">
        <f t="shared" si="279"/>
        <v>2.6077916871223622E+25</v>
      </c>
      <c r="AH143" s="57">
        <f t="shared" si="279"/>
        <v>5.1805307376867357E+26</v>
      </c>
      <c r="AI143" s="57">
        <f t="shared" si="279"/>
        <v>9.6861548211282128E+27</v>
      </c>
      <c r="AJ143" s="57">
        <f t="shared" si="279"/>
        <v>1.7104474557465609E+29</v>
      </c>
      <c r="AK143" s="57">
        <f t="shared" si="279"/>
        <v>2.8614869324545312E+30</v>
      </c>
      <c r="AL143" s="57">
        <f t="shared" si="279"/>
        <v>4.5478091172631756E+31</v>
      </c>
      <c r="AM143" s="57">
        <f t="shared" si="272"/>
        <v>1</v>
      </c>
      <c r="AN143" s="57">
        <f t="shared" si="267"/>
        <v>1.3888888888888889E-3</v>
      </c>
      <c r="AO143" s="57">
        <f t="shared" ref="AO143:BH143" si="280">AN143+1/((FACT($B$4-1-AO$10))*(($B$5*$P143)^AO$10))</f>
        <v>1.4151936026936028E-3</v>
      </c>
      <c r="AP143" s="57">
        <f t="shared" si="280"/>
        <v>1.4156087654746115E-3</v>
      </c>
      <c r="AQ143" s="57">
        <f t="shared" si="280"/>
        <v>1.4156140074289172E-3</v>
      </c>
      <c r="AR143" s="57">
        <f t="shared" si="280"/>
        <v>1.415614057068636E-3</v>
      </c>
      <c r="AS143" s="57">
        <f t="shared" si="280"/>
        <v>1.4156140573820181E-3</v>
      </c>
      <c r="AT143" s="57">
        <f t="shared" si="280"/>
        <v>1.4156140573830074E-3</v>
      </c>
      <c r="AU143" s="57" t="e">
        <f t="shared" si="280"/>
        <v>#NUM!</v>
      </c>
      <c r="AV143" s="57" t="e">
        <f t="shared" si="280"/>
        <v>#NUM!</v>
      </c>
      <c r="AW143" s="57" t="e">
        <f t="shared" si="280"/>
        <v>#NUM!</v>
      </c>
      <c r="AX143" s="57" t="e">
        <f t="shared" si="280"/>
        <v>#NUM!</v>
      </c>
      <c r="AY143" s="57" t="e">
        <f t="shared" si="280"/>
        <v>#NUM!</v>
      </c>
      <c r="AZ143" s="57" t="e">
        <f t="shared" si="280"/>
        <v>#NUM!</v>
      </c>
      <c r="BA143" s="57" t="e">
        <f t="shared" si="280"/>
        <v>#NUM!</v>
      </c>
      <c r="BB143" s="57" t="e">
        <f t="shared" si="280"/>
        <v>#NUM!</v>
      </c>
      <c r="BC143" s="57" t="e">
        <f t="shared" si="280"/>
        <v>#NUM!</v>
      </c>
      <c r="BD143" s="57" t="e">
        <f t="shared" si="280"/>
        <v>#NUM!</v>
      </c>
      <c r="BE143" s="57" t="e">
        <f t="shared" si="280"/>
        <v>#NUM!</v>
      </c>
      <c r="BF143" s="57" t="e">
        <f t="shared" si="280"/>
        <v>#NUM!</v>
      </c>
      <c r="BG143" s="57" t="e">
        <f t="shared" si="280"/>
        <v>#NUM!</v>
      </c>
      <c r="BH143" s="57" t="e">
        <f t="shared" si="280"/>
        <v>#NUM!</v>
      </c>
      <c r="BI143" s="5">
        <f t="shared" si="274"/>
        <v>4.7093815096687326</v>
      </c>
    </row>
    <row r="144" spans="4:61" s="1" customFormat="1">
      <c r="D144" s="5"/>
      <c r="E144" s="5"/>
      <c r="F144" s="5"/>
      <c r="G144" s="5"/>
      <c r="H144" s="5"/>
      <c r="O144" s="3"/>
      <c r="P144" s="57">
        <v>66.5</v>
      </c>
      <c r="Q144" s="57">
        <f t="shared" si="269"/>
        <v>1.6652805647723806E-126</v>
      </c>
      <c r="R144" s="57">
        <f t="shared" si="270"/>
        <v>1</v>
      </c>
      <c r="S144" s="57">
        <f t="shared" ref="S144:AL144" si="281">R144+(($B$5*$P144)^S$10)/FACT(S$10)</f>
        <v>320.2</v>
      </c>
      <c r="T144" s="57">
        <f t="shared" si="281"/>
        <v>51264.52</v>
      </c>
      <c r="U144" s="57">
        <f t="shared" si="281"/>
        <v>5471740.1679999996</v>
      </c>
      <c r="V144" s="57">
        <f t="shared" si="281"/>
        <v>438025696.87840003</v>
      </c>
      <c r="W144" s="57">
        <f t="shared" si="281"/>
        <v>28052270293.270332</v>
      </c>
      <c r="X144" s="57">
        <f t="shared" si="281"/>
        <v>1497130082821.3213</v>
      </c>
      <c r="Y144" s="57">
        <f t="shared" si="281"/>
        <v>68487078334100.445</v>
      </c>
      <c r="Z144" s="57">
        <f t="shared" si="281"/>
        <v>2741386013560137.5</v>
      </c>
      <c r="AA144" s="57">
        <f t="shared" si="281"/>
        <v>9.7540201582910256E+16</v>
      </c>
      <c r="AB144" s="57">
        <f t="shared" si="281"/>
        <v>3.1235183945565665E+18</v>
      </c>
      <c r="AC144" s="57">
        <f t="shared" si="281"/>
        <v>9.0931903776119374E+19</v>
      </c>
      <c r="AD144" s="57">
        <f t="shared" si="281"/>
        <v>2.4266349549256903E+21</v>
      </c>
      <c r="AE144" s="57">
        <f t="shared" si="281"/>
        <v>5.9777128333921315E+22</v>
      </c>
      <c r="AF144" s="57">
        <f t="shared" si="281"/>
        <v>1.3673683773750215E+24</v>
      </c>
      <c r="AG144" s="57">
        <f t="shared" si="281"/>
        <v>2.9192910156969629E+25</v>
      </c>
      <c r="AH144" s="57">
        <f t="shared" si="281"/>
        <v>5.8431246865988216E+26</v>
      </c>
      <c r="AI144" s="57">
        <f t="shared" si="281"/>
        <v>1.1007498531843982E+28</v>
      </c>
      <c r="AJ144" s="57">
        <f t="shared" si="281"/>
        <v>1.9584533138564199E+29</v>
      </c>
      <c r="AK144" s="57">
        <f t="shared" si="281"/>
        <v>3.3011209233294487E+30</v>
      </c>
      <c r="AL144" s="57">
        <f t="shared" si="281"/>
        <v>5.2861319370752611E+31</v>
      </c>
      <c r="AM144" s="57">
        <f t="shared" si="272"/>
        <v>1</v>
      </c>
      <c r="AN144" s="57">
        <f t="shared" si="267"/>
        <v>1.3888888888888889E-3</v>
      </c>
      <c r="AO144" s="57">
        <f t="shared" ref="AO144:BH144" si="282">AN144+1/((FACT($B$4-1-AO$10))*(($B$5*$P144)^AO$10))</f>
        <v>1.4149958228905598E-3</v>
      </c>
      <c r="AP144" s="57">
        <f t="shared" si="282"/>
        <v>1.4154047660923403E-3</v>
      </c>
      <c r="AQ144" s="57">
        <f t="shared" si="282"/>
        <v>1.4154098906938664E-3</v>
      </c>
      <c r="AR144" s="57">
        <f t="shared" si="282"/>
        <v>1.4154099388574146E-3</v>
      </c>
      <c r="AS144" s="57">
        <f t="shared" si="282"/>
        <v>1.4154099391591912E-3</v>
      </c>
      <c r="AT144" s="57">
        <f t="shared" si="282"/>
        <v>1.4154099391601367E-3</v>
      </c>
      <c r="AU144" s="57" t="e">
        <f t="shared" si="282"/>
        <v>#NUM!</v>
      </c>
      <c r="AV144" s="57" t="e">
        <f t="shared" si="282"/>
        <v>#NUM!</v>
      </c>
      <c r="AW144" s="57" t="e">
        <f t="shared" si="282"/>
        <v>#NUM!</v>
      </c>
      <c r="AX144" s="57" t="e">
        <f t="shared" si="282"/>
        <v>#NUM!</v>
      </c>
      <c r="AY144" s="57" t="e">
        <f t="shared" si="282"/>
        <v>#NUM!</v>
      </c>
      <c r="AZ144" s="57" t="e">
        <f t="shared" si="282"/>
        <v>#NUM!</v>
      </c>
      <c r="BA144" s="57" t="e">
        <f t="shared" si="282"/>
        <v>#NUM!</v>
      </c>
      <c r="BB144" s="57" t="e">
        <f t="shared" si="282"/>
        <v>#NUM!</v>
      </c>
      <c r="BC144" s="57" t="e">
        <f t="shared" si="282"/>
        <v>#NUM!</v>
      </c>
      <c r="BD144" s="57" t="e">
        <f t="shared" si="282"/>
        <v>#NUM!</v>
      </c>
      <c r="BE144" s="57" t="e">
        <f t="shared" si="282"/>
        <v>#NUM!</v>
      </c>
      <c r="BF144" s="57" t="e">
        <f t="shared" si="282"/>
        <v>#NUM!</v>
      </c>
      <c r="BG144" s="57" t="e">
        <f t="shared" si="282"/>
        <v>#NUM!</v>
      </c>
      <c r="BH144" s="57" t="e">
        <f t="shared" si="282"/>
        <v>#NUM!</v>
      </c>
      <c r="BI144" s="5">
        <f t="shared" si="274"/>
        <v>4.7100606560827698</v>
      </c>
    </row>
    <row r="145" spans="4:61" s="1" customFormat="1">
      <c r="D145" s="5"/>
      <c r="E145" s="5"/>
      <c r="F145" s="5"/>
      <c r="G145" s="5"/>
      <c r="H145" s="5"/>
      <c r="O145" s="3"/>
      <c r="P145" s="58">
        <v>67</v>
      </c>
      <c r="Q145" s="57">
        <f t="shared" si="269"/>
        <v>1.5801546784122024E-127</v>
      </c>
      <c r="R145" s="57">
        <f t="shared" si="270"/>
        <v>1</v>
      </c>
      <c r="S145" s="57">
        <f t="shared" ref="S145:AL145" si="283">R145+(($B$5*$P145)^S$10)/FACT(S$10)</f>
        <v>322.59999999999997</v>
      </c>
      <c r="T145" s="57">
        <f t="shared" si="283"/>
        <v>52035.87999999999</v>
      </c>
      <c r="U145" s="57">
        <f t="shared" si="283"/>
        <v>5595699.4959999984</v>
      </c>
      <c r="V145" s="57">
        <f t="shared" si="283"/>
        <v>451306254.22239983</v>
      </c>
      <c r="W145" s="57">
        <f t="shared" si="283"/>
        <v>29119409134.224434</v>
      </c>
      <c r="X145" s="57">
        <f t="shared" si="283"/>
        <v>1565729723502.3333</v>
      </c>
      <c r="Y145" s="57">
        <f t="shared" si="283"/>
        <v>72161997880757.141</v>
      </c>
      <c r="Z145" s="57">
        <f t="shared" si="283"/>
        <v>2910131977802400.5</v>
      </c>
      <c r="AA145" s="57">
        <f t="shared" si="283"/>
        <v>1.0432025926033579E+17</v>
      </c>
      <c r="AB145" s="57">
        <f t="shared" si="283"/>
        <v>3.3656699526666092E+18</v>
      </c>
      <c r="AC145" s="57">
        <f t="shared" si="283"/>
        <v>9.8715675534435484E+19</v>
      </c>
      <c r="AD145" s="57">
        <f t="shared" si="283"/>
        <v>2.6540958251258405E+21</v>
      </c>
      <c r="AE145" s="57">
        <f t="shared" si="283"/>
        <v>6.5870269371940904E+22</v>
      </c>
      <c r="AF145" s="57">
        <f t="shared" si="283"/>
        <v>1.5180360845616351E+24</v>
      </c>
      <c r="AG145" s="57">
        <f t="shared" si="283"/>
        <v>3.265247116222868E+25</v>
      </c>
      <c r="AH145" s="57">
        <f t="shared" si="283"/>
        <v>6.5845461622333639E+26</v>
      </c>
      <c r="AI145" s="57">
        <f t="shared" si="283"/>
        <v>1.2497158725144055E+28</v>
      </c>
      <c r="AJ145" s="57">
        <f t="shared" si="283"/>
        <v>2.240153388045275E+29</v>
      </c>
      <c r="AK145" s="57">
        <f t="shared" si="283"/>
        <v>3.8042388500429336E+30</v>
      </c>
      <c r="AL145" s="57">
        <f t="shared" si="283"/>
        <v>6.1374232910756494E+31</v>
      </c>
      <c r="AM145" s="57">
        <f t="shared" si="272"/>
        <v>1</v>
      </c>
      <c r="AN145" s="57">
        <f t="shared" si="267"/>
        <v>1.3888888888888889E-3</v>
      </c>
      <c r="AO145" s="57">
        <f t="shared" ref="AO145:BH145" si="284">AN145+1/((FACT($B$4-1-AO$10))*(($B$5*$P145)^AO$10))</f>
        <v>1.4148009950248758E-3</v>
      </c>
      <c r="AP145" s="57">
        <f t="shared" si="284"/>
        <v>1.4152038573715174E-3</v>
      </c>
      <c r="AQ145" s="57">
        <f t="shared" si="284"/>
        <v>1.415208868097222E-3</v>
      </c>
      <c r="AR145" s="57">
        <f t="shared" si="284"/>
        <v>1.4152089148390663E-3</v>
      </c>
      <c r="AS145" s="57">
        <f t="shared" si="284"/>
        <v>1.4152089151297494E-3</v>
      </c>
      <c r="AT145" s="57">
        <f t="shared" si="284"/>
        <v>1.4152089151306532E-3</v>
      </c>
      <c r="AU145" s="57" t="e">
        <f t="shared" si="284"/>
        <v>#NUM!</v>
      </c>
      <c r="AV145" s="57" t="e">
        <f t="shared" si="284"/>
        <v>#NUM!</v>
      </c>
      <c r="AW145" s="57" t="e">
        <f t="shared" si="284"/>
        <v>#NUM!</v>
      </c>
      <c r="AX145" s="57" t="e">
        <f t="shared" si="284"/>
        <v>#NUM!</v>
      </c>
      <c r="AY145" s="57" t="e">
        <f t="shared" si="284"/>
        <v>#NUM!</v>
      </c>
      <c r="AZ145" s="57" t="e">
        <f t="shared" si="284"/>
        <v>#NUM!</v>
      </c>
      <c r="BA145" s="57" t="e">
        <f t="shared" si="284"/>
        <v>#NUM!</v>
      </c>
      <c r="BB145" s="57" t="e">
        <f t="shared" si="284"/>
        <v>#NUM!</v>
      </c>
      <c r="BC145" s="57" t="e">
        <f t="shared" si="284"/>
        <v>#NUM!</v>
      </c>
      <c r="BD145" s="57" t="e">
        <f t="shared" si="284"/>
        <v>#NUM!</v>
      </c>
      <c r="BE145" s="57" t="e">
        <f t="shared" si="284"/>
        <v>#NUM!</v>
      </c>
      <c r="BF145" s="57" t="e">
        <f t="shared" si="284"/>
        <v>#NUM!</v>
      </c>
      <c r="BG145" s="57" t="e">
        <f t="shared" si="284"/>
        <v>#NUM!</v>
      </c>
      <c r="BH145" s="57" t="e">
        <f t="shared" si="284"/>
        <v>#NUM!</v>
      </c>
      <c r="BI145" s="5">
        <f t="shared" si="274"/>
        <v>4.7107296989089376</v>
      </c>
    </row>
    <row r="146" spans="4:61" s="1" customFormat="1">
      <c r="D146" s="5"/>
      <c r="E146" s="5"/>
      <c r="F146" s="5"/>
      <c r="G146" s="5"/>
      <c r="H146" s="5"/>
      <c r="O146" s="3"/>
      <c r="P146" s="57">
        <v>67.5</v>
      </c>
      <c r="Q146" s="57">
        <f t="shared" si="269"/>
        <v>1.4988793125365404E-128</v>
      </c>
      <c r="R146" s="57">
        <f t="shared" si="270"/>
        <v>1</v>
      </c>
      <c r="S146" s="57">
        <f t="shared" ref="S146:AL146" si="285">R146+(($B$5*$P146)^S$10)/FACT(S$10)</f>
        <v>325</v>
      </c>
      <c r="T146" s="57">
        <f t="shared" si="285"/>
        <v>52813</v>
      </c>
      <c r="U146" s="57">
        <f t="shared" si="285"/>
        <v>5721517</v>
      </c>
      <c r="V146" s="57">
        <f t="shared" si="285"/>
        <v>464886541</v>
      </c>
      <c r="W146" s="57">
        <f t="shared" si="285"/>
        <v>30218780096.200001</v>
      </c>
      <c r="X146" s="57">
        <f t="shared" si="285"/>
        <v>1636929032077</v>
      </c>
      <c r="Y146" s="57">
        <f t="shared" si="285"/>
        <v>76004660695188.313</v>
      </c>
      <c r="Z146" s="57">
        <f t="shared" si="285"/>
        <v>3087897793051196.5</v>
      </c>
      <c r="AA146" s="57">
        <f t="shared" si="285"/>
        <v>1.115160505578675E+17</v>
      </c>
      <c r="AB146" s="57">
        <f t="shared" si="285"/>
        <v>3.6245882001379154E+18</v>
      </c>
      <c r="AC146" s="57">
        <f t="shared" si="285"/>
        <v>1.0710053151504115E+20</v>
      </c>
      <c r="AD146" s="57">
        <f t="shared" si="285"/>
        <v>2.9009510010174287E+21</v>
      </c>
      <c r="AE146" s="57">
        <f t="shared" si="285"/>
        <v>7.2532301163999992E+22</v>
      </c>
      <c r="AF146" s="57">
        <f t="shared" si="285"/>
        <v>1.6840006906501683E+24</v>
      </c>
      <c r="AG146" s="57">
        <f t="shared" si="285"/>
        <v>3.6491717903551402E+25</v>
      </c>
      <c r="AH146" s="57">
        <f t="shared" si="285"/>
        <v>7.4134799146480124E+26</v>
      </c>
      <c r="AI146" s="57">
        <f t="shared" si="285"/>
        <v>1.4175079322867447E+28</v>
      </c>
      <c r="AJ146" s="57">
        <f t="shared" si="285"/>
        <v>2.5598224328811507E+29</v>
      </c>
      <c r="AK146" s="57">
        <f t="shared" si="285"/>
        <v>4.379430723537601E+30</v>
      </c>
      <c r="AL146" s="57">
        <f t="shared" si="285"/>
        <v>7.1179296103579273E+31</v>
      </c>
      <c r="AM146" s="57">
        <f t="shared" si="272"/>
        <v>1</v>
      </c>
      <c r="AN146" s="57">
        <f t="shared" si="267"/>
        <v>1.3888888888888889E-3</v>
      </c>
      <c r="AO146" s="57">
        <f t="shared" ref="AO146:BH146" si="286">AN146+1/((FACT($B$4-1-AO$10))*(($B$5*$P146)^AO$10))</f>
        <v>1.4146090534979425E-3</v>
      </c>
      <c r="AP146" s="57">
        <f t="shared" si="286"/>
        <v>1.4150059696184526E-3</v>
      </c>
      <c r="AQ146" s="57">
        <f t="shared" si="286"/>
        <v>1.4150108698174713E-3</v>
      </c>
      <c r="AR146" s="57">
        <f t="shared" si="286"/>
        <v>1.4150109151896844E-3</v>
      </c>
      <c r="AS146" s="57">
        <f t="shared" si="286"/>
        <v>1.4150109154697599E-3</v>
      </c>
      <c r="AT146" s="57">
        <f t="shared" si="286"/>
        <v>1.4150109154706242E-3</v>
      </c>
      <c r="AU146" s="57" t="e">
        <f t="shared" si="286"/>
        <v>#NUM!</v>
      </c>
      <c r="AV146" s="57" t="e">
        <f t="shared" si="286"/>
        <v>#NUM!</v>
      </c>
      <c r="AW146" s="57" t="e">
        <f t="shared" si="286"/>
        <v>#NUM!</v>
      </c>
      <c r="AX146" s="57" t="e">
        <f t="shared" si="286"/>
        <v>#NUM!</v>
      </c>
      <c r="AY146" s="57" t="e">
        <f t="shared" si="286"/>
        <v>#NUM!</v>
      </c>
      <c r="AZ146" s="57" t="e">
        <f t="shared" si="286"/>
        <v>#NUM!</v>
      </c>
      <c r="BA146" s="57" t="e">
        <f t="shared" si="286"/>
        <v>#NUM!</v>
      </c>
      <c r="BB146" s="57" t="e">
        <f t="shared" si="286"/>
        <v>#NUM!</v>
      </c>
      <c r="BC146" s="57" t="e">
        <f t="shared" si="286"/>
        <v>#NUM!</v>
      </c>
      <c r="BD146" s="57" t="e">
        <f t="shared" si="286"/>
        <v>#NUM!</v>
      </c>
      <c r="BE146" s="57" t="e">
        <f t="shared" si="286"/>
        <v>#NUM!</v>
      </c>
      <c r="BF146" s="57" t="e">
        <f t="shared" si="286"/>
        <v>#NUM!</v>
      </c>
      <c r="BG146" s="57" t="e">
        <f t="shared" si="286"/>
        <v>#NUM!</v>
      </c>
      <c r="BH146" s="57" t="e">
        <f t="shared" si="286"/>
        <v>#NUM!</v>
      </c>
      <c r="BI146" s="5">
        <f t="shared" si="274"/>
        <v>4.7113888619363564</v>
      </c>
    </row>
    <row r="147" spans="4:61" s="1" customFormat="1">
      <c r="D147" s="5"/>
      <c r="E147" s="5"/>
      <c r="F147" s="5"/>
      <c r="G147" s="5"/>
      <c r="H147" s="5"/>
      <c r="O147" s="3"/>
      <c r="P147" s="58">
        <v>68</v>
      </c>
      <c r="Q147" s="57">
        <f t="shared" si="269"/>
        <v>1.4213163378130974E-129</v>
      </c>
      <c r="R147" s="57">
        <f t="shared" si="270"/>
        <v>1</v>
      </c>
      <c r="S147" s="57">
        <f t="shared" ref="S147:AL147" si="287">R147+(($B$5*$P147)^S$10)/FACT(S$10)</f>
        <v>327.39999999999998</v>
      </c>
      <c r="T147" s="57">
        <f t="shared" si="287"/>
        <v>53595.88</v>
      </c>
      <c r="U147" s="57">
        <f t="shared" si="287"/>
        <v>5849206.5039999988</v>
      </c>
      <c r="V147" s="57">
        <f t="shared" si="287"/>
        <v>478771033.42239988</v>
      </c>
      <c r="W147" s="57">
        <f t="shared" si="287"/>
        <v>31351107894.655544</v>
      </c>
      <c r="X147" s="57">
        <f t="shared" si="287"/>
        <v>1710806233145.7385</v>
      </c>
      <c r="Y147" s="57">
        <f t="shared" si="287"/>
        <v>80021399501996.219</v>
      </c>
      <c r="Z147" s="57">
        <f t="shared" si="287"/>
        <v>3275093604871096</v>
      </c>
      <c r="AA147" s="57">
        <f t="shared" si="287"/>
        <v>1.1914971225292378E+17</v>
      </c>
      <c r="AB147" s="57">
        <f t="shared" si="287"/>
        <v>3.9012972649253632E+18</v>
      </c>
      <c r="AC147" s="57">
        <f t="shared" si="287"/>
        <v>1.1612793010058754E+20</v>
      </c>
      <c r="AD147" s="57">
        <f t="shared" si="287"/>
        <v>3.168692343230599E+21</v>
      </c>
      <c r="AE147" s="57">
        <f t="shared" si="287"/>
        <v>7.9811540377510263E+22</v>
      </c>
      <c r="AF147" s="57">
        <f t="shared" si="287"/>
        <v>1.8666847974052875E+24</v>
      </c>
      <c r="AG147" s="57">
        <f t="shared" si="287"/>
        <v>4.0749046870329718E+25</v>
      </c>
      <c r="AH147" s="57">
        <f t="shared" si="287"/>
        <v>8.3394923315798815E+26</v>
      </c>
      <c r="AI147" s="57">
        <f t="shared" si="287"/>
        <v>1.6063392809881029E+28</v>
      </c>
      <c r="AJ147" s="57">
        <f t="shared" si="287"/>
        <v>2.9222396966779216E+29</v>
      </c>
      <c r="AK147" s="57">
        <f t="shared" si="287"/>
        <v>5.0363719847426437E+30</v>
      </c>
      <c r="AL147" s="57">
        <f t="shared" si="287"/>
        <v>8.2460867590764222E+31</v>
      </c>
      <c r="AM147" s="57">
        <f t="shared" si="272"/>
        <v>1</v>
      </c>
      <c r="AN147" s="57">
        <f t="shared" si="267"/>
        <v>1.3888888888888889E-3</v>
      </c>
      <c r="AO147" s="57">
        <f t="shared" ref="AO147:BH147" si="288">AN147+1/((FACT($B$4-1-AO$10))*(($B$5*$P147)^AO$10))</f>
        <v>1.4144199346405228E-3</v>
      </c>
      <c r="AP147" s="57">
        <f t="shared" si="288"/>
        <v>1.4148110352188261E-3</v>
      </c>
      <c r="AQ147" s="57">
        <f t="shared" si="288"/>
        <v>1.41481582811807E-3</v>
      </c>
      <c r="AR147" s="57">
        <f t="shared" si="288"/>
        <v>1.4148158721704529E-3</v>
      </c>
      <c r="AS147" s="57">
        <f t="shared" si="288"/>
        <v>1.4148158724403817E-3</v>
      </c>
      <c r="AT147" s="57">
        <f t="shared" si="288"/>
        <v>1.4148158724412087E-3</v>
      </c>
      <c r="AU147" s="57" t="e">
        <f t="shared" si="288"/>
        <v>#NUM!</v>
      </c>
      <c r="AV147" s="57" t="e">
        <f t="shared" si="288"/>
        <v>#NUM!</v>
      </c>
      <c r="AW147" s="57" t="e">
        <f t="shared" si="288"/>
        <v>#NUM!</v>
      </c>
      <c r="AX147" s="57" t="e">
        <f t="shared" si="288"/>
        <v>#NUM!</v>
      </c>
      <c r="AY147" s="57" t="e">
        <f t="shared" si="288"/>
        <v>#NUM!</v>
      </c>
      <c r="AZ147" s="57" t="e">
        <f t="shared" si="288"/>
        <v>#NUM!</v>
      </c>
      <c r="BA147" s="57" t="e">
        <f t="shared" si="288"/>
        <v>#NUM!</v>
      </c>
      <c r="BB147" s="57" t="e">
        <f t="shared" si="288"/>
        <v>#NUM!</v>
      </c>
      <c r="BC147" s="57" t="e">
        <f t="shared" si="288"/>
        <v>#NUM!</v>
      </c>
      <c r="BD147" s="57" t="e">
        <f t="shared" si="288"/>
        <v>#NUM!</v>
      </c>
      <c r="BE147" s="57" t="e">
        <f t="shared" si="288"/>
        <v>#NUM!</v>
      </c>
      <c r="BF147" s="57" t="e">
        <f t="shared" si="288"/>
        <v>#NUM!</v>
      </c>
      <c r="BG147" s="57" t="e">
        <f t="shared" si="288"/>
        <v>#NUM!</v>
      </c>
      <c r="BH147" s="57" t="e">
        <f t="shared" si="288"/>
        <v>#NUM!</v>
      </c>
      <c r="BI147" s="5">
        <f t="shared" si="274"/>
        <v>4.7120383623938276</v>
      </c>
    </row>
    <row r="148" spans="4:61" s="1" customFormat="1">
      <c r="D148" s="5"/>
      <c r="E148" s="5"/>
      <c r="F148" s="5"/>
      <c r="G148" s="5"/>
      <c r="H148" s="5"/>
      <c r="O148" s="3"/>
      <c r="P148" s="57">
        <v>68.5</v>
      </c>
      <c r="Q148" s="57">
        <f t="shared" si="269"/>
        <v>1.3473298894304555E-130</v>
      </c>
      <c r="R148" s="57">
        <f t="shared" si="270"/>
        <v>1</v>
      </c>
      <c r="S148" s="57">
        <f t="shared" ref="S148:AL148" si="289">R148+(($B$5*$P148)^S$10)/FACT(S$10)</f>
        <v>329.8</v>
      </c>
      <c r="T148" s="57">
        <f t="shared" si="289"/>
        <v>54384.520000000004</v>
      </c>
      <c r="U148" s="57">
        <f t="shared" si="289"/>
        <v>5978781.8319999995</v>
      </c>
      <c r="V148" s="57">
        <f t="shared" si="289"/>
        <v>492964240.87840003</v>
      </c>
      <c r="W148" s="57">
        <f t="shared" si="289"/>
        <v>32517128027.769661</v>
      </c>
      <c r="X148" s="57">
        <f t="shared" si="289"/>
        <v>1787441303549.4111</v>
      </c>
      <c r="Y148" s="57">
        <f t="shared" si="289"/>
        <v>84218736862337.359</v>
      </c>
      <c r="Z148" s="57">
        <f t="shared" si="289"/>
        <v>3472144984328522</v>
      </c>
      <c r="AA148" s="57">
        <f t="shared" si="289"/>
        <v>1.2724438389175981E+17</v>
      </c>
      <c r="AB148" s="57">
        <f t="shared" si="289"/>
        <v>4.1968755991681004E+18</v>
      </c>
      <c r="AC148" s="57">
        <f t="shared" si="289"/>
        <v>1.2584185228851908E+20</v>
      </c>
      <c r="AD148" s="57">
        <f t="shared" si="289"/>
        <v>3.4589142135767355E+21</v>
      </c>
      <c r="AE148" s="57">
        <f t="shared" si="289"/>
        <v>8.7760005936004855E+22</v>
      </c>
      <c r="AF148" s="57">
        <f t="shared" si="289"/>
        <v>2.0676313601027457E+24</v>
      </c>
      <c r="AG148" s="57">
        <f t="shared" si="289"/>
        <v>4.5466411443437703E+25</v>
      </c>
      <c r="AH148" s="57">
        <f t="shared" si="289"/>
        <v>9.3731134215597106E+26</v>
      </c>
      <c r="AI148" s="57">
        <f t="shared" si="289"/>
        <v>1.8186641531466617E+28</v>
      </c>
      <c r="AJ148" s="57">
        <f t="shared" si="289"/>
        <v>3.3327440632287439E+29</v>
      </c>
      <c r="AK148" s="57">
        <f t="shared" si="289"/>
        <v>5.7859510938710262E+30</v>
      </c>
      <c r="AL148" s="57">
        <f t="shared" si="289"/>
        <v>9.5427955837162632E+31</v>
      </c>
      <c r="AM148" s="57">
        <f t="shared" si="272"/>
        <v>1</v>
      </c>
      <c r="AN148" s="57">
        <f t="shared" si="267"/>
        <v>1.3888888888888889E-3</v>
      </c>
      <c r="AO148" s="57">
        <f t="shared" ref="AO148:BH148" si="290">AN148+1/((FACT($B$4-1-AO$10))*(($B$5*$P148)^AO$10))</f>
        <v>1.4142335766423359E-3</v>
      </c>
      <c r="AP148" s="57">
        <f t="shared" si="290"/>
        <v>1.4146189885607277E-3</v>
      </c>
      <c r="AQ148" s="57">
        <f t="shared" si="290"/>
        <v>1.4146236772701972E-3</v>
      </c>
      <c r="AR148" s="57">
        <f t="shared" si="290"/>
        <v>1.4146237200503931E-3</v>
      </c>
      <c r="AS148" s="57">
        <f t="shared" si="290"/>
        <v>1.4146237203106133E-3</v>
      </c>
      <c r="AT148" s="57">
        <f t="shared" si="290"/>
        <v>1.4146237203114048E-3</v>
      </c>
      <c r="AU148" s="57" t="e">
        <f t="shared" si="290"/>
        <v>#NUM!</v>
      </c>
      <c r="AV148" s="57" t="e">
        <f t="shared" si="290"/>
        <v>#NUM!</v>
      </c>
      <c r="AW148" s="57" t="e">
        <f t="shared" si="290"/>
        <v>#NUM!</v>
      </c>
      <c r="AX148" s="57" t="e">
        <f t="shared" si="290"/>
        <v>#NUM!</v>
      </c>
      <c r="AY148" s="57" t="e">
        <f t="shared" si="290"/>
        <v>#NUM!</v>
      </c>
      <c r="AZ148" s="57" t="e">
        <f t="shared" si="290"/>
        <v>#NUM!</v>
      </c>
      <c r="BA148" s="57" t="e">
        <f t="shared" si="290"/>
        <v>#NUM!</v>
      </c>
      <c r="BB148" s="57" t="e">
        <f t="shared" si="290"/>
        <v>#NUM!</v>
      </c>
      <c r="BC148" s="57" t="e">
        <f t="shared" si="290"/>
        <v>#NUM!</v>
      </c>
      <c r="BD148" s="57" t="e">
        <f t="shared" si="290"/>
        <v>#NUM!</v>
      </c>
      <c r="BE148" s="57" t="e">
        <f t="shared" si="290"/>
        <v>#NUM!</v>
      </c>
      <c r="BF148" s="57" t="e">
        <f t="shared" si="290"/>
        <v>#NUM!</v>
      </c>
      <c r="BG148" s="57" t="e">
        <f t="shared" si="290"/>
        <v>#NUM!</v>
      </c>
      <c r="BH148" s="57" t="e">
        <f t="shared" si="290"/>
        <v>#NUM!</v>
      </c>
      <c r="BI148" s="5">
        <f t="shared" si="274"/>
        <v>4.712678411188465</v>
      </c>
    </row>
    <row r="149" spans="4:61" s="1" customFormat="1">
      <c r="D149" s="5"/>
      <c r="E149" s="5"/>
      <c r="F149" s="5"/>
      <c r="G149" s="5"/>
      <c r="H149" s="5"/>
      <c r="O149" s="3"/>
      <c r="P149" s="58">
        <v>69</v>
      </c>
      <c r="Q149" s="57">
        <f t="shared" si="269"/>
        <v>1.2767865623596955E-131</v>
      </c>
      <c r="R149" s="57">
        <f t="shared" si="270"/>
        <v>1</v>
      </c>
      <c r="S149" s="57">
        <f t="shared" ref="S149:AL149" si="291">R149+(($B$5*$P149)^S$10)/FACT(S$10)</f>
        <v>332.2</v>
      </c>
      <c r="T149" s="57">
        <f t="shared" si="291"/>
        <v>55178.919999999991</v>
      </c>
      <c r="U149" s="57">
        <f t="shared" si="291"/>
        <v>6110256.8079999993</v>
      </c>
      <c r="V149" s="57">
        <f t="shared" si="291"/>
        <v>507470705.93439996</v>
      </c>
      <c r="W149" s="57">
        <f t="shared" si="291"/>
        <v>33717586856.067131</v>
      </c>
      <c r="X149" s="57">
        <f t="shared" si="291"/>
        <v>1866915998343.3936</v>
      </c>
      <c r="Y149" s="57">
        <f t="shared" si="291"/>
        <v>88603389410429.453</v>
      </c>
      <c r="Z149" s="57">
        <f t="shared" si="291"/>
        <v>3679493388670793</v>
      </c>
      <c r="AA149" s="57">
        <f t="shared" si="291"/>
        <v>1.3582424536145218E+17</v>
      </c>
      <c r="AB149" s="57">
        <f t="shared" si="291"/>
        <v>4.5124584306999706E+18</v>
      </c>
      <c r="AC149" s="57">
        <f t="shared" si="291"/>
        <v>1.3628893499289246E+20</v>
      </c>
      <c r="AD149" s="57">
        <f t="shared" si="291"/>
        <v>3.7733196881094047E+21</v>
      </c>
      <c r="AE149" s="57">
        <f t="shared" si="291"/>
        <v>9.6433672413662407E+22</v>
      </c>
      <c r="AF149" s="57">
        <f t="shared" si="291"/>
        <v>2.288512874035316E+24</v>
      </c>
      <c r="AG149" s="57">
        <f t="shared" si="291"/>
        <v>5.0689621645841419E+25</v>
      </c>
      <c r="AH149" s="57">
        <f t="shared" si="291"/>
        <v>1.0525925732222279E+27</v>
      </c>
      <c r="AI149" s="57">
        <f t="shared" si="291"/>
        <v>2.0572019488639828E+28</v>
      </c>
      <c r="AJ149" s="57">
        <f t="shared" si="291"/>
        <v>3.797294747323236E+29</v>
      </c>
      <c r="AK149" s="57">
        <f t="shared" si="291"/>
        <v>6.6404110103485375E+30</v>
      </c>
      <c r="AL149" s="57">
        <f t="shared" si="291"/>
        <v>1.1031729724015304E+32</v>
      </c>
      <c r="AM149" s="57">
        <f t="shared" si="272"/>
        <v>1</v>
      </c>
      <c r="AN149" s="57">
        <f t="shared" si="267"/>
        <v>1.3888888888888889E-3</v>
      </c>
      <c r="AO149" s="57">
        <f t="shared" ref="AO149:BH149" si="292">AN149+1/((FACT($B$4-1-AO$10))*(($B$5*$P149)^AO$10))</f>
        <v>1.414049919484702E-3</v>
      </c>
      <c r="AP149" s="57">
        <f t="shared" si="292"/>
        <v>1.4144297659610882E-3</v>
      </c>
      <c r="AQ149" s="57">
        <f t="shared" si="292"/>
        <v>1.4144343534789189E-3</v>
      </c>
      <c r="AR149" s="57">
        <f t="shared" si="292"/>
        <v>1.4144343950325223E-3</v>
      </c>
      <c r="AS149" s="57">
        <f t="shared" si="292"/>
        <v>1.4144343952834499E-3</v>
      </c>
      <c r="AT149" s="57">
        <f t="shared" si="292"/>
        <v>1.4144343952842075E-3</v>
      </c>
      <c r="AU149" s="57" t="e">
        <f t="shared" si="292"/>
        <v>#NUM!</v>
      </c>
      <c r="AV149" s="57" t="e">
        <f t="shared" si="292"/>
        <v>#NUM!</v>
      </c>
      <c r="AW149" s="57" t="e">
        <f t="shared" si="292"/>
        <v>#NUM!</v>
      </c>
      <c r="AX149" s="57" t="e">
        <f t="shared" si="292"/>
        <v>#NUM!</v>
      </c>
      <c r="AY149" s="57" t="e">
        <f t="shared" si="292"/>
        <v>#NUM!</v>
      </c>
      <c r="AZ149" s="57" t="e">
        <f t="shared" si="292"/>
        <v>#NUM!</v>
      </c>
      <c r="BA149" s="57" t="e">
        <f t="shared" si="292"/>
        <v>#NUM!</v>
      </c>
      <c r="BB149" s="57" t="e">
        <f t="shared" si="292"/>
        <v>#NUM!</v>
      </c>
      <c r="BC149" s="57" t="e">
        <f t="shared" si="292"/>
        <v>#NUM!</v>
      </c>
      <c r="BD149" s="57" t="e">
        <f t="shared" si="292"/>
        <v>#NUM!</v>
      </c>
      <c r="BE149" s="57" t="e">
        <f t="shared" si="292"/>
        <v>#NUM!</v>
      </c>
      <c r="BF149" s="57" t="e">
        <f t="shared" si="292"/>
        <v>#NUM!</v>
      </c>
      <c r="BG149" s="57" t="e">
        <f t="shared" si="292"/>
        <v>#NUM!</v>
      </c>
      <c r="BH149" s="57" t="e">
        <f t="shared" si="292"/>
        <v>#NUM!</v>
      </c>
      <c r="BI149" s="5">
        <f t="shared" si="274"/>
        <v>4.7133092131339955</v>
      </c>
    </row>
    <row r="150" spans="4:61" s="1" customFormat="1">
      <c r="D150" s="5"/>
      <c r="E150" s="5"/>
      <c r="F150" s="5"/>
      <c r="G150" s="5"/>
      <c r="H150" s="5"/>
      <c r="O150" s="3"/>
      <c r="P150" s="57">
        <v>69.5</v>
      </c>
      <c r="Q150" s="57">
        <f t="shared" si="269"/>
        <v>1.2095555813790461E-132</v>
      </c>
      <c r="R150" s="57">
        <f t="shared" si="270"/>
        <v>1</v>
      </c>
      <c r="S150" s="57">
        <f t="shared" ref="S150:AL150" si="293">R150+(($B$5*$P150)^S$10)/FACT(S$10)</f>
        <v>334.59999999999997</v>
      </c>
      <c r="T150" s="57">
        <f t="shared" si="293"/>
        <v>55979.079999999987</v>
      </c>
      <c r="U150" s="57">
        <f t="shared" si="293"/>
        <v>6243645.2559999982</v>
      </c>
      <c r="V150" s="57">
        <f t="shared" si="293"/>
        <v>522295004.33439982</v>
      </c>
      <c r="W150" s="57">
        <f t="shared" si="293"/>
        <v>34953241682.045227</v>
      </c>
      <c r="X150" s="57">
        <f t="shared" si="293"/>
        <v>1949313876962.7673</v>
      </c>
      <c r="Y150" s="57">
        <f t="shared" si="293"/>
        <v>93182272152626.875</v>
      </c>
      <c r="Z150" s="57">
        <f t="shared" si="293"/>
        <v>3897596632247821</v>
      </c>
      <c r="AA150" s="57">
        <f t="shared" si="293"/>
        <v>1.4491455557977632E+17</v>
      </c>
      <c r="AB150" s="57">
        <f t="shared" si="293"/>
        <v>4.8492403060693258E+18</v>
      </c>
      <c r="AC150" s="57">
        <f t="shared" si="293"/>
        <v>1.4751861033909784E+20</v>
      </c>
      <c r="AD150" s="57">
        <f t="shared" si="293"/>
        <v>4.1137270972572909E+21</v>
      </c>
      <c r="AE150" s="57">
        <f t="shared" si="293"/>
        <v>1.0589273873078876E+23</v>
      </c>
      <c r="AF150" s="57">
        <f t="shared" si="293"/>
        <v>2.5311411873697958E+24</v>
      </c>
      <c r="AG150" s="57">
        <f t="shared" si="293"/>
        <v>5.6468666685101299E+25</v>
      </c>
      <c r="AH150" s="57">
        <f t="shared" si="293"/>
        <v>1.1810660733128032E+27</v>
      </c>
      <c r="AI150" s="57">
        <f t="shared" si="293"/>
        <v>2.3249636358665821E+28</v>
      </c>
      <c r="AJ150" s="57">
        <f t="shared" si="293"/>
        <v>4.322538056472084E+29</v>
      </c>
      <c r="AK150" s="57">
        <f t="shared" si="293"/>
        <v>7.6135059569449867E+30</v>
      </c>
      <c r="AL150" s="57">
        <f t="shared" si="293"/>
        <v>1.2739679184059193E+32</v>
      </c>
      <c r="AM150" s="57">
        <f t="shared" si="272"/>
        <v>1</v>
      </c>
      <c r="AN150" s="57">
        <f t="shared" si="267"/>
        <v>1.3888888888888889E-3</v>
      </c>
      <c r="AO150" s="57">
        <f t="shared" ref="AO150:BH150" si="294">AN150+1/((FACT($B$4-1-AO$10))*(($B$5*$P150)^AO$10))</f>
        <v>1.4138689048760992E-3</v>
      </c>
      <c r="AP150" s="57">
        <f t="shared" si="294"/>
        <v>1.4142433055953319E-3</v>
      </c>
      <c r="AQ150" s="57">
        <f t="shared" si="294"/>
        <v>1.414247794812589E-3</v>
      </c>
      <c r="AR150" s="57">
        <f t="shared" si="294"/>
        <v>1.4142478351832479E-3</v>
      </c>
      <c r="AS150" s="57">
        <f t="shared" si="294"/>
        <v>1.4142478354252782E-3</v>
      </c>
      <c r="AT150" s="57">
        <f t="shared" si="294"/>
        <v>1.4142478354260038E-3</v>
      </c>
      <c r="AU150" s="57" t="e">
        <f t="shared" si="294"/>
        <v>#NUM!</v>
      </c>
      <c r="AV150" s="57" t="e">
        <f t="shared" si="294"/>
        <v>#NUM!</v>
      </c>
      <c r="AW150" s="57" t="e">
        <f t="shared" si="294"/>
        <v>#NUM!</v>
      </c>
      <c r="AX150" s="57" t="e">
        <f t="shared" si="294"/>
        <v>#NUM!</v>
      </c>
      <c r="AY150" s="57" t="e">
        <f t="shared" si="294"/>
        <v>#NUM!</v>
      </c>
      <c r="AZ150" s="57" t="e">
        <f t="shared" si="294"/>
        <v>#NUM!</v>
      </c>
      <c r="BA150" s="57" t="e">
        <f t="shared" si="294"/>
        <v>#NUM!</v>
      </c>
      <c r="BB150" s="57" t="e">
        <f t="shared" si="294"/>
        <v>#NUM!</v>
      </c>
      <c r="BC150" s="57" t="e">
        <f t="shared" si="294"/>
        <v>#NUM!</v>
      </c>
      <c r="BD150" s="57" t="e">
        <f t="shared" si="294"/>
        <v>#NUM!</v>
      </c>
      <c r="BE150" s="57" t="e">
        <f t="shared" si="294"/>
        <v>#NUM!</v>
      </c>
      <c r="BF150" s="57" t="e">
        <f t="shared" si="294"/>
        <v>#NUM!</v>
      </c>
      <c r="BG150" s="57" t="e">
        <f t="shared" si="294"/>
        <v>#NUM!</v>
      </c>
      <c r="BH150" s="57" t="e">
        <f t="shared" si="294"/>
        <v>#NUM!</v>
      </c>
      <c r="BI150" s="5">
        <f t="shared" si="274"/>
        <v>4.7139309671692127</v>
      </c>
    </row>
    <row r="151" spans="4:61" s="1" customFormat="1">
      <c r="D151" s="5"/>
      <c r="E151" s="5"/>
      <c r="F151" s="5"/>
      <c r="G151" s="5"/>
      <c r="H151" s="5"/>
      <c r="O151" s="3"/>
      <c r="P151" s="58">
        <v>70</v>
      </c>
      <c r="Q151" s="57">
        <f t="shared" si="269"/>
        <v>1.1455089475121133E-133</v>
      </c>
      <c r="R151" s="57">
        <f t="shared" si="270"/>
        <v>1</v>
      </c>
      <c r="S151" s="57">
        <f t="shared" ref="S151:AL151" si="295">R151+(($B$5*$P151)^S$10)/FACT(S$10)</f>
        <v>337</v>
      </c>
      <c r="T151" s="57">
        <f t="shared" si="295"/>
        <v>56785</v>
      </c>
      <c r="U151" s="57">
        <f t="shared" si="295"/>
        <v>6378961</v>
      </c>
      <c r="V151" s="57">
        <f t="shared" si="295"/>
        <v>537441745</v>
      </c>
      <c r="W151" s="57">
        <f t="shared" si="295"/>
        <v>36224860829.800003</v>
      </c>
      <c r="X151" s="57">
        <f t="shared" si="295"/>
        <v>2034720329578.6001</v>
      </c>
      <c r="Y151" s="57">
        <f t="shared" si="295"/>
        <v>97962502829521</v>
      </c>
      <c r="Z151" s="57">
        <f t="shared" si="295"/>
        <v>4126929367827102</v>
      </c>
      <c r="AA151" s="57">
        <f t="shared" si="295"/>
        <v>1.545416923277368E+17</v>
      </c>
      <c r="AB151" s="57">
        <f t="shared" si="295"/>
        <v>5.2084777277807012E+18</v>
      </c>
      <c r="AC151" s="57">
        <f t="shared" si="295"/>
        <v>1.59583251174344E+20</v>
      </c>
      <c r="AD151" s="57">
        <f t="shared" si="295"/>
        <v>4.4820769076781169E+21</v>
      </c>
      <c r="AE151" s="57">
        <f t="shared" si="295"/>
        <v>1.1620191295269869E+23</v>
      </c>
      <c r="AF151" s="57">
        <f t="shared" si="295"/>
        <v>2.7974779780331926E+24</v>
      </c>
      <c r="AG151" s="57">
        <f t="shared" si="295"/>
        <v>6.2858061835836258E+25</v>
      </c>
      <c r="AH151" s="57">
        <f t="shared" si="295"/>
        <v>1.3241303228497007E+27</v>
      </c>
      <c r="AI151" s="57">
        <f t="shared" si="295"/>
        <v>2.6252805599359019E+28</v>
      </c>
      <c r="AJ151" s="57">
        <f t="shared" si="295"/>
        <v>4.9158807742753293E+29</v>
      </c>
      <c r="AK151" s="57">
        <f t="shared" si="295"/>
        <v>8.7206749897573456E+30</v>
      </c>
      <c r="AL151" s="57">
        <f t="shared" si="295"/>
        <v>1.4696933511689822E+32</v>
      </c>
      <c r="AM151" s="57">
        <f t="shared" si="272"/>
        <v>1</v>
      </c>
      <c r="AN151" s="57">
        <f t="shared" si="267"/>
        <v>1.3888888888888889E-3</v>
      </c>
      <c r="AO151" s="57">
        <f t="shared" ref="AO151:BH151" si="296">AN151+1/((FACT($B$4-1-AO$10))*(($B$5*$P151)^AO$10))</f>
        <v>1.4136904761904762E-3</v>
      </c>
      <c r="AP151" s="57">
        <f t="shared" si="296"/>
        <v>1.4140595474300831E-3</v>
      </c>
      <c r="AQ151" s="57">
        <f t="shared" si="296"/>
        <v>1.4140639411353165E-3</v>
      </c>
      <c r="AR151" s="57">
        <f t="shared" si="296"/>
        <v>1.4140639803648274E-3</v>
      </c>
      <c r="AS151" s="57">
        <f t="shared" si="296"/>
        <v>1.4140639805983364E-3</v>
      </c>
      <c r="AT151" s="57">
        <f t="shared" si="296"/>
        <v>1.4140639805990314E-3</v>
      </c>
      <c r="AU151" s="57" t="e">
        <f t="shared" si="296"/>
        <v>#NUM!</v>
      </c>
      <c r="AV151" s="57" t="e">
        <f t="shared" si="296"/>
        <v>#NUM!</v>
      </c>
      <c r="AW151" s="57" t="e">
        <f t="shared" si="296"/>
        <v>#NUM!</v>
      </c>
      <c r="AX151" s="57" t="e">
        <f t="shared" si="296"/>
        <v>#NUM!</v>
      </c>
      <c r="AY151" s="57" t="e">
        <f t="shared" si="296"/>
        <v>#NUM!</v>
      </c>
      <c r="AZ151" s="57" t="e">
        <f t="shared" si="296"/>
        <v>#NUM!</v>
      </c>
      <c r="BA151" s="57" t="e">
        <f t="shared" si="296"/>
        <v>#NUM!</v>
      </c>
      <c r="BB151" s="57" t="e">
        <f t="shared" si="296"/>
        <v>#NUM!</v>
      </c>
      <c r="BC151" s="57" t="e">
        <f t="shared" si="296"/>
        <v>#NUM!</v>
      </c>
      <c r="BD151" s="57" t="e">
        <f t="shared" si="296"/>
        <v>#NUM!</v>
      </c>
      <c r="BE151" s="57" t="e">
        <f t="shared" si="296"/>
        <v>#NUM!</v>
      </c>
      <c r="BF151" s="57" t="e">
        <f t="shared" si="296"/>
        <v>#NUM!</v>
      </c>
      <c r="BG151" s="57" t="e">
        <f t="shared" si="296"/>
        <v>#NUM!</v>
      </c>
      <c r="BH151" s="57" t="e">
        <f t="shared" si="296"/>
        <v>#NUM!</v>
      </c>
      <c r="BI151" s="5">
        <f t="shared" si="274"/>
        <v>4.7145438665671318</v>
      </c>
    </row>
    <row r="152" spans="4:61" s="1" customFormat="1">
      <c r="D152" s="5"/>
      <c r="E152" s="5"/>
      <c r="F152" s="5"/>
      <c r="G152" s="5"/>
      <c r="H152" s="5"/>
      <c r="O152" s="3"/>
      <c r="P152" s="57">
        <v>70.5</v>
      </c>
      <c r="Q152" s="57">
        <f t="shared" si="269"/>
        <v>1.0845215624749011E-134</v>
      </c>
      <c r="R152" s="57">
        <f t="shared" si="270"/>
        <v>1</v>
      </c>
      <c r="S152" s="57">
        <f t="shared" ref="S152:AL152" si="297">R152+(($B$5*$P152)^S$10)/FACT(S$10)</f>
        <v>339.4</v>
      </c>
      <c r="T152" s="57">
        <f t="shared" si="297"/>
        <v>57596.679999999993</v>
      </c>
      <c r="U152" s="57">
        <f t="shared" si="297"/>
        <v>6516217.8639999991</v>
      </c>
      <c r="V152" s="57">
        <f t="shared" si="297"/>
        <v>552915570.0303998</v>
      </c>
      <c r="W152" s="57">
        <f t="shared" si="297"/>
        <v>37533223724.652344</v>
      </c>
      <c r="X152" s="57">
        <f t="shared" si="297"/>
        <v>2123222603645.3298</v>
      </c>
      <c r="Y152" s="57">
        <f t="shared" si="297"/>
        <v>102951406341524.94</v>
      </c>
      <c r="Z152" s="57">
        <f t="shared" si="297"/>
        <v>4367983578453832</v>
      </c>
      <c r="AA152" s="57">
        <f t="shared" si="297"/>
        <v>1.6473319324987654E+17</v>
      </c>
      <c r="AB152" s="57">
        <f t="shared" si="297"/>
        <v>5.5914918885308211E+18</v>
      </c>
      <c r="AC152" s="57">
        <f t="shared" si="297"/>
        <v>1.7253832302335551E+20</v>
      </c>
      <c r="AD152" s="57">
        <f t="shared" si="297"/>
        <v>4.8804389610254112E+21</v>
      </c>
      <c r="AE152" s="57">
        <f t="shared" si="297"/>
        <v>1.2743071403024813E+23</v>
      </c>
      <c r="AF152" s="57">
        <f t="shared" si="297"/>
        <v>3.0896459342748894E+24</v>
      </c>
      <c r="AG152" s="57">
        <f t="shared" si="297"/>
        <v>6.991722130299399E+25</v>
      </c>
      <c r="AH152" s="57">
        <f t="shared" si="297"/>
        <v>1.4833204403514026E+27</v>
      </c>
      <c r="AI152" s="57">
        <f t="shared" si="297"/>
        <v>2.9618358635997377E+28</v>
      </c>
      <c r="AJ152" s="57">
        <f t="shared" si="297"/>
        <v>5.5855707671414157E+29</v>
      </c>
      <c r="AK152" s="57">
        <f t="shared" si="297"/>
        <v>9.9792340344848792E+30</v>
      </c>
      <c r="AL152" s="57">
        <f t="shared" si="297"/>
        <v>1.6937708815996575E+32</v>
      </c>
      <c r="AM152" s="57">
        <f t="shared" si="272"/>
        <v>1</v>
      </c>
      <c r="AN152" s="57">
        <f t="shared" si="267"/>
        <v>1.3888888888888889E-3</v>
      </c>
      <c r="AO152" s="57">
        <f t="shared" ref="AO152:BH152" si="298">AN152+1/((FACT($B$4-1-AO$10))*(($B$5*$P152)^AO$10))</f>
        <v>1.4135145784081955E-3</v>
      </c>
      <c r="AP152" s="57">
        <f t="shared" si="298"/>
        <v>1.4138784331587763E-3</v>
      </c>
      <c r="AQ152" s="57">
        <f t="shared" si="298"/>
        <v>1.4138827340423529E-3</v>
      </c>
      <c r="AR152" s="57">
        <f t="shared" si="298"/>
        <v>1.4138827721707533E-3</v>
      </c>
      <c r="AS152" s="57">
        <f t="shared" si="298"/>
        <v>1.4138827723960985E-3</v>
      </c>
      <c r="AT152" s="57">
        <f t="shared" si="298"/>
        <v>1.4138827723967644E-3</v>
      </c>
      <c r="AU152" s="57" t="e">
        <f t="shared" si="298"/>
        <v>#NUM!</v>
      </c>
      <c r="AV152" s="57" t="e">
        <f t="shared" si="298"/>
        <v>#NUM!</v>
      </c>
      <c r="AW152" s="57" t="e">
        <f t="shared" si="298"/>
        <v>#NUM!</v>
      </c>
      <c r="AX152" s="57" t="e">
        <f t="shared" si="298"/>
        <v>#NUM!</v>
      </c>
      <c r="AY152" s="57" t="e">
        <f t="shared" si="298"/>
        <v>#NUM!</v>
      </c>
      <c r="AZ152" s="57" t="e">
        <f t="shared" si="298"/>
        <v>#NUM!</v>
      </c>
      <c r="BA152" s="57" t="e">
        <f t="shared" si="298"/>
        <v>#NUM!</v>
      </c>
      <c r="BB152" s="57" t="e">
        <f t="shared" si="298"/>
        <v>#NUM!</v>
      </c>
      <c r="BC152" s="57" t="e">
        <f t="shared" si="298"/>
        <v>#NUM!</v>
      </c>
      <c r="BD152" s="57" t="e">
        <f t="shared" si="298"/>
        <v>#NUM!</v>
      </c>
      <c r="BE152" s="57" t="e">
        <f t="shared" si="298"/>
        <v>#NUM!</v>
      </c>
      <c r="BF152" s="57" t="e">
        <f t="shared" si="298"/>
        <v>#NUM!</v>
      </c>
      <c r="BG152" s="57" t="e">
        <f t="shared" si="298"/>
        <v>#NUM!</v>
      </c>
      <c r="BH152" s="57" t="e">
        <f t="shared" si="298"/>
        <v>#NUM!</v>
      </c>
      <c r="BI152" s="5">
        <f t="shared" si="274"/>
        <v>4.7151480991352397</v>
      </c>
    </row>
    <row r="153" spans="4:61" s="1" customFormat="1">
      <c r="D153" s="5"/>
      <c r="E153" s="5"/>
      <c r="F153" s="5"/>
      <c r="G153" s="5"/>
      <c r="H153" s="5"/>
      <c r="O153" s="3"/>
      <c r="P153" s="58">
        <v>71</v>
      </c>
      <c r="Q153" s="57">
        <f t="shared" si="269"/>
        <v>1.0264713326717022E-135</v>
      </c>
      <c r="R153" s="57">
        <f t="shared" si="270"/>
        <v>1</v>
      </c>
      <c r="S153" s="57">
        <f t="shared" ref="S153:AL153" si="299">R153+(($B$5*$P153)^S$10)/FACT(S$10)</f>
        <v>341.8</v>
      </c>
      <c r="T153" s="57">
        <f t="shared" si="299"/>
        <v>58414.12000000001</v>
      </c>
      <c r="U153" s="57">
        <f t="shared" si="299"/>
        <v>6655429.6720000012</v>
      </c>
      <c r="V153" s="57">
        <f t="shared" si="299"/>
        <v>568721154.70240021</v>
      </c>
      <c r="W153" s="57">
        <f t="shared" si="299"/>
        <v>38879120972.774467</v>
      </c>
      <c r="X153" s="57">
        <f t="shared" si="299"/>
        <v>2214909830639.2686</v>
      </c>
      <c r="Y153" s="57">
        <f t="shared" si="299"/>
        <v>108156519238402.28</v>
      </c>
      <c r="Z153" s="57">
        <f t="shared" si="299"/>
        <v>4621269080009107</v>
      </c>
      <c r="AA153" s="57">
        <f t="shared" si="299"/>
        <v>1.7551779804785981E+17</v>
      </c>
      <c r="AB153" s="57">
        <f t="shared" si="299"/>
        <v>5.9996715052722125E+18</v>
      </c>
      <c r="AC153" s="57">
        <f t="shared" si="299"/>
        <v>1.8644254272545941E+20</v>
      </c>
      <c r="AD153" s="57">
        <f t="shared" si="299"/>
        <v>5.3110200853787763E+21</v>
      </c>
      <c r="AE153" s="57">
        <f t="shared" si="299"/>
        <v>1.3965379135739801E+23</v>
      </c>
      <c r="AF153" s="57">
        <f t="shared" si="299"/>
        <v>3.4099406806076965E+24</v>
      </c>
      <c r="AG153" s="57">
        <f t="shared" si="299"/>
        <v>7.7710858804374464E+25</v>
      </c>
      <c r="AH153" s="57">
        <f t="shared" si="299"/>
        <v>1.6603204148406066E+27</v>
      </c>
      <c r="AI153" s="57">
        <f t="shared" si="299"/>
        <v>3.3386987279378718E+28</v>
      </c>
      <c r="AJ153" s="57">
        <f t="shared" si="299"/>
        <v>6.3407854658130039E+29</v>
      </c>
      <c r="AK153" s="57">
        <f t="shared" si="299"/>
        <v>1.1408588199744191E+31</v>
      </c>
      <c r="AL153" s="57">
        <f t="shared" si="299"/>
        <v>1.9500623268963986E+32</v>
      </c>
      <c r="AM153" s="57">
        <f t="shared" si="272"/>
        <v>1</v>
      </c>
      <c r="AN153" s="57">
        <f t="shared" si="267"/>
        <v>1.3888888888888889E-3</v>
      </c>
      <c r="AO153" s="57">
        <f t="shared" ref="AO153:BH153" si="300">AN153+1/((FACT($B$4-1-AO$10))*(($B$5*$P153)^AO$10))</f>
        <v>1.4133411580594679E-3</v>
      </c>
      <c r="AP153" s="57">
        <f t="shared" si="300"/>
        <v>1.4136999061400222E-3</v>
      </c>
      <c r="AQ153" s="57">
        <f t="shared" si="300"/>
        <v>1.4137041167982447E-3</v>
      </c>
      <c r="AR153" s="57">
        <f t="shared" si="300"/>
        <v>1.413704153863898E-3</v>
      </c>
      <c r="AS153" s="57">
        <f t="shared" si="300"/>
        <v>1.4137041540814195E-3</v>
      </c>
      <c r="AT153" s="57">
        <f t="shared" si="300"/>
        <v>1.4137041540820577E-3</v>
      </c>
      <c r="AU153" s="57" t="e">
        <f t="shared" si="300"/>
        <v>#NUM!</v>
      </c>
      <c r="AV153" s="57" t="e">
        <f t="shared" si="300"/>
        <v>#NUM!</v>
      </c>
      <c r="AW153" s="57" t="e">
        <f t="shared" si="300"/>
        <v>#NUM!</v>
      </c>
      <c r="AX153" s="57" t="e">
        <f t="shared" si="300"/>
        <v>#NUM!</v>
      </c>
      <c r="AY153" s="57" t="e">
        <f t="shared" si="300"/>
        <v>#NUM!</v>
      </c>
      <c r="AZ153" s="57" t="e">
        <f t="shared" si="300"/>
        <v>#NUM!</v>
      </c>
      <c r="BA153" s="57" t="e">
        <f t="shared" si="300"/>
        <v>#NUM!</v>
      </c>
      <c r="BB153" s="57" t="e">
        <f t="shared" si="300"/>
        <v>#NUM!</v>
      </c>
      <c r="BC153" s="57" t="e">
        <f t="shared" si="300"/>
        <v>#NUM!</v>
      </c>
      <c r="BD153" s="57" t="e">
        <f t="shared" si="300"/>
        <v>#NUM!</v>
      </c>
      <c r="BE153" s="57" t="e">
        <f t="shared" si="300"/>
        <v>#NUM!</v>
      </c>
      <c r="BF153" s="57" t="e">
        <f t="shared" si="300"/>
        <v>#NUM!</v>
      </c>
      <c r="BG153" s="57" t="e">
        <f t="shared" si="300"/>
        <v>#NUM!</v>
      </c>
      <c r="BH153" s="57" t="e">
        <f t="shared" si="300"/>
        <v>#NUM!</v>
      </c>
      <c r="BI153" s="5">
        <f t="shared" si="274"/>
        <v>4.7157438474073432</v>
      </c>
    </row>
    <row r="154" spans="4:61" s="1" customFormat="1">
      <c r="D154" s="5"/>
      <c r="E154" s="5"/>
      <c r="F154" s="5"/>
      <c r="G154" s="5"/>
      <c r="H154" s="5"/>
      <c r="O154" s="3"/>
      <c r="P154" s="57">
        <v>71.5</v>
      </c>
      <c r="Q154" s="57">
        <f t="shared" si="269"/>
        <v>9.7123925422432044E-137</v>
      </c>
      <c r="R154" s="57">
        <f t="shared" si="270"/>
        <v>1</v>
      </c>
      <c r="S154" s="57">
        <f t="shared" ref="S154:AL154" si="301">R154+(($B$5*$P154)^S$10)/FACT(S$10)</f>
        <v>344.2</v>
      </c>
      <c r="T154" s="57">
        <f t="shared" si="301"/>
        <v>59237.319999999992</v>
      </c>
      <c r="U154" s="57">
        <f t="shared" si="301"/>
        <v>6796610.2479999997</v>
      </c>
      <c r="V154" s="57">
        <f t="shared" si="301"/>
        <v>584863207.47039986</v>
      </c>
      <c r="W154" s="57">
        <f t="shared" si="301"/>
        <v>40263354440.815926</v>
      </c>
      <c r="X154" s="57">
        <f t="shared" si="301"/>
        <v>2309873052988.1797</v>
      </c>
      <c r="Y154" s="57">
        <f t="shared" si="301"/>
        <v>113585594273196.06</v>
      </c>
      <c r="Z154" s="57">
        <f t="shared" si="301"/>
        <v>4887314034620114</v>
      </c>
      <c r="AA154" s="57">
        <f t="shared" si="301"/>
        <v>1.8692549189318259E+17</v>
      </c>
      <c r="AB154" s="57">
        <f t="shared" si="301"/>
        <v>6.4344757559990456E+18</v>
      </c>
      <c r="AC154" s="57">
        <f t="shared" si="301"/>
        <v>2.0135804399610197E+20</v>
      </c>
      <c r="AD154" s="57">
        <f t="shared" si="301"/>
        <v>5.7761720956630461E+21</v>
      </c>
      <c r="AE154" s="57">
        <f t="shared" si="301"/>
        <v>1.5295126305967036E+23</v>
      </c>
      <c r="AF154" s="57">
        <f t="shared" si="301"/>
        <v>3.7608434929773345E+24</v>
      </c>
      <c r="AG154" s="57">
        <f t="shared" si="301"/>
        <v>8.6309417713493499E+25</v>
      </c>
      <c r="AH154" s="57">
        <f t="shared" si="301"/>
        <v>1.856976334743565E+27</v>
      </c>
      <c r="AI154" s="57">
        <f t="shared" si="301"/>
        <v>3.7603616683256536E+28</v>
      </c>
      <c r="AJ154" s="57">
        <f t="shared" si="301"/>
        <v>7.1917289266157053E+29</v>
      </c>
      <c r="AK154" s="57">
        <f t="shared" si="301"/>
        <v>1.3030466340859327E+31</v>
      </c>
      <c r="AL154" s="57">
        <f t="shared" si="301"/>
        <v>2.2429226191193277E+32</v>
      </c>
      <c r="AM154" s="57">
        <f t="shared" si="272"/>
        <v>1</v>
      </c>
      <c r="AN154" s="57">
        <f t="shared" si="267"/>
        <v>1.3888888888888889E-3</v>
      </c>
      <c r="AO154" s="57">
        <f t="shared" ref="AO154:BH154" si="302">AN154+1/((FACT($B$4-1-AO$10))*(($B$5*$P154)^AO$10))</f>
        <v>1.4131701631701632E-3</v>
      </c>
      <c r="AP154" s="57">
        <f t="shared" si="302"/>
        <v>1.4135239113385967E-3</v>
      </c>
      <c r="AQ154" s="57">
        <f t="shared" si="302"/>
        <v>1.4135280342776227E-3</v>
      </c>
      <c r="AR154" s="57">
        <f t="shared" si="302"/>
        <v>1.4135280703172996E-3</v>
      </c>
      <c r="AS154" s="57">
        <f t="shared" si="302"/>
        <v>1.413528070527321E-3</v>
      </c>
      <c r="AT154" s="57">
        <f t="shared" si="302"/>
        <v>1.4135280705279329E-3</v>
      </c>
      <c r="AU154" s="57" t="e">
        <f t="shared" si="302"/>
        <v>#NUM!</v>
      </c>
      <c r="AV154" s="57" t="e">
        <f t="shared" si="302"/>
        <v>#NUM!</v>
      </c>
      <c r="AW154" s="57" t="e">
        <f t="shared" si="302"/>
        <v>#NUM!</v>
      </c>
      <c r="AX154" s="57" t="e">
        <f t="shared" si="302"/>
        <v>#NUM!</v>
      </c>
      <c r="AY154" s="57" t="e">
        <f t="shared" si="302"/>
        <v>#NUM!</v>
      </c>
      <c r="AZ154" s="57" t="e">
        <f t="shared" si="302"/>
        <v>#NUM!</v>
      </c>
      <c r="BA154" s="57" t="e">
        <f t="shared" si="302"/>
        <v>#NUM!</v>
      </c>
      <c r="BB154" s="57" t="e">
        <f t="shared" si="302"/>
        <v>#NUM!</v>
      </c>
      <c r="BC154" s="57" t="e">
        <f t="shared" si="302"/>
        <v>#NUM!</v>
      </c>
      <c r="BD154" s="57" t="e">
        <f t="shared" si="302"/>
        <v>#NUM!</v>
      </c>
      <c r="BE154" s="57" t="e">
        <f t="shared" si="302"/>
        <v>#NUM!</v>
      </c>
      <c r="BF154" s="57" t="e">
        <f t="shared" si="302"/>
        <v>#NUM!</v>
      </c>
      <c r="BG154" s="57" t="e">
        <f t="shared" si="302"/>
        <v>#NUM!</v>
      </c>
      <c r="BH154" s="57" t="e">
        <f t="shared" si="302"/>
        <v>#NUM!</v>
      </c>
      <c r="BI154" s="5">
        <f t="shared" si="274"/>
        <v>4.7163312888273667</v>
      </c>
    </row>
    <row r="155" spans="4:61" s="1" customFormat="1">
      <c r="D155" s="5"/>
      <c r="E155" s="5"/>
      <c r="F155" s="5"/>
      <c r="G155" s="5"/>
      <c r="H155" s="5"/>
      <c r="O155" s="3"/>
      <c r="P155" s="58">
        <v>72</v>
      </c>
      <c r="Q155" s="57">
        <f t="shared" si="269"/>
        <v>9.1870948045611574E-138</v>
      </c>
      <c r="R155" s="57">
        <f t="shared" si="270"/>
        <v>1</v>
      </c>
      <c r="S155" s="57">
        <f t="shared" ref="S155:AL155" si="303">R155+(($B$5*$P155)^S$10)/FACT(S$10)</f>
        <v>346.59999999999997</v>
      </c>
      <c r="T155" s="57">
        <f t="shared" si="303"/>
        <v>60066.279999999984</v>
      </c>
      <c r="U155" s="57">
        <f t="shared" si="303"/>
        <v>6939773.4159999974</v>
      </c>
      <c r="V155" s="57">
        <f t="shared" si="303"/>
        <v>601346469.96639967</v>
      </c>
      <c r="W155" s="57">
        <f t="shared" si="303"/>
        <v>41686737335.530022</v>
      </c>
      <c r="X155" s="57">
        <f t="shared" si="303"/>
        <v>2408205251191.9941</v>
      </c>
      <c r="Y155" s="57">
        <f t="shared" si="303"/>
        <v>119246605021019.7</v>
      </c>
      <c r="Z155" s="57">
        <f t="shared" si="303"/>
        <v>5166665475077576</v>
      </c>
      <c r="AA155" s="57">
        <f t="shared" si="303"/>
        <v>1.9898755008524931E+17</v>
      </c>
      <c r="AB155" s="57">
        <f t="shared" si="303"/>
        <v>6.8974373222127841E+18</v>
      </c>
      <c r="AC155" s="57">
        <f t="shared" si="303"/>
        <v>2.1735055016287417E+20</v>
      </c>
      <c r="AD155" s="57">
        <f t="shared" si="303"/>
        <v>6.2784001999739216E+21</v>
      </c>
      <c r="AE155" s="57">
        <f t="shared" si="303"/>
        <v>1.6740907396725838E+23</v>
      </c>
      <c r="AF155" s="57">
        <f t="shared" si="303"/>
        <v>4.1450348492510793E+24</v>
      </c>
      <c r="AG155" s="57">
        <f t="shared" si="303"/>
        <v>9.5789532711790302E+25</v>
      </c>
      <c r="AH155" s="57">
        <f t="shared" si="303"/>
        <v>2.0753106865426374E+27</v>
      </c>
      <c r="AI155" s="57">
        <f t="shared" si="303"/>
        <v>4.2317811319715615E+28</v>
      </c>
      <c r="AJ155" s="57">
        <f t="shared" si="303"/>
        <v>8.1497382347663683E+29</v>
      </c>
      <c r="AK155" s="57">
        <f t="shared" si="303"/>
        <v>1.4869180023552002E+31</v>
      </c>
      <c r="AL155" s="57">
        <f t="shared" si="303"/>
        <v>2.5772586316085424E+32</v>
      </c>
      <c r="AM155" s="57">
        <f t="shared" si="272"/>
        <v>1</v>
      </c>
      <c r="AN155" s="57">
        <f t="shared" si="267"/>
        <v>1.3888888888888889E-3</v>
      </c>
      <c r="AO155" s="57">
        <f t="shared" ref="AO155:BH155" si="304">AN155+1/((FACT($B$4-1-AO$10))*(($B$5*$P155)^AO$10))</f>
        <v>1.4130015432098767E-3</v>
      </c>
      <c r="AP155" s="57">
        <f t="shared" si="304"/>
        <v>1.4133503952689188E-3</v>
      </c>
      <c r="AQ155" s="57">
        <f t="shared" si="304"/>
        <v>1.4133544329084911E-3</v>
      </c>
      <c r="AR155" s="57">
        <f t="shared" si="304"/>
        <v>1.4133544679574457E-3</v>
      </c>
      <c r="AS155" s="57">
        <f t="shared" si="304"/>
        <v>1.4133544681602752E-3</v>
      </c>
      <c r="AT155" s="57">
        <f t="shared" si="304"/>
        <v>1.4133544681608622E-3</v>
      </c>
      <c r="AU155" s="57" t="e">
        <f t="shared" si="304"/>
        <v>#NUM!</v>
      </c>
      <c r="AV155" s="57" t="e">
        <f t="shared" si="304"/>
        <v>#NUM!</v>
      </c>
      <c r="AW155" s="57" t="e">
        <f t="shared" si="304"/>
        <v>#NUM!</v>
      </c>
      <c r="AX155" s="57" t="e">
        <f t="shared" si="304"/>
        <v>#NUM!</v>
      </c>
      <c r="AY155" s="57" t="e">
        <f t="shared" si="304"/>
        <v>#NUM!</v>
      </c>
      <c r="AZ155" s="57" t="e">
        <f t="shared" si="304"/>
        <v>#NUM!</v>
      </c>
      <c r="BA155" s="57" t="e">
        <f t="shared" si="304"/>
        <v>#NUM!</v>
      </c>
      <c r="BB155" s="57" t="e">
        <f t="shared" si="304"/>
        <v>#NUM!</v>
      </c>
      <c r="BC155" s="57" t="e">
        <f t="shared" si="304"/>
        <v>#NUM!</v>
      </c>
      <c r="BD155" s="57" t="e">
        <f t="shared" si="304"/>
        <v>#NUM!</v>
      </c>
      <c r="BE155" s="57" t="e">
        <f t="shared" si="304"/>
        <v>#NUM!</v>
      </c>
      <c r="BF155" s="57" t="e">
        <f t="shared" si="304"/>
        <v>#NUM!</v>
      </c>
      <c r="BG155" s="57" t="e">
        <f t="shared" si="304"/>
        <v>#NUM!</v>
      </c>
      <c r="BH155" s="57" t="e">
        <f t="shared" si="304"/>
        <v>#NUM!</v>
      </c>
      <c r="BI155" s="5">
        <f t="shared" si="274"/>
        <v>4.7169105959255324</v>
      </c>
    </row>
    <row r="156" spans="4:61" s="1" customFormat="1">
      <c r="D156" s="5"/>
      <c r="E156" s="5"/>
      <c r="F156" s="5"/>
      <c r="G156" s="5"/>
      <c r="H156" s="5"/>
      <c r="O156" s="3"/>
      <c r="P156" s="57">
        <v>72.5</v>
      </c>
      <c r="Q156" s="57">
        <f t="shared" si="269"/>
        <v>8.6876937319508439E-139</v>
      </c>
      <c r="R156" s="57">
        <f t="shared" si="270"/>
        <v>1</v>
      </c>
      <c r="S156" s="57">
        <f t="shared" ref="S156:AL156" si="305">R156+(($B$5*$P156)^S$10)/FACT(S$10)</f>
        <v>349</v>
      </c>
      <c r="T156" s="57">
        <f t="shared" si="305"/>
        <v>60901</v>
      </c>
      <c r="U156" s="57">
        <f t="shared" si="305"/>
        <v>7084933</v>
      </c>
      <c r="V156" s="57">
        <f t="shared" si="305"/>
        <v>618175717</v>
      </c>
      <c r="W156" s="57">
        <f t="shared" si="305"/>
        <v>43150094283.400002</v>
      </c>
      <c r="X156" s="57">
        <f t="shared" si="305"/>
        <v>2510001371134.6001</v>
      </c>
      <c r="Y156" s="57">
        <f t="shared" si="305"/>
        <v>125147750563165.67</v>
      </c>
      <c r="Z156" s="57">
        <f t="shared" si="305"/>
        <v>5459889840416518</v>
      </c>
      <c r="AA156" s="57">
        <f t="shared" si="305"/>
        <v>2.117365839814128E+17</v>
      </c>
      <c r="AB156" s="57">
        <f t="shared" si="305"/>
        <v>7.3901655400880835E+18</v>
      </c>
      <c r="AC156" s="57">
        <f t="shared" si="305"/>
        <v>2.3448955433328096E+20</v>
      </c>
      <c r="AD156" s="57">
        <f t="shared" si="305"/>
        <v>6.8203718293358736E+21</v>
      </c>
      <c r="AE156" s="57">
        <f t="shared" si="305"/>
        <v>1.8311937426786681E+23</v>
      </c>
      <c r="AF156" s="57">
        <f t="shared" si="305"/>
        <v>4.5654088634542074E+24</v>
      </c>
      <c r="AG156" s="57">
        <f t="shared" si="305"/>
        <v>1.0623452501257731E+26</v>
      </c>
      <c r="AH156" s="57">
        <f t="shared" si="305"/>
        <v>2.3175378012560046E+27</v>
      </c>
      <c r="AI156" s="57">
        <f t="shared" si="305"/>
        <v>4.7584216632592043E+28</v>
      </c>
      <c r="AJ156" s="57">
        <f t="shared" si="305"/>
        <v>9.2274000737175555E+29</v>
      </c>
      <c r="AK156" s="57">
        <f t="shared" si="305"/>
        <v>1.6951909227225908E+31</v>
      </c>
      <c r="AL156" s="57">
        <f t="shared" si="305"/>
        <v>2.9585945365268815E+32</v>
      </c>
      <c r="AM156" s="57">
        <f t="shared" si="272"/>
        <v>1</v>
      </c>
      <c r="AN156" s="57">
        <f t="shared" si="267"/>
        <v>1.3888888888888889E-3</v>
      </c>
      <c r="AO156" s="57">
        <f t="shared" ref="AO156:BH156" si="306">AN156+1/((FACT($B$4-1-AO$10))*(($B$5*$P156)^AO$10))</f>
        <v>1.4128352490421457E-3</v>
      </c>
      <c r="AP156" s="57">
        <f t="shared" si="306"/>
        <v>1.4131793059408994E-3</v>
      </c>
      <c r="AQ156" s="57">
        <f t="shared" si="306"/>
        <v>1.4131832606178966E-3</v>
      </c>
      <c r="AR156" s="57">
        <f t="shared" si="306"/>
        <v>1.4131832947099395E-3</v>
      </c>
      <c r="AS156" s="57">
        <f t="shared" si="306"/>
        <v>1.4131832949058709E-3</v>
      </c>
      <c r="AT156" s="57">
        <f t="shared" si="306"/>
        <v>1.4131832949064338E-3</v>
      </c>
      <c r="AU156" s="57" t="e">
        <f t="shared" si="306"/>
        <v>#NUM!</v>
      </c>
      <c r="AV156" s="57" t="e">
        <f t="shared" si="306"/>
        <v>#NUM!</v>
      </c>
      <c r="AW156" s="57" t="e">
        <f t="shared" si="306"/>
        <v>#NUM!</v>
      </c>
      <c r="AX156" s="57" t="e">
        <f t="shared" si="306"/>
        <v>#NUM!</v>
      </c>
      <c r="AY156" s="57" t="e">
        <f t="shared" si="306"/>
        <v>#NUM!</v>
      </c>
      <c r="AZ156" s="57" t="e">
        <f t="shared" si="306"/>
        <v>#NUM!</v>
      </c>
      <c r="BA156" s="57" t="e">
        <f t="shared" si="306"/>
        <v>#NUM!</v>
      </c>
      <c r="BB156" s="57" t="e">
        <f t="shared" si="306"/>
        <v>#NUM!</v>
      </c>
      <c r="BC156" s="57" t="e">
        <f t="shared" si="306"/>
        <v>#NUM!</v>
      </c>
      <c r="BD156" s="57" t="e">
        <f t="shared" si="306"/>
        <v>#NUM!</v>
      </c>
      <c r="BE156" s="57" t="e">
        <f t="shared" si="306"/>
        <v>#NUM!</v>
      </c>
      <c r="BF156" s="57" t="e">
        <f t="shared" si="306"/>
        <v>#NUM!</v>
      </c>
      <c r="BG156" s="57" t="e">
        <f t="shared" si="306"/>
        <v>#NUM!</v>
      </c>
      <c r="BH156" s="57" t="e">
        <f t="shared" si="306"/>
        <v>#NUM!</v>
      </c>
      <c r="BI156" s="5">
        <f t="shared" si="274"/>
        <v>4.717481936487272</v>
      </c>
    </row>
    <row r="157" spans="4:61" s="1" customFormat="1">
      <c r="D157" s="5"/>
      <c r="E157" s="5"/>
      <c r="F157" s="5"/>
      <c r="G157" s="5"/>
      <c r="H157" s="5"/>
      <c r="O157" s="3"/>
      <c r="P157" s="58">
        <v>73</v>
      </c>
      <c r="Q157" s="57">
        <f t="shared" si="269"/>
        <v>8.213095391966193E-140</v>
      </c>
      <c r="R157" s="57">
        <f t="shared" si="270"/>
        <v>1</v>
      </c>
      <c r="S157" s="57">
        <f t="shared" ref="S157:AL157" si="307">R157+(($B$5*$P157)^S$10)/FACT(S$10)</f>
        <v>351.4</v>
      </c>
      <c r="T157" s="57">
        <f t="shared" si="307"/>
        <v>61741.479999999996</v>
      </c>
      <c r="U157" s="57">
        <f t="shared" si="307"/>
        <v>7232102.824</v>
      </c>
      <c r="V157" s="57">
        <f t="shared" si="307"/>
        <v>635355756.55839992</v>
      </c>
      <c r="W157" s="57">
        <f t="shared" si="307"/>
        <v>44654261410.265144</v>
      </c>
      <c r="X157" s="57">
        <f t="shared" si="307"/>
        <v>2615358351586.7388</v>
      </c>
      <c r="Y157" s="57">
        <f t="shared" si="307"/>
        <v>131297460236991.92</v>
      </c>
      <c r="Z157" s="57">
        <f t="shared" si="307"/>
        <v>5767573522817739</v>
      </c>
      <c r="AA157" s="57">
        <f t="shared" si="307"/>
        <v>2.2520658822596144E+17</v>
      </c>
      <c r="AB157" s="57">
        <f t="shared" si="307"/>
        <v>7.9143496634241167E+18</v>
      </c>
      <c r="AC157" s="57">
        <f t="shared" si="307"/>
        <v>2.5284850725882718E+20</v>
      </c>
      <c r="AD157" s="57">
        <f t="shared" si="307"/>
        <v>7.4049259090445966E+21</v>
      </c>
      <c r="AE157" s="57">
        <f t="shared" si="307"/>
        <v>2.0018091987717792E+23</v>
      </c>
      <c r="AF157" s="57">
        <f t="shared" si="307"/>
        <v>5.0250886546224583E+24</v>
      </c>
      <c r="AG157" s="57">
        <f t="shared" si="307"/>
        <v>1.1773493333827217E+26</v>
      </c>
      <c r="AH157" s="57">
        <f t="shared" si="307"/>
        <v>2.5860805319102011E+27</v>
      </c>
      <c r="AI157" s="57">
        <f t="shared" si="307"/>
        <v>5.3463039222475139E+28</v>
      </c>
      <c r="AJ157" s="57">
        <f t="shared" si="307"/>
        <v>1.0438678350654724E+30</v>
      </c>
      <c r="AK157" s="57">
        <f t="shared" si="307"/>
        <v>1.9309017333138435E+31</v>
      </c>
      <c r="AL157" s="57">
        <f t="shared" si="307"/>
        <v>3.3931443653937676E+32</v>
      </c>
      <c r="AM157" s="57">
        <f t="shared" si="272"/>
        <v>1</v>
      </c>
      <c r="AN157" s="57">
        <f t="shared" si="267"/>
        <v>1.3888888888888889E-3</v>
      </c>
      <c r="AO157" s="57">
        <f t="shared" ref="AO157:BH157" si="308">AN157+1/((FACT($B$4-1-AO$10))*(($B$5*$P157)^AO$10))</f>
        <v>1.4126712328767124E-3</v>
      </c>
      <c r="AP157" s="57">
        <f t="shared" si="308"/>
        <v>1.4130105928080454E-3</v>
      </c>
      <c r="AQ157" s="57">
        <f t="shared" si="308"/>
        <v>1.4130144667798643E-3</v>
      </c>
      <c r="AR157" s="57">
        <f t="shared" si="308"/>
        <v>1.4130144999474313E-3</v>
      </c>
      <c r="AS157" s="57">
        <f t="shared" si="308"/>
        <v>1.4130145001367438E-3</v>
      </c>
      <c r="AT157" s="57">
        <f t="shared" si="308"/>
        <v>1.4130145001372842E-3</v>
      </c>
      <c r="AU157" s="57" t="e">
        <f t="shared" si="308"/>
        <v>#NUM!</v>
      </c>
      <c r="AV157" s="57" t="e">
        <f t="shared" si="308"/>
        <v>#NUM!</v>
      </c>
      <c r="AW157" s="57" t="e">
        <f t="shared" si="308"/>
        <v>#NUM!</v>
      </c>
      <c r="AX157" s="57" t="e">
        <f t="shared" si="308"/>
        <v>#NUM!</v>
      </c>
      <c r="AY157" s="57" t="e">
        <f t="shared" si="308"/>
        <v>#NUM!</v>
      </c>
      <c r="AZ157" s="57" t="e">
        <f t="shared" si="308"/>
        <v>#NUM!</v>
      </c>
      <c r="BA157" s="57" t="e">
        <f t="shared" si="308"/>
        <v>#NUM!</v>
      </c>
      <c r="BB157" s="57" t="e">
        <f t="shared" si="308"/>
        <v>#NUM!</v>
      </c>
      <c r="BC157" s="57" t="e">
        <f t="shared" si="308"/>
        <v>#NUM!</v>
      </c>
      <c r="BD157" s="57" t="e">
        <f t="shared" si="308"/>
        <v>#NUM!</v>
      </c>
      <c r="BE157" s="57" t="e">
        <f t="shared" si="308"/>
        <v>#NUM!</v>
      </c>
      <c r="BF157" s="57" t="e">
        <f t="shared" si="308"/>
        <v>#NUM!</v>
      </c>
      <c r="BG157" s="57" t="e">
        <f t="shared" si="308"/>
        <v>#NUM!</v>
      </c>
      <c r="BH157" s="57" t="e">
        <f t="shared" si="308"/>
        <v>#NUM!</v>
      </c>
      <c r="BI157" s="5">
        <f t="shared" si="274"/>
        <v>4.7180454737152049</v>
      </c>
    </row>
    <row r="158" spans="4:61" s="1" customFormat="1">
      <c r="D158" s="5"/>
      <c r="E158" s="5"/>
      <c r="F158" s="5"/>
      <c r="G158" s="5"/>
      <c r="H158" s="5"/>
      <c r="O158" s="3"/>
      <c r="P158" s="57">
        <v>73.5</v>
      </c>
      <c r="Q158" s="57">
        <f t="shared" si="269"/>
        <v>7.7622385292518318E-141</v>
      </c>
      <c r="R158" s="57">
        <f t="shared" si="270"/>
        <v>1</v>
      </c>
      <c r="S158" s="57">
        <f t="shared" ref="S158:AL158" si="309">R158+(($B$5*$P158)^S$10)/FACT(S$10)</f>
        <v>353.8</v>
      </c>
      <c r="T158" s="57">
        <f t="shared" si="309"/>
        <v>62587.720000000008</v>
      </c>
      <c r="U158" s="57">
        <f t="shared" si="309"/>
        <v>7381296.7120000012</v>
      </c>
      <c r="V158" s="57">
        <f t="shared" si="309"/>
        <v>652891429.80640006</v>
      </c>
      <c r="W158" s="57">
        <f t="shared" si="309"/>
        <v>46200086420.947266</v>
      </c>
      <c r="X158" s="57">
        <f t="shared" si="309"/>
        <v>2724375151900.0308</v>
      </c>
      <c r="Y158" s="57">
        <f t="shared" si="309"/>
        <v>137704398452045.83</v>
      </c>
      <c r="Z158" s="57">
        <f t="shared" si="309"/>
        <v>6090323425988476</v>
      </c>
      <c r="AA158" s="57">
        <f t="shared" si="309"/>
        <v>2.3943298930541658E+17</v>
      </c>
      <c r="AB158" s="57">
        <f t="shared" si="309"/>
        <v>8.4717622415316388E+18</v>
      </c>
      <c r="AC158" s="57">
        <f t="shared" si="309"/>
        <v>2.7250501316747815E+20</v>
      </c>
      <c r="AD158" s="57">
        <f t="shared" si="309"/>
        <v>8.0350825903903054E+21</v>
      </c>
      <c r="AE158" s="57">
        <f t="shared" si="309"/>
        <v>2.1869949560917595E+23</v>
      </c>
      <c r="AF158" s="57">
        <f t="shared" si="309"/>
        <v>5.5274427036825747E+24</v>
      </c>
      <c r="AG158" s="57">
        <f t="shared" si="309"/>
        <v>1.3038908295756891E+26</v>
      </c>
      <c r="AH158" s="57">
        <f t="shared" si="309"/>
        <v>2.883588250555763E+27</v>
      </c>
      <c r="AI158" s="57">
        <f t="shared" si="309"/>
        <v>6.0020568622828882E+28</v>
      </c>
      <c r="AJ158" s="57">
        <f t="shared" si="309"/>
        <v>1.179905383919382E+30</v>
      </c>
      <c r="AK158" s="57">
        <f t="shared" si="309"/>
        <v>2.197439816479433E+31</v>
      </c>
      <c r="AL158" s="57">
        <f t="shared" si="309"/>
        <v>3.8878925081942838E+32</v>
      </c>
      <c r="AM158" s="57">
        <f t="shared" si="272"/>
        <v>1</v>
      </c>
      <c r="AN158" s="57">
        <f t="shared" si="267"/>
        <v>1.3888888888888889E-3</v>
      </c>
      <c r="AO158" s="57">
        <f t="shared" ref="AO158:BH158" si="310">AN158+1/((FACT($B$4-1-AO$10))*(($B$5*$P158)^AO$10))</f>
        <v>1.4125094482237339E-3</v>
      </c>
      <c r="AP158" s="57">
        <f t="shared" si="310"/>
        <v>1.4128442067177084E-3</v>
      </c>
      <c r="AQ158" s="57">
        <f t="shared" si="310"/>
        <v>1.4128480021654859E-3</v>
      </c>
      <c r="AR158" s="57">
        <f t="shared" si="310"/>
        <v>1.4128480344397017E-3</v>
      </c>
      <c r="AS158" s="57">
        <f t="shared" si="310"/>
        <v>1.4128480346226621E-3</v>
      </c>
      <c r="AT158" s="57">
        <f t="shared" si="310"/>
        <v>1.4128480346231808E-3</v>
      </c>
      <c r="AU158" s="57" t="e">
        <f t="shared" si="310"/>
        <v>#NUM!</v>
      </c>
      <c r="AV158" s="57" t="e">
        <f t="shared" si="310"/>
        <v>#NUM!</v>
      </c>
      <c r="AW158" s="57" t="e">
        <f t="shared" si="310"/>
        <v>#NUM!</v>
      </c>
      <c r="AX158" s="57" t="e">
        <f t="shared" si="310"/>
        <v>#NUM!</v>
      </c>
      <c r="AY158" s="57" t="e">
        <f t="shared" si="310"/>
        <v>#NUM!</v>
      </c>
      <c r="AZ158" s="57" t="e">
        <f t="shared" si="310"/>
        <v>#NUM!</v>
      </c>
      <c r="BA158" s="57" t="e">
        <f t="shared" si="310"/>
        <v>#NUM!</v>
      </c>
      <c r="BB158" s="57" t="e">
        <f t="shared" si="310"/>
        <v>#NUM!</v>
      </c>
      <c r="BC158" s="57" t="e">
        <f t="shared" si="310"/>
        <v>#NUM!</v>
      </c>
      <c r="BD158" s="57" t="e">
        <f t="shared" si="310"/>
        <v>#NUM!</v>
      </c>
      <c r="BE158" s="57" t="e">
        <f t="shared" si="310"/>
        <v>#NUM!</v>
      </c>
      <c r="BF158" s="57" t="e">
        <f t="shared" si="310"/>
        <v>#NUM!</v>
      </c>
      <c r="BG158" s="57" t="e">
        <f t="shared" si="310"/>
        <v>#NUM!</v>
      </c>
      <c r="BH158" s="57" t="e">
        <f t="shared" si="310"/>
        <v>#NUM!</v>
      </c>
      <c r="BI158" s="5">
        <f t="shared" si="274"/>
        <v>4.7186013663845499</v>
      </c>
    </row>
    <row r="159" spans="4:61" s="1" customFormat="1">
      <c r="D159" s="5"/>
      <c r="E159" s="5"/>
      <c r="F159" s="5"/>
      <c r="G159" s="5"/>
      <c r="H159" s="5"/>
      <c r="O159" s="3"/>
      <c r="P159" s="58">
        <v>74</v>
      </c>
      <c r="Q159" s="57">
        <f t="shared" si="269"/>
        <v>7.3340946687425287E-142</v>
      </c>
      <c r="R159" s="57">
        <f t="shared" si="270"/>
        <v>1</v>
      </c>
      <c r="S159" s="57">
        <f t="shared" ref="S159:AL159" si="311">R159+(($B$5*$P159)^S$10)/FACT(S$10)</f>
        <v>356.2</v>
      </c>
      <c r="T159" s="57">
        <f t="shared" si="311"/>
        <v>63439.719999999994</v>
      </c>
      <c r="U159" s="57">
        <f t="shared" si="311"/>
        <v>7532528.487999999</v>
      </c>
      <c r="V159" s="57">
        <f t="shared" si="311"/>
        <v>670787611.08640003</v>
      </c>
      <c r="W159" s="57">
        <f t="shared" si="311"/>
        <v>47788428678.876732</v>
      </c>
      <c r="X159" s="57">
        <f t="shared" si="311"/>
        <v>2837152779892.0645</v>
      </c>
      <c r="Y159" s="57">
        <f t="shared" si="311"/>
        <v>144377469572881.22</v>
      </c>
      <c r="Z159" s="57">
        <f t="shared" si="311"/>
        <v>6428767535181600</v>
      </c>
      <c r="AA159" s="57">
        <f t="shared" si="311"/>
        <v>2.5445269545787238E+17</v>
      </c>
      <c r="AB159" s="57">
        <f t="shared" si="311"/>
        <v>9.0642626152718479E+18</v>
      </c>
      <c r="AC159" s="57">
        <f t="shared" si="311"/>
        <v>2.9354103384417403E+20</v>
      </c>
      <c r="AD159" s="57">
        <f t="shared" si="311"/>
        <v>8.7140534622196806E+21</v>
      </c>
      <c r="AE159" s="57">
        <f t="shared" si="311"/>
        <v>2.3878836227444886E+23</v>
      </c>
      <c r="AF159" s="57">
        <f t="shared" si="311"/>
        <v>6.0761022544247205E+24</v>
      </c>
      <c r="AG159" s="57">
        <f t="shared" si="311"/>
        <v>1.4430369522054315E+26</v>
      </c>
      <c r="AH159" s="57">
        <f t="shared" si="311"/>
        <v>3.2129562590683724E+27</v>
      </c>
      <c r="AI159" s="57">
        <f t="shared" si="311"/>
        <v>6.7329743946053601E+28</v>
      </c>
      <c r="AJ159" s="57">
        <f t="shared" si="311"/>
        <v>1.3325676876358955E+30</v>
      </c>
      <c r="AK159" s="57">
        <f t="shared" si="311"/>
        <v>2.4985858087563884E+31</v>
      </c>
      <c r="AL159" s="57">
        <f t="shared" si="311"/>
        <v>4.4506829559028501E+32</v>
      </c>
      <c r="AM159" s="57">
        <f t="shared" si="272"/>
        <v>1</v>
      </c>
      <c r="AN159" s="57">
        <f t="shared" si="267"/>
        <v>1.3888888888888889E-3</v>
      </c>
      <c r="AO159" s="57">
        <f t="shared" ref="AO159:BH159" si="312">AN159+1/((FACT($B$4-1-AO$10))*(($B$5*$P159)^AO$10))</f>
        <v>1.4123498498498498E-3</v>
      </c>
      <c r="AP159" s="57">
        <f t="shared" si="312"/>
        <v>1.4126800998633768E-3</v>
      </c>
      <c r="AQ159" s="57">
        <f t="shared" si="312"/>
        <v>1.4126838188950608E-3</v>
      </c>
      <c r="AR159" s="57">
        <f t="shared" si="312"/>
        <v>1.4126838503058013E-3</v>
      </c>
      <c r="AS159" s="57">
        <f t="shared" si="312"/>
        <v>1.4126838504826635E-3</v>
      </c>
      <c r="AT159" s="57">
        <f t="shared" si="312"/>
        <v>1.4126838504831614E-3</v>
      </c>
      <c r="AU159" s="57" t="e">
        <f t="shared" si="312"/>
        <v>#NUM!</v>
      </c>
      <c r="AV159" s="57" t="e">
        <f t="shared" si="312"/>
        <v>#NUM!</v>
      </c>
      <c r="AW159" s="57" t="e">
        <f t="shared" si="312"/>
        <v>#NUM!</v>
      </c>
      <c r="AX159" s="57" t="e">
        <f t="shared" si="312"/>
        <v>#NUM!</v>
      </c>
      <c r="AY159" s="57" t="e">
        <f t="shared" si="312"/>
        <v>#NUM!</v>
      </c>
      <c r="AZ159" s="57" t="e">
        <f t="shared" si="312"/>
        <v>#NUM!</v>
      </c>
      <c r="BA159" s="57" t="e">
        <f t="shared" si="312"/>
        <v>#NUM!</v>
      </c>
      <c r="BB159" s="57" t="e">
        <f t="shared" si="312"/>
        <v>#NUM!</v>
      </c>
      <c r="BC159" s="57" t="e">
        <f t="shared" si="312"/>
        <v>#NUM!</v>
      </c>
      <c r="BD159" s="57" t="e">
        <f t="shared" si="312"/>
        <v>#NUM!</v>
      </c>
      <c r="BE159" s="57" t="e">
        <f t="shared" si="312"/>
        <v>#NUM!</v>
      </c>
      <c r="BF159" s="57" t="e">
        <f t="shared" si="312"/>
        <v>#NUM!</v>
      </c>
      <c r="BG159" s="57" t="e">
        <f t="shared" si="312"/>
        <v>#NUM!</v>
      </c>
      <c r="BH159" s="57" t="e">
        <f t="shared" si="312"/>
        <v>#NUM!</v>
      </c>
      <c r="BI159" s="5">
        <f t="shared" si="274"/>
        <v>4.7191497689922306</v>
      </c>
    </row>
    <row r="160" spans="4:61" s="1" customFormat="1">
      <c r="D160" s="5"/>
      <c r="E160" s="5"/>
      <c r="F160" s="5"/>
      <c r="G160" s="5"/>
      <c r="H160" s="5"/>
      <c r="O160" s="3"/>
      <c r="P160" s="57">
        <v>74.5</v>
      </c>
      <c r="Q160" s="57">
        <f t="shared" si="269"/>
        <v>6.9276681054021278E-143</v>
      </c>
      <c r="R160" s="57">
        <f t="shared" si="270"/>
        <v>1</v>
      </c>
      <c r="S160" s="57">
        <f t="shared" ref="S160:AL160" si="313">R160+(($B$5*$P160)^S$10)/FACT(S$10)</f>
        <v>358.59999999999997</v>
      </c>
      <c r="T160" s="57">
        <f t="shared" si="313"/>
        <v>64297.479999999989</v>
      </c>
      <c r="U160" s="57">
        <f t="shared" si="313"/>
        <v>7685811.9759999989</v>
      </c>
      <c r="V160" s="57">
        <f t="shared" si="313"/>
        <v>689049207.91839981</v>
      </c>
      <c r="W160" s="57">
        <f t="shared" si="313"/>
        <v>49420159285.718826</v>
      </c>
      <c r="X160" s="57">
        <f t="shared" si="313"/>
        <v>2953794319922.6245</v>
      </c>
      <c r="Y160" s="57">
        <f t="shared" si="313"/>
        <v>151325822869030.81</v>
      </c>
      <c r="Z160" s="57">
        <f t="shared" si="313"/>
        <v>6783555499014167</v>
      </c>
      <c r="AA160" s="57">
        <f t="shared" si="313"/>
        <v>2.7030414796451421E+17</v>
      </c>
      <c r="AB160" s="57">
        <f t="shared" si="313"/>
        <v>9.6938005345307955E+18</v>
      </c>
      <c r="AC160" s="57">
        <f t="shared" si="313"/>
        <v>3.1604310124690362E+20</v>
      </c>
      <c r="AD160" s="57">
        <f t="shared" si="313"/>
        <v>9.4452522624756167E+21</v>
      </c>
      <c r="AE160" s="57">
        <f t="shared" si="313"/>
        <v>2.6056872888212077E+23</v>
      </c>
      <c r="AF160" s="57">
        <f t="shared" si="313"/>
        <v>6.6749798173953414E+24</v>
      </c>
      <c r="AG160" s="57">
        <f t="shared" si="313"/>
        <v>1.5959454016755055E+26</v>
      </c>
      <c r="AH160" s="57">
        <f t="shared" si="313"/>
        <v>3.5773467139935186E+27</v>
      </c>
      <c r="AI160" s="57">
        <f t="shared" si="313"/>
        <v>7.5470768911650356E+28</v>
      </c>
      <c r="AJ160" s="57">
        <f t="shared" si="313"/>
        <v>1.5037534232384327E+30</v>
      </c>
      <c r="AK160" s="57">
        <f t="shared" si="313"/>
        <v>2.8385536433094078E+31</v>
      </c>
      <c r="AL160" s="57">
        <f t="shared" si="313"/>
        <v>5.09031816649313E+32</v>
      </c>
      <c r="AM160" s="57">
        <f t="shared" si="272"/>
        <v>1</v>
      </c>
      <c r="AN160" s="57">
        <f t="shared" si="267"/>
        <v>1.3888888888888889E-3</v>
      </c>
      <c r="AO160" s="57">
        <f t="shared" ref="AO160:BH160" si="314">AN160+1/((FACT($B$4-1-AO$10))*(($B$5*$P160)^AO$10))</f>
        <v>1.412192393736018E-3</v>
      </c>
      <c r="AP160" s="57">
        <f t="shared" si="314"/>
        <v>1.4125182257389141E-3</v>
      </c>
      <c r="AQ160" s="57">
        <f t="shared" si="314"/>
        <v>1.4125218703921903E-3</v>
      </c>
      <c r="AR160" s="57">
        <f t="shared" si="314"/>
        <v>1.4125219009681407E-3</v>
      </c>
      <c r="AS160" s="57">
        <f t="shared" si="314"/>
        <v>1.4125219011391472E-3</v>
      </c>
      <c r="AT160" s="57">
        <f t="shared" si="314"/>
        <v>1.4125219011396253E-3</v>
      </c>
      <c r="AU160" s="57" t="e">
        <f t="shared" si="314"/>
        <v>#NUM!</v>
      </c>
      <c r="AV160" s="57" t="e">
        <f t="shared" si="314"/>
        <v>#NUM!</v>
      </c>
      <c r="AW160" s="57" t="e">
        <f t="shared" si="314"/>
        <v>#NUM!</v>
      </c>
      <c r="AX160" s="57" t="e">
        <f t="shared" si="314"/>
        <v>#NUM!</v>
      </c>
      <c r="AY160" s="57" t="e">
        <f t="shared" si="314"/>
        <v>#NUM!</v>
      </c>
      <c r="AZ160" s="57" t="e">
        <f t="shared" si="314"/>
        <v>#NUM!</v>
      </c>
      <c r="BA160" s="57" t="e">
        <f t="shared" si="314"/>
        <v>#NUM!</v>
      </c>
      <c r="BB160" s="57" t="e">
        <f t="shared" si="314"/>
        <v>#NUM!</v>
      </c>
      <c r="BC160" s="57" t="e">
        <f t="shared" si="314"/>
        <v>#NUM!</v>
      </c>
      <c r="BD160" s="57" t="e">
        <f t="shared" si="314"/>
        <v>#NUM!</v>
      </c>
      <c r="BE160" s="57" t="e">
        <f t="shared" si="314"/>
        <v>#NUM!</v>
      </c>
      <c r="BF160" s="57" t="e">
        <f t="shared" si="314"/>
        <v>#NUM!</v>
      </c>
      <c r="BG160" s="57" t="e">
        <f t="shared" si="314"/>
        <v>#NUM!</v>
      </c>
      <c r="BH160" s="57" t="e">
        <f t="shared" si="314"/>
        <v>#NUM!</v>
      </c>
      <c r="BI160" s="5">
        <f t="shared" si="274"/>
        <v>4.7196908319000137</v>
      </c>
    </row>
    <row r="161" spans="4:61" s="1" customFormat="1">
      <c r="D161" s="5"/>
      <c r="E161" s="5"/>
      <c r="F161" s="5"/>
      <c r="G161" s="5"/>
      <c r="H161" s="5"/>
      <c r="O161" s="3"/>
      <c r="P161" s="58">
        <v>75</v>
      </c>
      <c r="Q161" s="57">
        <f t="shared" si="269"/>
        <v>6.5419957910817788E-144</v>
      </c>
      <c r="R161" s="57">
        <f t="shared" si="270"/>
        <v>1</v>
      </c>
      <c r="S161" s="57">
        <f t="shared" ref="S161:AL161" si="315">R161+(($B$5*$P161)^S$10)/FACT(S$10)</f>
        <v>361</v>
      </c>
      <c r="T161" s="57">
        <f t="shared" si="315"/>
        <v>65161</v>
      </c>
      <c r="U161" s="57">
        <f t="shared" si="315"/>
        <v>7841161</v>
      </c>
      <c r="V161" s="57">
        <f t="shared" si="315"/>
        <v>707681161</v>
      </c>
      <c r="W161" s="57">
        <f t="shared" si="315"/>
        <v>51096161161</v>
      </c>
      <c r="X161" s="57">
        <f t="shared" si="315"/>
        <v>3074404961161</v>
      </c>
      <c r="Y161" s="57">
        <f t="shared" si="315"/>
        <v>158558857532589.56</v>
      </c>
      <c r="Z161" s="57">
        <f t="shared" si="315"/>
        <v>7155359223246876</v>
      </c>
      <c r="AA161" s="57">
        <f t="shared" si="315"/>
        <v>2.870273738518183E+17</v>
      </c>
      <c r="AB161" s="57">
        <f t="shared" si="315"/>
        <v>1.0362419900480389E+19</v>
      </c>
      <c r="AC161" s="57">
        <f t="shared" si="315"/>
        <v>3.4010253895377905E+20</v>
      </c>
      <c r="AD161" s="57">
        <f t="shared" si="315"/>
        <v>1.0232306110552741E+22</v>
      </c>
      <c r="AE161" s="57">
        <f t="shared" si="315"/>
        <v>2.8417025117021632E+23</v>
      </c>
      <c r="AF161" s="57">
        <f t="shared" si="315"/>
        <v>7.3282888384187074E+24</v>
      </c>
      <c r="AG161" s="57">
        <f t="shared" si="315"/>
        <v>1.7638713493238249E+26</v>
      </c>
      <c r="AH161" s="57">
        <f t="shared" si="315"/>
        <v>3.980211172046568E+27</v>
      </c>
      <c r="AI161" s="57">
        <f t="shared" si="315"/>
        <v>8.4531779016817552E+28</v>
      </c>
      <c r="AJ161" s="57">
        <f t="shared" si="315"/>
        <v>1.6955631359122372E+30</v>
      </c>
      <c r="AK161" s="57">
        <f t="shared" si="315"/>
        <v>3.2220367792878083E+31</v>
      </c>
      <c r="AL161" s="57">
        <f t="shared" si="315"/>
        <v>5.8166685161826329E+32</v>
      </c>
      <c r="AM161" s="57">
        <f t="shared" si="272"/>
        <v>1</v>
      </c>
      <c r="AN161" s="57">
        <f t="shared" si="267"/>
        <v>1.3888888888888889E-3</v>
      </c>
      <c r="AO161" s="57">
        <f t="shared" ref="AO161:BH161" si="316">AN161+1/((FACT($B$4-1-AO$10))*(($B$5*$P161)^AO$10))</f>
        <v>1.4120370370370372E-3</v>
      </c>
      <c r="AP161" s="57">
        <f t="shared" si="316"/>
        <v>1.4123585390946503E-3</v>
      </c>
      <c r="AQ161" s="57">
        <f t="shared" si="316"/>
        <v>1.4123621113397349E-3</v>
      </c>
      <c r="AR161" s="57">
        <f t="shared" si="316"/>
        <v>1.4123621411084438E-3</v>
      </c>
      <c r="AS161" s="57">
        <f t="shared" si="316"/>
        <v>1.4123621412738257E-3</v>
      </c>
      <c r="AT161" s="57">
        <f t="shared" si="316"/>
        <v>1.4123621412742851E-3</v>
      </c>
      <c r="AU161" s="57" t="e">
        <f t="shared" si="316"/>
        <v>#NUM!</v>
      </c>
      <c r="AV161" s="57" t="e">
        <f t="shared" si="316"/>
        <v>#NUM!</v>
      </c>
      <c r="AW161" s="57" t="e">
        <f t="shared" si="316"/>
        <v>#NUM!</v>
      </c>
      <c r="AX161" s="57" t="e">
        <f t="shared" si="316"/>
        <v>#NUM!</v>
      </c>
      <c r="AY161" s="57" t="e">
        <f t="shared" si="316"/>
        <v>#NUM!</v>
      </c>
      <c r="AZ161" s="57" t="e">
        <f t="shared" si="316"/>
        <v>#NUM!</v>
      </c>
      <c r="BA161" s="57" t="e">
        <f t="shared" si="316"/>
        <v>#NUM!</v>
      </c>
      <c r="BB161" s="57" t="e">
        <f t="shared" si="316"/>
        <v>#NUM!</v>
      </c>
      <c r="BC161" s="57" t="e">
        <f t="shared" si="316"/>
        <v>#NUM!</v>
      </c>
      <c r="BD161" s="57" t="e">
        <f t="shared" si="316"/>
        <v>#NUM!</v>
      </c>
      <c r="BE161" s="57" t="e">
        <f t="shared" si="316"/>
        <v>#NUM!</v>
      </c>
      <c r="BF161" s="57" t="e">
        <f t="shared" si="316"/>
        <v>#NUM!</v>
      </c>
      <c r="BG161" s="57" t="e">
        <f t="shared" si="316"/>
        <v>#NUM!</v>
      </c>
      <c r="BH161" s="57" t="e">
        <f t="shared" si="316"/>
        <v>#NUM!</v>
      </c>
      <c r="BI161" s="5">
        <f t="shared" si="274"/>
        <v>4.7202247014719285</v>
      </c>
    </row>
    <row r="162" spans="4:61" s="1" customFormat="1">
      <c r="D162" s="5"/>
      <c r="E162" s="5"/>
      <c r="F162" s="5"/>
      <c r="G162" s="5"/>
      <c r="H162" s="5"/>
      <c r="O162" s="3"/>
      <c r="P162" s="57">
        <v>75.5</v>
      </c>
      <c r="Q162" s="57">
        <f t="shared" si="269"/>
        <v>6.1761471284678629E-145</v>
      </c>
      <c r="R162" s="57">
        <f t="shared" si="270"/>
        <v>1</v>
      </c>
      <c r="S162" s="57">
        <f t="shared" ref="S162:AL162" si="317">R162+(($B$5*$P162)^S$10)/FACT(S$10)</f>
        <v>363.4</v>
      </c>
      <c r="T162" s="57">
        <f t="shared" si="317"/>
        <v>66030.279999999984</v>
      </c>
      <c r="U162" s="57">
        <f t="shared" si="317"/>
        <v>7998589.3839999987</v>
      </c>
      <c r="V162" s="57">
        <f t="shared" si="317"/>
        <v>726688444.20639968</v>
      </c>
      <c r="W162" s="57">
        <f t="shared" si="317"/>
        <v>52817329121.733932</v>
      </c>
      <c r="X162" s="57">
        <f t="shared" si="317"/>
        <v>3199092026044.3965</v>
      </c>
      <c r="Y162" s="57">
        <f t="shared" si="317"/>
        <v>166086227763869.13</v>
      </c>
      <c r="Z162" s="57">
        <f t="shared" si="317"/>
        <v>7544873476687327</v>
      </c>
      <c r="AA162" s="57">
        <f t="shared" si="317"/>
        <v>3.046640400333385E+17</v>
      </c>
      <c r="AB162" s="57">
        <f t="shared" si="317"/>
        <v>1.1072262636046377E+19</v>
      </c>
      <c r="AC162" s="57">
        <f t="shared" si="317"/>
        <v>3.658156927446941E+20</v>
      </c>
      <c r="AD162" s="57">
        <f t="shared" si="317"/>
        <v>1.1079067282025853E+22</v>
      </c>
      <c r="AE162" s="57">
        <f t="shared" si="317"/>
        <v>3.0973155774014061E+23</v>
      </c>
      <c r="AF162" s="57">
        <f t="shared" si="317"/>
        <v>8.0405645964559098E+24</v>
      </c>
      <c r="AG162" s="57">
        <f t="shared" si="317"/>
        <v>1.9481749081182892E+26</v>
      </c>
      <c r="AH162" s="57">
        <f t="shared" si="317"/>
        <v>4.4253148695900271E+27</v>
      </c>
      <c r="AI162" s="57">
        <f t="shared" si="317"/>
        <v>9.4609564873661736E+28</v>
      </c>
      <c r="AJ162" s="57">
        <f t="shared" si="317"/>
        <v>1.9103191316223051E+30</v>
      </c>
      <c r="AK162" s="57">
        <f t="shared" si="317"/>
        <v>3.6542590025817485E+31</v>
      </c>
      <c r="AL162" s="57">
        <f t="shared" si="317"/>
        <v>6.6407933862863408E+32</v>
      </c>
      <c r="AM162" s="57">
        <f t="shared" si="272"/>
        <v>1</v>
      </c>
      <c r="AN162" s="57">
        <f t="shared" si="267"/>
        <v>1.3888888888888889E-3</v>
      </c>
      <c r="AO162" s="57">
        <f t="shared" ref="AO162:BH162" si="318">AN162+1/((FACT($B$4-1-AO$10))*(($B$5*$P162)^AO$10))</f>
        <v>1.4118837380426785E-3</v>
      </c>
      <c r="AP162" s="57">
        <f t="shared" si="318"/>
        <v>1.4122009958952419E-3</v>
      </c>
      <c r="AQ162" s="57">
        <f t="shared" si="318"/>
        <v>1.4122044976375438E-3</v>
      </c>
      <c r="AR162" s="57">
        <f t="shared" si="318"/>
        <v>1.4122045266254768E-3</v>
      </c>
      <c r="AS162" s="57">
        <f t="shared" si="318"/>
        <v>1.4122045267854543E-3</v>
      </c>
      <c r="AT162" s="57">
        <f t="shared" si="318"/>
        <v>1.4122045267858957E-3</v>
      </c>
      <c r="AU162" s="57" t="e">
        <f t="shared" si="318"/>
        <v>#NUM!</v>
      </c>
      <c r="AV162" s="57" t="e">
        <f t="shared" si="318"/>
        <v>#NUM!</v>
      </c>
      <c r="AW162" s="57" t="e">
        <f t="shared" si="318"/>
        <v>#NUM!</v>
      </c>
      <c r="AX162" s="57" t="e">
        <f t="shared" si="318"/>
        <v>#NUM!</v>
      </c>
      <c r="AY162" s="57" t="e">
        <f t="shared" si="318"/>
        <v>#NUM!</v>
      </c>
      <c r="AZ162" s="57" t="e">
        <f t="shared" si="318"/>
        <v>#NUM!</v>
      </c>
      <c r="BA162" s="57" t="e">
        <f t="shared" si="318"/>
        <v>#NUM!</v>
      </c>
      <c r="BB162" s="57" t="e">
        <f t="shared" si="318"/>
        <v>#NUM!</v>
      </c>
      <c r="BC162" s="57" t="e">
        <f t="shared" si="318"/>
        <v>#NUM!</v>
      </c>
      <c r="BD162" s="57" t="e">
        <f t="shared" si="318"/>
        <v>#NUM!</v>
      </c>
      <c r="BE162" s="57" t="e">
        <f t="shared" si="318"/>
        <v>#NUM!</v>
      </c>
      <c r="BF162" s="57" t="e">
        <f t="shared" si="318"/>
        <v>#NUM!</v>
      </c>
      <c r="BG162" s="57" t="e">
        <f t="shared" si="318"/>
        <v>#NUM!</v>
      </c>
      <c r="BH162" s="57" t="e">
        <f t="shared" si="318"/>
        <v>#NUM!</v>
      </c>
      <c r="BI162" s="5">
        <f t="shared" si="274"/>
        <v>4.7207515202062513</v>
      </c>
    </row>
    <row r="163" spans="4:61" s="1" customFormat="1">
      <c r="D163" s="5"/>
      <c r="E163" s="5"/>
      <c r="F163" s="5"/>
      <c r="G163" s="5"/>
      <c r="H163" s="5"/>
      <c r="O163" s="3"/>
      <c r="P163" s="58">
        <v>76</v>
      </c>
      <c r="Q163" s="57">
        <f t="shared" si="269"/>
        <v>5.829223681511525E-146</v>
      </c>
      <c r="R163" s="57">
        <f t="shared" si="270"/>
        <v>1</v>
      </c>
      <c r="S163" s="57">
        <f t="shared" ref="S163:AL163" si="319">R163+(($B$5*$P163)^S$10)/FACT(S$10)</f>
        <v>365.8</v>
      </c>
      <c r="T163" s="57">
        <f t="shared" si="319"/>
        <v>66905.320000000007</v>
      </c>
      <c r="U163" s="57">
        <f t="shared" si="319"/>
        <v>8158110.9520000005</v>
      </c>
      <c r="V163" s="57">
        <f t="shared" si="319"/>
        <v>746076064.5904001</v>
      </c>
      <c r="W163" s="57">
        <f t="shared" si="319"/>
        <v>54584569962.048073</v>
      </c>
      <c r="X163" s="57">
        <f t="shared" si="319"/>
        <v>3327964998927.4741</v>
      </c>
      <c r="Y163" s="57">
        <f t="shared" si="319"/>
        <v>173917847925582.84</v>
      </c>
      <c r="Z163" s="57">
        <f t="shared" si="319"/>
        <v>7952816509381068</v>
      </c>
      <c r="AA163" s="57">
        <f t="shared" si="319"/>
        <v>3.2325750892037677E+17</v>
      </c>
      <c r="AB163" s="57">
        <f t="shared" si="319"/>
        <v>1.1825572688073501E+19</v>
      </c>
      <c r="AC163" s="57">
        <f t="shared" si="319"/>
        <v>3.932841706294425E+20</v>
      </c>
      <c r="AD163" s="57">
        <f t="shared" si="319"/>
        <v>1.198962554804706E+22</v>
      </c>
      <c r="AE163" s="57">
        <f t="shared" si="319"/>
        <v>3.3740080512358149E+23</v>
      </c>
      <c r="AF163" s="57">
        <f t="shared" si="319"/>
        <v>8.8166863986346496E+24</v>
      </c>
      <c r="AG163" s="57">
        <f t="shared" si="319"/>
        <v>2.1503291203282381E+26</v>
      </c>
      <c r="AH163" s="57">
        <f t="shared" si="319"/>
        <v>4.9167628564923378E+27</v>
      </c>
      <c r="AI163" s="57">
        <f t="shared" si="319"/>
        <v>1.0581035601760002E+29</v>
      </c>
      <c r="AJ163" s="57">
        <f t="shared" si="319"/>
        <v>2.1505871774160493E+30</v>
      </c>
      <c r="AK163" s="57">
        <f t="shared" si="319"/>
        <v>4.1410302148266274E+31</v>
      </c>
      <c r="AL163" s="57">
        <f t="shared" si="319"/>
        <v>7.5750750321657436E+32</v>
      </c>
      <c r="AM163" s="57">
        <f t="shared" si="272"/>
        <v>1</v>
      </c>
      <c r="AN163" s="57">
        <f t="shared" si="267"/>
        <v>1.3888888888888889E-3</v>
      </c>
      <c r="AO163" s="57">
        <f t="shared" ref="AO163:BH163" si="320">AN163+1/((FACT($B$4-1-AO$10))*(($B$5*$P163)^AO$10))</f>
        <v>1.4117324561403509E-3</v>
      </c>
      <c r="AP163" s="57">
        <f t="shared" si="320"/>
        <v>1.4120455532792141E-3</v>
      </c>
      <c r="AQ163" s="57">
        <f t="shared" si="320"/>
        <v>1.4120489863618771E-3</v>
      </c>
      <c r="AR163" s="57">
        <f t="shared" si="320"/>
        <v>1.4120490145944648E-3</v>
      </c>
      <c r="AS163" s="57">
        <f t="shared" si="320"/>
        <v>1.4120490147492488E-3</v>
      </c>
      <c r="AT163" s="57">
        <f t="shared" si="320"/>
        <v>1.4120490147496731E-3</v>
      </c>
      <c r="AU163" s="57" t="e">
        <f t="shared" si="320"/>
        <v>#NUM!</v>
      </c>
      <c r="AV163" s="57" t="e">
        <f t="shared" si="320"/>
        <v>#NUM!</v>
      </c>
      <c r="AW163" s="57" t="e">
        <f t="shared" si="320"/>
        <v>#NUM!</v>
      </c>
      <c r="AX163" s="57" t="e">
        <f t="shared" si="320"/>
        <v>#NUM!</v>
      </c>
      <c r="AY163" s="57" t="e">
        <f t="shared" si="320"/>
        <v>#NUM!</v>
      </c>
      <c r="AZ163" s="57" t="e">
        <f t="shared" si="320"/>
        <v>#NUM!</v>
      </c>
      <c r="BA163" s="57" t="e">
        <f t="shared" si="320"/>
        <v>#NUM!</v>
      </c>
      <c r="BB163" s="57" t="e">
        <f t="shared" si="320"/>
        <v>#NUM!</v>
      </c>
      <c r="BC163" s="57" t="e">
        <f t="shared" si="320"/>
        <v>#NUM!</v>
      </c>
      <c r="BD163" s="57" t="e">
        <f t="shared" si="320"/>
        <v>#NUM!</v>
      </c>
      <c r="BE163" s="57" t="e">
        <f t="shared" si="320"/>
        <v>#NUM!</v>
      </c>
      <c r="BF163" s="57" t="e">
        <f t="shared" si="320"/>
        <v>#NUM!</v>
      </c>
      <c r="BG163" s="57" t="e">
        <f t="shared" si="320"/>
        <v>#NUM!</v>
      </c>
      <c r="BH163" s="57" t="e">
        <f t="shared" si="320"/>
        <v>#NUM!</v>
      </c>
      <c r="BI163" s="5">
        <f t="shared" si="274"/>
        <v>4.7212714268622804</v>
      </c>
    </row>
    <row r="164" spans="4:61" s="1" customFormat="1">
      <c r="D164" s="5"/>
      <c r="E164" s="5"/>
      <c r="F164" s="5"/>
      <c r="G164" s="5"/>
      <c r="H164" s="5"/>
      <c r="O164" s="3"/>
      <c r="P164" s="57">
        <v>76.5</v>
      </c>
      <c r="Q164" s="57">
        <f t="shared" si="269"/>
        <v>5.5003588111779443E-147</v>
      </c>
      <c r="R164" s="57">
        <f t="shared" si="270"/>
        <v>1</v>
      </c>
      <c r="S164" s="57">
        <f t="shared" ref="S164:AL164" si="321">R164+(($B$5*$P164)^S$10)/FACT(S$10)</f>
        <v>368.2</v>
      </c>
      <c r="T164" s="57">
        <f t="shared" si="321"/>
        <v>67786.12</v>
      </c>
      <c r="U164" s="57">
        <f t="shared" si="321"/>
        <v>8319739.5279999999</v>
      </c>
      <c r="V164" s="57">
        <f t="shared" si="321"/>
        <v>765849062.38240004</v>
      </c>
      <c r="W164" s="57">
        <f t="shared" si="321"/>
        <v>56398802532.809532</v>
      </c>
      <c r="X164" s="57">
        <f t="shared" si="321"/>
        <v>3461135554922.9507</v>
      </c>
      <c r="Y164" s="57">
        <f t="shared" si="321"/>
        <v>182063897766017.19</v>
      </c>
      <c r="Z164" s="57">
        <f t="shared" si="321"/>
        <v>8379930683255243</v>
      </c>
      <c r="AA164" s="57">
        <f t="shared" si="321"/>
        <v>3.4285289553121562E+17</v>
      </c>
      <c r="AB164" s="57">
        <f t="shared" si="321"/>
        <v>1.2624700164748323E+19</v>
      </c>
      <c r="AC164" s="57">
        <f t="shared" si="321"/>
        <v>4.2261509264261395E+20</v>
      </c>
      <c r="AD164" s="57">
        <f t="shared" si="321"/>
        <v>1.2968321102465299E+22</v>
      </c>
      <c r="AE164" s="57">
        <f t="shared" si="321"/>
        <v>3.6733626316453385E+23</v>
      </c>
      <c r="AF164" s="57">
        <f t="shared" si="321"/>
        <v>9.6619011435353605E+24</v>
      </c>
      <c r="AG164" s="57">
        <f t="shared" si="321"/>
        <v>2.3719284941501319E+26</v>
      </c>
      <c r="AH164" s="57">
        <f t="shared" si="321"/>
        <v>5.4590281122454291E+27</v>
      </c>
      <c r="AI164" s="57">
        <f t="shared" si="321"/>
        <v>1.182506697893824E+29</v>
      </c>
      <c r="AJ164" s="57">
        <f t="shared" si="321"/>
        <v>2.4192001600029765E+30</v>
      </c>
      <c r="AK164" s="57">
        <f t="shared" si="321"/>
        <v>4.688807662349939E+31</v>
      </c>
      <c r="AL164" s="57">
        <f t="shared" si="321"/>
        <v>8.6333664849329351E+32</v>
      </c>
      <c r="AM164" s="57">
        <f t="shared" si="272"/>
        <v>1</v>
      </c>
      <c r="AN164" s="57">
        <f t="shared" si="267"/>
        <v>1.3888888888888889E-3</v>
      </c>
      <c r="AO164" s="57">
        <f t="shared" ref="AO164:BH164" si="322">AN164+1/((FACT($B$4-1-AO$10))*(($B$5*$P164)^AO$10))</f>
        <v>1.4115831517792304E-3</v>
      </c>
      <c r="AP164" s="57">
        <f t="shared" si="322"/>
        <v>1.4118921695201118E-3</v>
      </c>
      <c r="AQ164" s="57">
        <f t="shared" si="322"/>
        <v>1.4118955357264396E-3</v>
      </c>
      <c r="AR164" s="57">
        <f t="shared" si="322"/>
        <v>1.4118955632281252E-3</v>
      </c>
      <c r="AS164" s="57">
        <f t="shared" si="322"/>
        <v>1.4118955633779166E-3</v>
      </c>
      <c r="AT164" s="57">
        <f t="shared" si="322"/>
        <v>1.4118955633783245E-3</v>
      </c>
      <c r="AU164" s="57" t="e">
        <f t="shared" si="322"/>
        <v>#NUM!</v>
      </c>
      <c r="AV164" s="57" t="e">
        <f t="shared" si="322"/>
        <v>#NUM!</v>
      </c>
      <c r="AW164" s="57" t="e">
        <f t="shared" si="322"/>
        <v>#NUM!</v>
      </c>
      <c r="AX164" s="57" t="e">
        <f t="shared" si="322"/>
        <v>#NUM!</v>
      </c>
      <c r="AY164" s="57" t="e">
        <f t="shared" si="322"/>
        <v>#NUM!</v>
      </c>
      <c r="AZ164" s="57" t="e">
        <f t="shared" si="322"/>
        <v>#NUM!</v>
      </c>
      <c r="BA164" s="57" t="e">
        <f t="shared" si="322"/>
        <v>#NUM!</v>
      </c>
      <c r="BB164" s="57" t="e">
        <f t="shared" si="322"/>
        <v>#NUM!</v>
      </c>
      <c r="BC164" s="57" t="e">
        <f t="shared" si="322"/>
        <v>#NUM!</v>
      </c>
      <c r="BD164" s="57" t="e">
        <f t="shared" si="322"/>
        <v>#NUM!</v>
      </c>
      <c r="BE164" s="57" t="e">
        <f t="shared" si="322"/>
        <v>#NUM!</v>
      </c>
      <c r="BF164" s="57" t="e">
        <f t="shared" si="322"/>
        <v>#NUM!</v>
      </c>
      <c r="BG164" s="57" t="e">
        <f t="shared" si="322"/>
        <v>#NUM!</v>
      </c>
      <c r="BH164" s="57" t="e">
        <f t="shared" si="322"/>
        <v>#NUM!</v>
      </c>
      <c r="BI164" s="5">
        <f t="shared" si="274"/>
        <v>4.7217845565821781</v>
      </c>
    </row>
    <row r="165" spans="4:61" s="1" customFormat="1">
      <c r="D165" s="5"/>
      <c r="E165" s="5"/>
      <c r="F165" s="5"/>
      <c r="G165" s="5"/>
      <c r="H165" s="5"/>
      <c r="O165" s="3"/>
      <c r="P165" s="58">
        <v>77</v>
      </c>
      <c r="Q165" s="57">
        <f t="shared" si="269"/>
        <v>5.1887172447834384E-148</v>
      </c>
      <c r="R165" s="57">
        <f t="shared" si="270"/>
        <v>1</v>
      </c>
      <c r="S165" s="57">
        <f t="shared" ref="S165:AL165" si="323">R165+(($B$5*$P165)^S$10)/FACT(S$10)</f>
        <v>370.59999999999997</v>
      </c>
      <c r="T165" s="57">
        <f t="shared" si="323"/>
        <v>68672.679999999993</v>
      </c>
      <c r="U165" s="57">
        <f t="shared" si="323"/>
        <v>8483488.935999997</v>
      </c>
      <c r="V165" s="57">
        <f t="shared" si="323"/>
        <v>786012510.9903996</v>
      </c>
      <c r="W165" s="57">
        <f t="shared" si="323"/>
        <v>58260957821.251617</v>
      </c>
      <c r="X165" s="57">
        <f t="shared" si="323"/>
        <v>3598717588933.3418</v>
      </c>
      <c r="Y165" s="57">
        <f t="shared" si="323"/>
        <v>190534827711651.69</v>
      </c>
      <c r="Z165" s="57">
        <f t="shared" si="323"/>
        <v>8826983115381240</v>
      </c>
      <c r="AA165" s="57">
        <f t="shared" si="323"/>
        <v>3.6349712612901229E+17</v>
      </c>
      <c r="AB165" s="57">
        <f t="shared" si="323"/>
        <v>1.3472105611912815E+19</v>
      </c>
      <c r="AC165" s="57">
        <f t="shared" si="323"/>
        <v>4.5392135073424848E+20</v>
      </c>
      <c r="AD165" s="57">
        <f t="shared" si="323"/>
        <v>1.4019758100502186E+22</v>
      </c>
      <c r="AE165" s="57">
        <f t="shared" si="323"/>
        <v>3.9970693215544292E+23</v>
      </c>
      <c r="AF165" s="57">
        <f t="shared" si="323"/>
        <v>1.0581848327205875E+25</v>
      </c>
      <c r="AG165" s="57">
        <f t="shared" si="323"/>
        <v>2.6146981230124854E+26</v>
      </c>
      <c r="AH165" s="57">
        <f t="shared" si="323"/>
        <v>6.0569817801016333E+27</v>
      </c>
      <c r="AI165" s="57">
        <f t="shared" si="323"/>
        <v>1.320582302094559E+29</v>
      </c>
      <c r="AJ165" s="57">
        <f t="shared" si="323"/>
        <v>2.7192838646255294E+30</v>
      </c>
      <c r="AK165" s="57">
        <f t="shared" si="323"/>
        <v>5.3047630942529775E+31</v>
      </c>
      <c r="AL165" s="57">
        <f t="shared" si="323"/>
        <v>9.8311548494220012E+32</v>
      </c>
      <c r="AM165" s="57">
        <f t="shared" si="272"/>
        <v>1</v>
      </c>
      <c r="AN165" s="57">
        <f t="shared" si="267"/>
        <v>1.3888888888888889E-3</v>
      </c>
      <c r="AO165" s="57">
        <f t="shared" ref="AO165:BH165" si="324">AN165+1/((FACT($B$4-1-AO$10))*(($B$5*$P165)^AO$10))</f>
        <v>1.4114357864357864E-3</v>
      </c>
      <c r="AP165" s="57">
        <f t="shared" si="324"/>
        <v>1.4117408039891807E-3</v>
      </c>
      <c r="AQ165" s="57">
        <f t="shared" si="324"/>
        <v>1.4117441050449534E-3</v>
      </c>
      <c r="AR165" s="57">
        <f t="shared" si="324"/>
        <v>1.4117441318392372E-3</v>
      </c>
      <c r="AS165" s="57">
        <f t="shared" si="324"/>
        <v>1.411744131984228E-3</v>
      </c>
      <c r="AT165" s="57">
        <f t="shared" si="324"/>
        <v>1.4117441319846202E-3</v>
      </c>
      <c r="AU165" s="57" t="e">
        <f t="shared" si="324"/>
        <v>#NUM!</v>
      </c>
      <c r="AV165" s="57" t="e">
        <f t="shared" si="324"/>
        <v>#NUM!</v>
      </c>
      <c r="AW165" s="57" t="e">
        <f t="shared" si="324"/>
        <v>#NUM!</v>
      </c>
      <c r="AX165" s="57" t="e">
        <f t="shared" si="324"/>
        <v>#NUM!</v>
      </c>
      <c r="AY165" s="57" t="e">
        <f t="shared" si="324"/>
        <v>#NUM!</v>
      </c>
      <c r="AZ165" s="57" t="e">
        <f t="shared" si="324"/>
        <v>#NUM!</v>
      </c>
      <c r="BA165" s="57" t="e">
        <f t="shared" si="324"/>
        <v>#NUM!</v>
      </c>
      <c r="BB165" s="57" t="e">
        <f t="shared" si="324"/>
        <v>#NUM!</v>
      </c>
      <c r="BC165" s="57" t="e">
        <f t="shared" si="324"/>
        <v>#NUM!</v>
      </c>
      <c r="BD165" s="57" t="e">
        <f t="shared" si="324"/>
        <v>#NUM!</v>
      </c>
      <c r="BE165" s="57" t="e">
        <f t="shared" si="324"/>
        <v>#NUM!</v>
      </c>
      <c r="BF165" s="57" t="e">
        <f t="shared" si="324"/>
        <v>#NUM!</v>
      </c>
      <c r="BG165" s="57" t="e">
        <f t="shared" si="324"/>
        <v>#NUM!</v>
      </c>
      <c r="BH165" s="57" t="e">
        <f t="shared" si="324"/>
        <v>#NUM!</v>
      </c>
      <c r="BI165" s="5">
        <f t="shared" si="274"/>
        <v>4.7222910410080559</v>
      </c>
    </row>
    <row r="166" spans="4:61" s="1" customFormat="1">
      <c r="D166" s="5"/>
      <c r="E166" s="5"/>
      <c r="F166" s="5"/>
      <c r="G166" s="5"/>
      <c r="H166" s="5"/>
      <c r="O166" s="3"/>
      <c r="P166" s="57">
        <v>77.5</v>
      </c>
      <c r="Q166" s="57">
        <f t="shared" si="269"/>
        <v>4.8934945866747757E-149</v>
      </c>
      <c r="R166" s="57">
        <f t="shared" si="270"/>
        <v>1</v>
      </c>
      <c r="S166" s="57">
        <f t="shared" ref="S166:AL166" si="325">R166+(($B$5*$P166)^S$10)/FACT(S$10)</f>
        <v>373</v>
      </c>
      <c r="T166" s="57">
        <f t="shared" si="325"/>
        <v>69565</v>
      </c>
      <c r="U166" s="57">
        <f t="shared" si="325"/>
        <v>8649373</v>
      </c>
      <c r="V166" s="57">
        <f t="shared" si="325"/>
        <v>806571517</v>
      </c>
      <c r="W166" s="57">
        <f t="shared" si="325"/>
        <v>60171979030.599998</v>
      </c>
      <c r="X166" s="57">
        <f t="shared" si="325"/>
        <v>3740827244873.8003</v>
      </c>
      <c r="Y166" s="57">
        <f t="shared" si="325"/>
        <v>199341364229683.88</v>
      </c>
      <c r="Z166" s="57">
        <f t="shared" si="325"/>
        <v>9294766334023352</v>
      </c>
      <c r="AA166" s="57">
        <f t="shared" si="325"/>
        <v>3.8523899841882829E+17</v>
      </c>
      <c r="AB166" s="57">
        <f t="shared" si="325"/>
        <v>1.4370364431973573E+19</v>
      </c>
      <c r="AC166" s="57">
        <f t="shared" si="325"/>
        <v>4.8732187909400671E+20</v>
      </c>
      <c r="AD166" s="57">
        <f t="shared" si="325"/>
        <v>1.5148818833617034E+22</v>
      </c>
      <c r="AE166" s="57">
        <f t="shared" si="325"/>
        <v>4.3469319322458366E+23</v>
      </c>
      <c r="AF166" s="57">
        <f t="shared" si="325"/>
        <v>1.1582586569898838E+25</v>
      </c>
      <c r="AG166" s="57">
        <f t="shared" si="325"/>
        <v>2.8805034231142036E+26</v>
      </c>
      <c r="AH166" s="57">
        <f t="shared" si="325"/>
        <v>6.7159256633017958E+27</v>
      </c>
      <c r="AI166" s="57">
        <f t="shared" si="325"/>
        <v>1.4737296209909121E+29</v>
      </c>
      <c r="AJ166" s="57">
        <f t="shared" si="325"/>
        <v>3.0542850484387388E+30</v>
      </c>
      <c r="AK166" s="57">
        <f t="shared" si="325"/>
        <v>5.9968563791509732E+31</v>
      </c>
      <c r="AL166" s="57">
        <f t="shared" si="325"/>
        <v>1.1185741484126302E+33</v>
      </c>
      <c r="AM166" s="57">
        <f t="shared" si="272"/>
        <v>1</v>
      </c>
      <c r="AN166" s="57">
        <f t="shared" si="267"/>
        <v>1.3888888888888889E-3</v>
      </c>
      <c r="AO166" s="57">
        <f t="shared" ref="AO166:BH166" si="326">AN166+1/((FACT($B$4-1-AO$10))*(($B$5*$P166)^AO$10))</f>
        <v>1.4112903225806453E-3</v>
      </c>
      <c r="AP166" s="57">
        <f t="shared" si="326"/>
        <v>1.411591417119513E-3</v>
      </c>
      <c r="AQ166" s="57">
        <f t="shared" si="326"/>
        <v>1.4115946546951997E-3</v>
      </c>
      <c r="AR166" s="57">
        <f t="shared" si="326"/>
        <v>1.411594680804681E-3</v>
      </c>
      <c r="AS166" s="57">
        <f t="shared" si="326"/>
        <v>1.4115946809450546E-3</v>
      </c>
      <c r="AT166" s="57">
        <f t="shared" si="326"/>
        <v>1.4115946809454319E-3</v>
      </c>
      <c r="AU166" s="57" t="e">
        <f t="shared" si="326"/>
        <v>#NUM!</v>
      </c>
      <c r="AV166" s="57" t="e">
        <f t="shared" si="326"/>
        <v>#NUM!</v>
      </c>
      <c r="AW166" s="57" t="e">
        <f t="shared" si="326"/>
        <v>#NUM!</v>
      </c>
      <c r="AX166" s="57" t="e">
        <f t="shared" si="326"/>
        <v>#NUM!</v>
      </c>
      <c r="AY166" s="57" t="e">
        <f t="shared" si="326"/>
        <v>#NUM!</v>
      </c>
      <c r="AZ166" s="57" t="e">
        <f t="shared" si="326"/>
        <v>#NUM!</v>
      </c>
      <c r="BA166" s="57" t="e">
        <f t="shared" si="326"/>
        <v>#NUM!</v>
      </c>
      <c r="BB166" s="57" t="e">
        <f t="shared" si="326"/>
        <v>#NUM!</v>
      </c>
      <c r="BC166" s="57" t="e">
        <f t="shared" si="326"/>
        <v>#NUM!</v>
      </c>
      <c r="BD166" s="57" t="e">
        <f t="shared" si="326"/>
        <v>#NUM!</v>
      </c>
      <c r="BE166" s="57" t="e">
        <f t="shared" si="326"/>
        <v>#NUM!</v>
      </c>
      <c r="BF166" s="57" t="e">
        <f t="shared" si="326"/>
        <v>#NUM!</v>
      </c>
      <c r="BG166" s="57" t="e">
        <f t="shared" si="326"/>
        <v>#NUM!</v>
      </c>
      <c r="BH166" s="57" t="e">
        <f t="shared" si="326"/>
        <v>#NUM!</v>
      </c>
      <c r="BI166" s="5">
        <f t="shared" si="274"/>
        <v>4.7227910083945552</v>
      </c>
    </row>
    <row r="167" spans="4:61" s="1" customFormat="1">
      <c r="D167" s="5"/>
      <c r="E167" s="5"/>
      <c r="F167" s="5"/>
      <c r="G167" s="5"/>
      <c r="H167" s="5"/>
      <c r="O167" s="3"/>
      <c r="P167" s="58">
        <v>78</v>
      </c>
      <c r="Q167" s="57">
        <f t="shared" si="269"/>
        <v>4.6139167774773901E-150</v>
      </c>
      <c r="R167" s="57">
        <f t="shared" si="270"/>
        <v>1</v>
      </c>
      <c r="S167" s="57">
        <f t="shared" ref="S167:AL167" si="327">R167+(($B$5*$P167)^S$10)/FACT(S$10)</f>
        <v>375.4</v>
      </c>
      <c r="T167" s="57">
        <f t="shared" si="327"/>
        <v>70463.079999999987</v>
      </c>
      <c r="U167" s="57">
        <f t="shared" si="327"/>
        <v>8817405.5439999998</v>
      </c>
      <c r="V167" s="57">
        <f t="shared" si="327"/>
        <v>827531220.17439985</v>
      </c>
      <c r="W167" s="57">
        <f t="shared" si="327"/>
        <v>62132821659.698738</v>
      </c>
      <c r="X167" s="57">
        <f t="shared" si="327"/>
        <v>3887582945086.0176</v>
      </c>
      <c r="Y167" s="57">
        <f t="shared" si="327"/>
        <v>208494515260916.56</v>
      </c>
      <c r="Z167" s="57">
        <f t="shared" si="327"/>
        <v>9784098947641784</v>
      </c>
      <c r="AA167" s="57">
        <f t="shared" si="327"/>
        <v>4.0812924333468589E+17</v>
      </c>
      <c r="AB167" s="57">
        <f t="shared" si="327"/>
        <v>1.5322171449185616E+19</v>
      </c>
      <c r="AC167" s="57">
        <f t="shared" si="327"/>
        <v>5.2294193525560272E+20</v>
      </c>
      <c r="AD167" s="57">
        <f t="shared" si="327"/>
        <v>1.6360678566015814E+22</v>
      </c>
      <c r="AE167" s="57">
        <f t="shared" si="327"/>
        <v>4.7248749353190995E+23</v>
      </c>
      <c r="AF167" s="57">
        <f t="shared" si="327"/>
        <v>1.2670621745191249E+25</v>
      </c>
      <c r="AG167" s="57">
        <f t="shared" si="327"/>
        <v>3.1713605266660835E+26</v>
      </c>
      <c r="AH167" s="57">
        <f t="shared" si="327"/>
        <v>7.4416271362277681E+27</v>
      </c>
      <c r="AI167" s="57">
        <f t="shared" si="327"/>
        <v>1.6434806605889237E+29</v>
      </c>
      <c r="AJ167" s="57">
        <f t="shared" si="327"/>
        <v>3.4280019956503157E+30</v>
      </c>
      <c r="AK167" s="57">
        <f t="shared" si="327"/>
        <v>6.7739161534546576E+31</v>
      </c>
      <c r="AL167" s="57">
        <f t="shared" si="327"/>
        <v>1.2716440681026844E+33</v>
      </c>
      <c r="AM167" s="57">
        <f t="shared" si="272"/>
        <v>1</v>
      </c>
      <c r="AN167" s="57">
        <f t="shared" si="267"/>
        <v>1.3888888888888889E-3</v>
      </c>
      <c r="AO167" s="57">
        <f t="shared" ref="AO167:BH167" si="328">AN167+1/((FACT($B$4-1-AO$10))*(($B$5*$P167)^AO$10))</f>
        <v>1.4111467236467238E-3</v>
      </c>
      <c r="AP167" s="57">
        <f t="shared" si="328"/>
        <v>1.4114439703715881E-3</v>
      </c>
      <c r="AQ167" s="57">
        <f t="shared" si="328"/>
        <v>1.4114471460844606E-3</v>
      </c>
      <c r="AR167" s="57">
        <f t="shared" si="328"/>
        <v>1.411447171530878E-3</v>
      </c>
      <c r="AS167" s="57">
        <f t="shared" si="328"/>
        <v>1.4114471716668096E-3</v>
      </c>
      <c r="AT167" s="57">
        <f t="shared" si="328"/>
        <v>1.4114471716671726E-3</v>
      </c>
      <c r="AU167" s="57" t="e">
        <f t="shared" si="328"/>
        <v>#NUM!</v>
      </c>
      <c r="AV167" s="57" t="e">
        <f t="shared" si="328"/>
        <v>#NUM!</v>
      </c>
      <c r="AW167" s="57" t="e">
        <f t="shared" si="328"/>
        <v>#NUM!</v>
      </c>
      <c r="AX167" s="57" t="e">
        <f t="shared" si="328"/>
        <v>#NUM!</v>
      </c>
      <c r="AY167" s="57" t="e">
        <f t="shared" si="328"/>
        <v>#NUM!</v>
      </c>
      <c r="AZ167" s="57" t="e">
        <f t="shared" si="328"/>
        <v>#NUM!</v>
      </c>
      <c r="BA167" s="57" t="e">
        <f t="shared" si="328"/>
        <v>#NUM!</v>
      </c>
      <c r="BB167" s="57" t="e">
        <f t="shared" si="328"/>
        <v>#NUM!</v>
      </c>
      <c r="BC167" s="57" t="e">
        <f t="shared" si="328"/>
        <v>#NUM!</v>
      </c>
      <c r="BD167" s="57" t="e">
        <f t="shared" si="328"/>
        <v>#NUM!</v>
      </c>
      <c r="BE167" s="57" t="e">
        <f t="shared" si="328"/>
        <v>#NUM!</v>
      </c>
      <c r="BF167" s="57" t="e">
        <f t="shared" si="328"/>
        <v>#NUM!</v>
      </c>
      <c r="BG167" s="57" t="e">
        <f t="shared" si="328"/>
        <v>#NUM!</v>
      </c>
      <c r="BH167" s="57" t="e">
        <f t="shared" si="328"/>
        <v>#NUM!</v>
      </c>
      <c r="BI167" s="5">
        <f t="shared" si="274"/>
        <v>4.7232845837171045</v>
      </c>
    </row>
    <row r="168" spans="4:61" s="1" customFormat="1">
      <c r="D168" s="5"/>
      <c r="E168" s="5"/>
      <c r="F168" s="5"/>
      <c r="G168" s="5"/>
      <c r="H168" s="5"/>
      <c r="O168" s="3"/>
      <c r="P168" s="57">
        <v>78.5</v>
      </c>
      <c r="Q168" s="57">
        <f t="shared" si="269"/>
        <v>4.3492395086446251E-151</v>
      </c>
      <c r="R168" s="57">
        <f t="shared" si="270"/>
        <v>1</v>
      </c>
      <c r="S168" s="57">
        <f t="shared" ref="S168:AL168" si="329">R168+(($B$5*$P168)^S$10)/FACT(S$10)</f>
        <v>377.8</v>
      </c>
      <c r="T168" s="57">
        <f t="shared" si="329"/>
        <v>71366.920000000013</v>
      </c>
      <c r="U168" s="57">
        <f t="shared" si="329"/>
        <v>8987600.3920000009</v>
      </c>
      <c r="V168" s="57">
        <f t="shared" si="329"/>
        <v>848896793.45440018</v>
      </c>
      <c r="W168" s="57">
        <f t="shared" si="329"/>
        <v>64144453582.636879</v>
      </c>
      <c r="X168" s="57">
        <f t="shared" si="329"/>
        <v>4039105419943.2974</v>
      </c>
      <c r="Y168" s="57">
        <f t="shared" si="329"/>
        <v>218005575723471.44</v>
      </c>
      <c r="Z168" s="57">
        <f t="shared" si="329"/>
        <v>1.0295826327019646E+16</v>
      </c>
      <c r="AA168" s="57">
        <f t="shared" si="329"/>
        <v>4.3222058844795283E+17</v>
      </c>
      <c r="AB168" s="57">
        <f t="shared" si="329"/>
        <v>1.6330345625164718E+19</v>
      </c>
      <c r="AC168" s="57">
        <f t="shared" si="329"/>
        <v>5.6091339233742625E+20</v>
      </c>
      <c r="AD168" s="57">
        <f t="shared" si="329"/>
        <v>1.7660821059102438E+22</v>
      </c>
      <c r="AE168" s="57">
        <f t="shared" si="329"/>
        <v>5.1329506789272219E+23</v>
      </c>
      <c r="AF168" s="57">
        <f t="shared" si="329"/>
        <v>1.3852936796957576E+25</v>
      </c>
      <c r="AG168" s="57">
        <f t="shared" si="329"/>
        <v>3.4894473703106663E+26</v>
      </c>
      <c r="AH168" s="57">
        <f t="shared" si="329"/>
        <v>8.240356632544337E+27</v>
      </c>
      <c r="AI168" s="57">
        <f t="shared" si="329"/>
        <v>1.831511802930973E+29</v>
      </c>
      <c r="AJ168" s="57">
        <f t="shared" si="329"/>
        <v>3.8446177555873395E+30</v>
      </c>
      <c r="AK168" s="57">
        <f t="shared" si="329"/>
        <v>7.6457281206685784E+31</v>
      </c>
      <c r="AL168" s="57">
        <f t="shared" si="329"/>
        <v>1.4444798606253806E+33</v>
      </c>
      <c r="AM168" s="57">
        <f t="shared" si="272"/>
        <v>1</v>
      </c>
      <c r="AN168" s="57">
        <f t="shared" si="267"/>
        <v>1.3888888888888889E-3</v>
      </c>
      <c r="AO168" s="57">
        <f t="shared" ref="AO168:BH168" si="330">AN168+1/((FACT($B$4-1-AO$10))*(($B$5*$P168)^AO$10))</f>
        <v>1.4110049539985845E-3</v>
      </c>
      <c r="AP168" s="57">
        <f t="shared" si="330"/>
        <v>1.4112984262001464E-3</v>
      </c>
      <c r="AQ168" s="57">
        <f t="shared" si="330"/>
        <v>1.4113015416162989E-3</v>
      </c>
      <c r="AR168" s="57">
        <f t="shared" si="330"/>
        <v>1.4113015664205676E-3</v>
      </c>
      <c r="AS168" s="57">
        <f t="shared" si="330"/>
        <v>1.4113015665522251E-3</v>
      </c>
      <c r="AT168" s="57">
        <f t="shared" si="330"/>
        <v>1.4113015665525744E-3</v>
      </c>
      <c r="AU168" s="57" t="e">
        <f t="shared" si="330"/>
        <v>#NUM!</v>
      </c>
      <c r="AV168" s="57" t="e">
        <f t="shared" si="330"/>
        <v>#NUM!</v>
      </c>
      <c r="AW168" s="57" t="e">
        <f t="shared" si="330"/>
        <v>#NUM!</v>
      </c>
      <c r="AX168" s="57" t="e">
        <f t="shared" si="330"/>
        <v>#NUM!</v>
      </c>
      <c r="AY168" s="57" t="e">
        <f t="shared" si="330"/>
        <v>#NUM!</v>
      </c>
      <c r="AZ168" s="57" t="e">
        <f t="shared" si="330"/>
        <v>#NUM!</v>
      </c>
      <c r="BA168" s="57" t="e">
        <f t="shared" si="330"/>
        <v>#NUM!</v>
      </c>
      <c r="BB168" s="57" t="e">
        <f t="shared" si="330"/>
        <v>#NUM!</v>
      </c>
      <c r="BC168" s="57" t="e">
        <f t="shared" si="330"/>
        <v>#NUM!</v>
      </c>
      <c r="BD168" s="57" t="e">
        <f t="shared" si="330"/>
        <v>#NUM!</v>
      </c>
      <c r="BE168" s="57" t="e">
        <f t="shared" si="330"/>
        <v>#NUM!</v>
      </c>
      <c r="BF168" s="57" t="e">
        <f t="shared" si="330"/>
        <v>#NUM!</v>
      </c>
      <c r="BG168" s="57" t="e">
        <f t="shared" si="330"/>
        <v>#NUM!</v>
      </c>
      <c r="BH168" s="57" t="e">
        <f t="shared" si="330"/>
        <v>#NUM!</v>
      </c>
      <c r="BI168" s="5">
        <f t="shared" si="274"/>
        <v>4.72377188877606</v>
      </c>
    </row>
    <row r="169" spans="4:61" s="1" customFormat="1">
      <c r="D169" s="5"/>
      <c r="E169" s="5"/>
      <c r="F169" s="5"/>
      <c r="G169" s="5"/>
      <c r="H169" s="5"/>
      <c r="O169" s="3"/>
      <c r="P169" s="58">
        <v>79</v>
      </c>
      <c r="Q169" s="57">
        <f t="shared" si="269"/>
        <v>4.0987475985725023E-152</v>
      </c>
      <c r="R169" s="57">
        <f t="shared" si="270"/>
        <v>1</v>
      </c>
      <c r="S169" s="57">
        <f t="shared" ref="S169:AL169" si="331">R169+(($B$5*$P169)^S$10)/FACT(S$10)</f>
        <v>380.2</v>
      </c>
      <c r="T169" s="57">
        <f t="shared" si="331"/>
        <v>72276.51999999999</v>
      </c>
      <c r="U169" s="57">
        <f t="shared" si="331"/>
        <v>9159971.3679999989</v>
      </c>
      <c r="V169" s="57">
        <f t="shared" si="331"/>
        <v>870673442.95839977</v>
      </c>
      <c r="W169" s="57">
        <f t="shared" si="331"/>
        <v>66207855128.374313</v>
      </c>
      <c r="X169" s="57">
        <f t="shared" si="331"/>
        <v>4195517737646.6602</v>
      </c>
      <c r="Y169" s="57">
        <f t="shared" si="331"/>
        <v>227886133087780.06</v>
      </c>
      <c r="Z169" s="57">
        <f t="shared" si="331"/>
        <v>1.0830821300684102E+16</v>
      </c>
      <c r="AA169" s="57">
        <f t="shared" si="331"/>
        <v>4.5756782302874246E+17</v>
      </c>
      <c r="AB169" s="57">
        <f t="shared" si="331"/>
        <v>1.7397834928556712E+19</v>
      </c>
      <c r="AC169" s="57">
        <f t="shared" si="331"/>
        <v>6.0137504278457549E+20</v>
      </c>
      <c r="AD169" s="57">
        <f t="shared" si="331"/>
        <v>1.9055054811034764E+22</v>
      </c>
      <c r="AE169" s="57">
        <f t="shared" si="331"/>
        <v>5.5733469851260952E+23</v>
      </c>
      <c r="AF169" s="57">
        <f t="shared" si="331"/>
        <v>1.5137023333629548E+25</v>
      </c>
      <c r="AG169" s="57">
        <f t="shared" si="331"/>
        <v>3.8371155202938574E+26</v>
      </c>
      <c r="AH169" s="57">
        <f t="shared" si="331"/>
        <v>9.1189278821188054E+27</v>
      </c>
      <c r="AI169" s="57">
        <f t="shared" si="331"/>
        <v>2.0396563566858393E+29</v>
      </c>
      <c r="AJ169" s="57">
        <f t="shared" si="331"/>
        <v>4.3087362797034494E+30</v>
      </c>
      <c r="AK169" s="57">
        <f t="shared" si="331"/>
        <v>8.6231316712230865E+31</v>
      </c>
      <c r="AL169" s="57">
        <f t="shared" si="331"/>
        <v>1.6394834417129505E+33</v>
      </c>
      <c r="AM169" s="57">
        <f t="shared" si="272"/>
        <v>1</v>
      </c>
      <c r="AN169" s="57">
        <f t="shared" si="267"/>
        <v>1.3888888888888889E-3</v>
      </c>
      <c r="AO169" s="57">
        <f t="shared" ref="AO169:BH169" si="332">AN169+1/((FACT($B$4-1-AO$10))*(($B$5*$P169)^AO$10))</f>
        <v>1.4108649789029537E-3</v>
      </c>
      <c r="AP169" s="57">
        <f t="shared" si="332"/>
        <v>1.4111547480223374E-3</v>
      </c>
      <c r="AQ169" s="57">
        <f t="shared" si="332"/>
        <v>1.4111578046586179E-3</v>
      </c>
      <c r="AR169" s="57">
        <f t="shared" si="332"/>
        <v>1.4111578288408669E-3</v>
      </c>
      <c r="AS169" s="57">
        <f t="shared" si="332"/>
        <v>1.4111578289684105E-3</v>
      </c>
      <c r="AT169" s="57">
        <f t="shared" si="332"/>
        <v>1.4111578289687469E-3</v>
      </c>
      <c r="AU169" s="57" t="e">
        <f t="shared" si="332"/>
        <v>#NUM!</v>
      </c>
      <c r="AV169" s="57" t="e">
        <f t="shared" si="332"/>
        <v>#NUM!</v>
      </c>
      <c r="AW169" s="57" t="e">
        <f t="shared" si="332"/>
        <v>#NUM!</v>
      </c>
      <c r="AX169" s="57" t="e">
        <f t="shared" si="332"/>
        <v>#NUM!</v>
      </c>
      <c r="AY169" s="57" t="e">
        <f t="shared" si="332"/>
        <v>#NUM!</v>
      </c>
      <c r="AZ169" s="57" t="e">
        <f t="shared" si="332"/>
        <v>#NUM!</v>
      </c>
      <c r="BA169" s="57" t="e">
        <f t="shared" si="332"/>
        <v>#NUM!</v>
      </c>
      <c r="BB169" s="57" t="e">
        <f t="shared" si="332"/>
        <v>#NUM!</v>
      </c>
      <c r="BC169" s="57" t="e">
        <f t="shared" si="332"/>
        <v>#NUM!</v>
      </c>
      <c r="BD169" s="57" t="e">
        <f t="shared" si="332"/>
        <v>#NUM!</v>
      </c>
      <c r="BE169" s="57" t="e">
        <f t="shared" si="332"/>
        <v>#NUM!</v>
      </c>
      <c r="BF169" s="57" t="e">
        <f t="shared" si="332"/>
        <v>#NUM!</v>
      </c>
      <c r="BG169" s="57" t="e">
        <f t="shared" si="332"/>
        <v>#NUM!</v>
      </c>
      <c r="BH169" s="57" t="e">
        <f t="shared" si="332"/>
        <v>#NUM!</v>
      </c>
      <c r="BI169" s="5">
        <f t="shared" si="274"/>
        <v>4.7242530422968825</v>
      </c>
    </row>
    <row r="170" spans="4:61" s="1" customFormat="1">
      <c r="D170" s="5"/>
      <c r="E170" s="5"/>
      <c r="F170" s="5"/>
      <c r="G170" s="5"/>
      <c r="H170" s="5"/>
      <c r="O170" s="3"/>
      <c r="P170" s="57">
        <v>79.5</v>
      </c>
      <c r="Q170" s="57">
        <f t="shared" si="269"/>
        <v>3.8617543360731625E-153</v>
      </c>
      <c r="R170" s="57">
        <f t="shared" si="270"/>
        <v>1</v>
      </c>
      <c r="S170" s="57">
        <f t="shared" ref="S170:AL170" si="333">R170+(($B$5*$P170)^S$10)/FACT(S$10)</f>
        <v>382.59999999999997</v>
      </c>
      <c r="T170" s="57">
        <f t="shared" si="333"/>
        <v>73191.87999999999</v>
      </c>
      <c r="U170" s="57">
        <f t="shared" si="333"/>
        <v>9334532.2959999982</v>
      </c>
      <c r="V170" s="57">
        <f t="shared" si="333"/>
        <v>892866407.98239958</v>
      </c>
      <c r="W170" s="57">
        <f t="shared" si="333"/>
        <v>68324019160.368408</v>
      </c>
      <c r="X170" s="57">
        <f t="shared" si="333"/>
        <v>4356945334212.1182</v>
      </c>
      <c r="Y170" s="57">
        <f t="shared" si="333"/>
        <v>238148073023318.91</v>
      </c>
      <c r="Z170" s="57">
        <f t="shared" si="333"/>
        <v>1.1389984863793712E+16</v>
      </c>
      <c r="AA170" s="57">
        <f t="shared" si="333"/>
        <v>4.8422786479245843E+17</v>
      </c>
      <c r="AB170" s="57">
        <f t="shared" si="333"/>
        <v>1.8527721362870301E+19</v>
      </c>
      <c r="AC170" s="57">
        <f t="shared" si="333"/>
        <v>6.4447291398709785E+20</v>
      </c>
      <c r="AD170" s="57">
        <f t="shared" si="333"/>
        <v>2.0549530039437532E+22</v>
      </c>
      <c r="AE170" s="57">
        <f t="shared" si="333"/>
        <v>6.0483951458342861E+23</v>
      </c>
      <c r="AF170" s="57">
        <f t="shared" si="333"/>
        <v>1.6530915093296786E+25</v>
      </c>
      <c r="AG170" s="57">
        <f t="shared" si="333"/>
        <v>4.2169027781576458E+26</v>
      </c>
      <c r="AH170" s="57">
        <f t="shared" si="333"/>
        <v>1.008474107874662E+28</v>
      </c>
      <c r="AI170" s="57">
        <f t="shared" si="333"/>
        <v>2.2699181082199452E+29</v>
      </c>
      <c r="AJ170" s="57">
        <f t="shared" si="333"/>
        <v>4.8254216893788494E+30</v>
      </c>
      <c r="AK170" s="57">
        <f t="shared" si="333"/>
        <v>9.7181255460815468E+31</v>
      </c>
      <c r="AL170" s="57">
        <f t="shared" si="333"/>
        <v>1.8593305638198259E+33</v>
      </c>
      <c r="AM170" s="57">
        <f t="shared" si="272"/>
        <v>1</v>
      </c>
      <c r="AN170" s="57">
        <f t="shared" si="267"/>
        <v>1.3888888888888889E-3</v>
      </c>
      <c r="AO170" s="57">
        <f t="shared" ref="AO170:BH170" si="334">AN170+1/((FACT($B$4-1-AO$10))*(($B$5*$P170)^AO$10))</f>
        <v>1.4107267645003495E-3</v>
      </c>
      <c r="AP170" s="57">
        <f t="shared" si="334"/>
        <v>1.4110129001870825E-3</v>
      </c>
      <c r="AQ170" s="57">
        <f t="shared" si="334"/>
        <v>1.4110158995129392E-3</v>
      </c>
      <c r="AR170" s="57">
        <f t="shared" si="334"/>
        <v>1.4110159230925449E-3</v>
      </c>
      <c r="AS170" s="57">
        <f t="shared" si="334"/>
        <v>1.4110159232161277E-3</v>
      </c>
      <c r="AT170" s="57">
        <f t="shared" si="334"/>
        <v>1.4110159232164517E-3</v>
      </c>
      <c r="AU170" s="57" t="e">
        <f t="shared" si="334"/>
        <v>#NUM!</v>
      </c>
      <c r="AV170" s="57" t="e">
        <f t="shared" si="334"/>
        <v>#NUM!</v>
      </c>
      <c r="AW170" s="57" t="e">
        <f t="shared" si="334"/>
        <v>#NUM!</v>
      </c>
      <c r="AX170" s="57" t="e">
        <f t="shared" si="334"/>
        <v>#NUM!</v>
      </c>
      <c r="AY170" s="57" t="e">
        <f t="shared" si="334"/>
        <v>#NUM!</v>
      </c>
      <c r="AZ170" s="57" t="e">
        <f t="shared" si="334"/>
        <v>#NUM!</v>
      </c>
      <c r="BA170" s="57" t="e">
        <f t="shared" si="334"/>
        <v>#NUM!</v>
      </c>
      <c r="BB170" s="57" t="e">
        <f t="shared" si="334"/>
        <v>#NUM!</v>
      </c>
      <c r="BC170" s="57" t="e">
        <f t="shared" si="334"/>
        <v>#NUM!</v>
      </c>
      <c r="BD170" s="57" t="e">
        <f t="shared" si="334"/>
        <v>#NUM!</v>
      </c>
      <c r="BE170" s="57" t="e">
        <f t="shared" si="334"/>
        <v>#NUM!</v>
      </c>
      <c r="BF170" s="57" t="e">
        <f t="shared" si="334"/>
        <v>#NUM!</v>
      </c>
      <c r="BG170" s="57" t="e">
        <f t="shared" si="334"/>
        <v>#NUM!</v>
      </c>
      <c r="BH170" s="57" t="e">
        <f t="shared" si="334"/>
        <v>#NUM!</v>
      </c>
      <c r="BI170" s="5">
        <f t="shared" si="274"/>
        <v>4.7247281600265758</v>
      </c>
    </row>
    <row r="171" spans="4:61" s="1" customFormat="1">
      <c r="D171" s="5"/>
      <c r="E171" s="5"/>
      <c r="F171" s="5"/>
      <c r="G171" s="5"/>
      <c r="H171" s="5"/>
      <c r="O171" s="3"/>
      <c r="P171" s="58">
        <v>80</v>
      </c>
      <c r="Q171" s="57">
        <f t="shared" si="269"/>
        <v>3.6376007965780201E-154</v>
      </c>
      <c r="R171" s="57">
        <f t="shared" si="270"/>
        <v>1</v>
      </c>
      <c r="S171" s="57">
        <f t="shared" ref="S171:AL171" si="335">R171+(($B$5*$P171)^S$10)/FACT(S$10)</f>
        <v>385</v>
      </c>
      <c r="T171" s="57">
        <f t="shared" si="335"/>
        <v>74113</v>
      </c>
      <c r="U171" s="57">
        <f t="shared" si="335"/>
        <v>9511297</v>
      </c>
      <c r="V171" s="57">
        <f t="shared" si="335"/>
        <v>915480961</v>
      </c>
      <c r="W171" s="57">
        <f t="shared" si="335"/>
        <v>70493951156.199997</v>
      </c>
      <c r="X171" s="57">
        <f t="shared" si="335"/>
        <v>4523516043649</v>
      </c>
      <c r="Y171" s="57">
        <f t="shared" si="335"/>
        <v>248803585117539.75</v>
      </c>
      <c r="Z171" s="57">
        <f t="shared" si="335"/>
        <v>1.1974246900664296E+16</v>
      </c>
      <c r="AA171" s="57">
        <f t="shared" si="335"/>
        <v>5.1225982836399258E+17</v>
      </c>
      <c r="AB171" s="57">
        <f t="shared" si="335"/>
        <v>1.9723226156555796E+19</v>
      </c>
      <c r="AC171" s="57">
        <f t="shared" si="335"/>
        <v>6.9036059615888789E+20</v>
      </c>
      <c r="AD171" s="57">
        <f t="shared" si="335"/>
        <v>2.2150756436233515E+22</v>
      </c>
      <c r="AE171" s="57">
        <f t="shared" si="335"/>
        <v>6.560578335584378E+23</v>
      </c>
      <c r="AF171" s="57">
        <f t="shared" si="335"/>
        <v>1.8043223377481757E+25</v>
      </c>
      <c r="AG171" s="57">
        <f t="shared" si="335"/>
        <v>4.6315466130191876E+26</v>
      </c>
      <c r="AH171" s="57">
        <f t="shared" si="335"/>
        <v>1.1145829171488406E+28</v>
      </c>
      <c r="AI171" s="57">
        <f t="shared" si="335"/>
        <v>2.5244859457805378E+29</v>
      </c>
      <c r="AJ171" s="57">
        <f t="shared" si="335"/>
        <v>5.4002409232514476E+30</v>
      </c>
      <c r="AK171" s="57">
        <f t="shared" si="335"/>
        <v>1.0943983325012425E+32</v>
      </c>
      <c r="AL171" s="57">
        <f t="shared" si="335"/>
        <v>2.1070000059260822E+33</v>
      </c>
      <c r="AM171" s="57">
        <f t="shared" si="272"/>
        <v>1</v>
      </c>
      <c r="AN171" s="57">
        <f t="shared" si="267"/>
        <v>1.3888888888888889E-3</v>
      </c>
      <c r="AO171" s="57">
        <f t="shared" ref="AO171:BH171" si="336">AN171+1/((FACT($B$4-1-AO$10))*(($B$5*$P171)^AO$10))</f>
        <v>1.4105902777777778E-3</v>
      </c>
      <c r="AP171" s="57">
        <f t="shared" si="336"/>
        <v>1.4108728479456018E-3</v>
      </c>
      <c r="AQ171" s="57">
        <f t="shared" si="336"/>
        <v>1.41087579138485E-3</v>
      </c>
      <c r="AR171" s="57">
        <f t="shared" si="336"/>
        <v>1.4108758143804691E-3</v>
      </c>
      <c r="AS171" s="57">
        <f t="shared" si="336"/>
        <v>1.4108758145002379E-3</v>
      </c>
      <c r="AT171" s="57">
        <f t="shared" si="336"/>
        <v>1.4108758145005497E-3</v>
      </c>
      <c r="AU171" s="57" t="e">
        <f t="shared" si="336"/>
        <v>#NUM!</v>
      </c>
      <c r="AV171" s="57" t="e">
        <f t="shared" si="336"/>
        <v>#NUM!</v>
      </c>
      <c r="AW171" s="57" t="e">
        <f t="shared" si="336"/>
        <v>#NUM!</v>
      </c>
      <c r="AX171" s="57" t="e">
        <f t="shared" si="336"/>
        <v>#NUM!</v>
      </c>
      <c r="AY171" s="57" t="e">
        <f t="shared" si="336"/>
        <v>#NUM!</v>
      </c>
      <c r="AZ171" s="57" t="e">
        <f t="shared" si="336"/>
        <v>#NUM!</v>
      </c>
      <c r="BA171" s="57" t="e">
        <f t="shared" si="336"/>
        <v>#NUM!</v>
      </c>
      <c r="BB171" s="57" t="e">
        <f t="shared" si="336"/>
        <v>#NUM!</v>
      </c>
      <c r="BC171" s="57" t="e">
        <f t="shared" si="336"/>
        <v>#NUM!</v>
      </c>
      <c r="BD171" s="57" t="e">
        <f t="shared" si="336"/>
        <v>#NUM!</v>
      </c>
      <c r="BE171" s="57" t="e">
        <f t="shared" si="336"/>
        <v>#NUM!</v>
      </c>
      <c r="BF171" s="57" t="e">
        <f t="shared" si="336"/>
        <v>#NUM!</v>
      </c>
      <c r="BG171" s="57" t="e">
        <f t="shared" si="336"/>
        <v>#NUM!</v>
      </c>
      <c r="BH171" s="57" t="e">
        <f t="shared" si="336"/>
        <v>#NUM!</v>
      </c>
      <c r="BI171" s="5">
        <f t="shared" si="274"/>
        <v>4.7251973548264896</v>
      </c>
    </row>
    <row r="172" spans="4:61" s="1" customFormat="1">
      <c r="D172" s="5"/>
      <c r="E172" s="5"/>
      <c r="F172" s="5"/>
      <c r="G172" s="5"/>
      <c r="H172" s="5"/>
      <c r="O172" s="3"/>
      <c r="P172" s="57">
        <v>80.5</v>
      </c>
      <c r="Q172" s="57">
        <f t="shared" si="269"/>
        <v>3.4256551360160784E-155</v>
      </c>
      <c r="R172" s="57">
        <f t="shared" si="270"/>
        <v>1</v>
      </c>
      <c r="S172" s="57">
        <f t="shared" ref="S172:AL172" si="337">R172+(($B$5*$P172)^S$10)/FACT(S$10)</f>
        <v>387.4</v>
      </c>
      <c r="T172" s="57">
        <f t="shared" si="337"/>
        <v>75039.87999999999</v>
      </c>
      <c r="U172" s="57">
        <f t="shared" si="337"/>
        <v>9690279.3039999995</v>
      </c>
      <c r="V172" s="57">
        <f t="shared" si="337"/>
        <v>938522407.66239989</v>
      </c>
      <c r="W172" s="57">
        <f t="shared" si="337"/>
        <v>72718669287.199539</v>
      </c>
      <c r="X172" s="57">
        <f t="shared" si="337"/>
        <v>4695360128329.3906</v>
      </c>
      <c r="Y172" s="57">
        <f t="shared" si="337"/>
        <v>259865168667458.31</v>
      </c>
      <c r="Z172" s="57">
        <f t="shared" si="337"/>
        <v>1.2584566921107386E+16</v>
      </c>
      <c r="AA172" s="57">
        <f t="shared" si="337"/>
        <v>5.4172509549252832E+17</v>
      </c>
      <c r="AB172" s="57">
        <f t="shared" si="337"/>
        <v>2.0987715119492235E+19</v>
      </c>
      <c r="AC172" s="57">
        <f t="shared" si="337"/>
        <v>7.3919958287162724E+20</v>
      </c>
      <c r="AD172" s="57">
        <f t="shared" si="337"/>
        <v>2.3865621724490371E+22</v>
      </c>
      <c r="AE172" s="57">
        <f t="shared" si="337"/>
        <v>7.1125404599537366E+23</v>
      </c>
      <c r="AF172" s="57">
        <f t="shared" si="337"/>
        <v>1.9683174555871754E+25</v>
      </c>
      <c r="AG172" s="57">
        <f t="shared" si="337"/>
        <v>5.0839984689028719E+26</v>
      </c>
      <c r="AH172" s="57">
        <f t="shared" si="337"/>
        <v>1.2310907483766422E+28</v>
      </c>
      <c r="AI172" s="57">
        <f t="shared" si="337"/>
        <v>2.8057496341840983E+29</v>
      </c>
      <c r="AJ172" s="57">
        <f t="shared" si="337"/>
        <v>6.0393100308154219E+30</v>
      </c>
      <c r="AK172" s="57">
        <f t="shared" si="337"/>
        <v>1.2315379582251043E+32</v>
      </c>
      <c r="AL172" s="57">
        <f t="shared" si="337"/>
        <v>2.3858056613180583E+33</v>
      </c>
      <c r="AM172" s="57">
        <f t="shared" si="272"/>
        <v>1</v>
      </c>
      <c r="AN172" s="57">
        <f t="shared" si="267"/>
        <v>1.3888888888888889E-3</v>
      </c>
      <c r="AO172" s="57">
        <f t="shared" ref="AO172:BH172" si="338">AN172+1/((FACT($B$4-1-AO$10))*(($B$5*$P172)^AO$10))</f>
        <v>1.4104554865424432E-3</v>
      </c>
      <c r="AP172" s="57">
        <f t="shared" si="338"/>
        <v>1.4107345574230533E-3</v>
      </c>
      <c r="AQ172" s="57">
        <f t="shared" si="338"/>
        <v>1.4107374463555647E-3</v>
      </c>
      <c r="AR172" s="57">
        <f t="shared" si="338"/>
        <v>1.410737468785165E-3</v>
      </c>
      <c r="AS172" s="57">
        <f t="shared" si="338"/>
        <v>1.4107374689012603E-3</v>
      </c>
      <c r="AT172" s="57">
        <f t="shared" si="338"/>
        <v>1.4107374689015608E-3</v>
      </c>
      <c r="AU172" s="57" t="e">
        <f t="shared" si="338"/>
        <v>#NUM!</v>
      </c>
      <c r="AV172" s="57" t="e">
        <f t="shared" si="338"/>
        <v>#NUM!</v>
      </c>
      <c r="AW172" s="57" t="e">
        <f t="shared" si="338"/>
        <v>#NUM!</v>
      </c>
      <c r="AX172" s="57" t="e">
        <f t="shared" si="338"/>
        <v>#NUM!</v>
      </c>
      <c r="AY172" s="57" t="e">
        <f t="shared" si="338"/>
        <v>#NUM!</v>
      </c>
      <c r="AZ172" s="57" t="e">
        <f t="shared" si="338"/>
        <v>#NUM!</v>
      </c>
      <c r="BA172" s="57" t="e">
        <f t="shared" si="338"/>
        <v>#NUM!</v>
      </c>
      <c r="BB172" s="57" t="e">
        <f t="shared" si="338"/>
        <v>#NUM!</v>
      </c>
      <c r="BC172" s="57" t="e">
        <f t="shared" si="338"/>
        <v>#NUM!</v>
      </c>
      <c r="BD172" s="57" t="e">
        <f t="shared" si="338"/>
        <v>#NUM!</v>
      </c>
      <c r="BE172" s="57" t="e">
        <f t="shared" si="338"/>
        <v>#NUM!</v>
      </c>
      <c r="BF172" s="57" t="e">
        <f t="shared" si="338"/>
        <v>#NUM!</v>
      </c>
      <c r="BG172" s="57" t="e">
        <f t="shared" si="338"/>
        <v>#NUM!</v>
      </c>
      <c r="BH172" s="57" t="e">
        <f t="shared" si="338"/>
        <v>#NUM!</v>
      </c>
      <c r="BI172" s="5">
        <f t="shared" si="274"/>
        <v>4.7256607367616859</v>
      </c>
    </row>
    <row r="173" spans="4:61" s="1" customFormat="1">
      <c r="D173" s="5"/>
      <c r="E173" s="5"/>
      <c r="F173" s="5"/>
      <c r="G173" s="5"/>
      <c r="H173" s="5"/>
      <c r="O173" s="3"/>
      <c r="P173" s="58">
        <v>81</v>
      </c>
      <c r="Q173" s="57">
        <f t="shared" si="269"/>
        <v>3.2253118669178186E-156</v>
      </c>
      <c r="R173" s="57">
        <f t="shared" si="270"/>
        <v>1</v>
      </c>
      <c r="S173" s="57">
        <f t="shared" ref="S173:AL173" si="339">R173+(($B$5*$P173)^S$10)/FACT(S$10)</f>
        <v>389.8</v>
      </c>
      <c r="T173" s="57">
        <f t="shared" si="339"/>
        <v>75972.52</v>
      </c>
      <c r="U173" s="57">
        <f t="shared" si="339"/>
        <v>9871493.0319999997</v>
      </c>
      <c r="V173" s="57">
        <f t="shared" si="339"/>
        <v>961996086.79839993</v>
      </c>
      <c r="W173" s="57">
        <f t="shared" si="339"/>
        <v>74999204498.073654</v>
      </c>
      <c r="X173" s="57">
        <f t="shared" si="339"/>
        <v>4872610309548.7109</v>
      </c>
      <c r="Y173" s="57">
        <f t="shared" si="339"/>
        <v>271345638544361.25</v>
      </c>
      <c r="Z173" s="57">
        <f t="shared" si="339"/>
        <v>1.3221934810756252E+16</v>
      </c>
      <c r="AA173" s="57">
        <f t="shared" si="339"/>
        <v>5.7268738705030989E+17</v>
      </c>
      <c r="AB173" s="57">
        <f t="shared" si="339"/>
        <v>2.2324704170124157E+19</v>
      </c>
      <c r="AC173" s="57">
        <f t="shared" si="339"/>
        <v>7.9115962464822519E+20</v>
      </c>
      <c r="AD173" s="57">
        <f t="shared" si="339"/>
        <v>2.5701411048138696E+22</v>
      </c>
      <c r="AE173" s="57">
        <f t="shared" si="339"/>
        <v>7.7070954592914598E+23</v>
      </c>
      <c r="AF173" s="57">
        <f t="shared" si="339"/>
        <v>2.1460649748910267E+25</v>
      </c>
      <c r="AG173" s="57">
        <f t="shared" si="339"/>
        <v>5.5774389981018089E+26</v>
      </c>
      <c r="AH173" s="57">
        <f t="shared" si="339"/>
        <v>1.3589426876299056E+28</v>
      </c>
      <c r="AI173" s="57">
        <f t="shared" si="339"/>
        <v>3.1163168224446817E+29</v>
      </c>
      <c r="AJ173" s="57">
        <f t="shared" si="339"/>
        <v>6.7493443981969209E+30</v>
      </c>
      <c r="AK173" s="57">
        <f t="shared" si="339"/>
        <v>1.3848527618568712E+32</v>
      </c>
      <c r="AL173" s="57">
        <f t="shared" si="339"/>
        <v>2.6994317901344961E+33</v>
      </c>
      <c r="AM173" s="57">
        <f t="shared" si="272"/>
        <v>1</v>
      </c>
      <c r="AN173" s="57">
        <f t="shared" si="267"/>
        <v>1.3888888888888889E-3</v>
      </c>
      <c r="AO173" s="57">
        <f t="shared" ref="AO173:BH173" si="340">AN173+1/((FACT($B$4-1-AO$10))*(($B$5*$P173)^AO$10))</f>
        <v>1.4103223593964335E-3</v>
      </c>
      <c r="AP173" s="57">
        <f t="shared" si="340"/>
        <v>1.4105979955912323E-3</v>
      </c>
      <c r="AQ173" s="57">
        <f t="shared" si="340"/>
        <v>1.4106008313545533E-3</v>
      </c>
      <c r="AR173" s="57">
        <f t="shared" si="340"/>
        <v>1.4106008532354432E-3</v>
      </c>
      <c r="AS173" s="57">
        <f t="shared" si="340"/>
        <v>1.4106008533479992E-3</v>
      </c>
      <c r="AT173" s="57">
        <f t="shared" si="340"/>
        <v>1.4106008533482887E-3</v>
      </c>
      <c r="AU173" s="57" t="e">
        <f t="shared" si="340"/>
        <v>#NUM!</v>
      </c>
      <c r="AV173" s="57" t="e">
        <f t="shared" si="340"/>
        <v>#NUM!</v>
      </c>
      <c r="AW173" s="57" t="e">
        <f t="shared" si="340"/>
        <v>#NUM!</v>
      </c>
      <c r="AX173" s="57" t="e">
        <f t="shared" si="340"/>
        <v>#NUM!</v>
      </c>
      <c r="AY173" s="57" t="e">
        <f t="shared" si="340"/>
        <v>#NUM!</v>
      </c>
      <c r="AZ173" s="57" t="e">
        <f t="shared" si="340"/>
        <v>#NUM!</v>
      </c>
      <c r="BA173" s="57" t="e">
        <f t="shared" si="340"/>
        <v>#NUM!</v>
      </c>
      <c r="BB173" s="57" t="e">
        <f t="shared" si="340"/>
        <v>#NUM!</v>
      </c>
      <c r="BC173" s="57" t="e">
        <f t="shared" si="340"/>
        <v>#NUM!</v>
      </c>
      <c r="BD173" s="57" t="e">
        <f t="shared" si="340"/>
        <v>#NUM!</v>
      </c>
      <c r="BE173" s="57" t="e">
        <f t="shared" si="340"/>
        <v>#NUM!</v>
      </c>
      <c r="BF173" s="57" t="e">
        <f t="shared" si="340"/>
        <v>#NUM!</v>
      </c>
      <c r="BG173" s="57" t="e">
        <f t="shared" si="340"/>
        <v>#NUM!</v>
      </c>
      <c r="BH173" s="57" t="e">
        <f t="shared" si="340"/>
        <v>#NUM!</v>
      </c>
      <c r="BI173" s="5">
        <f t="shared" si="274"/>
        <v>4.7261184131870166</v>
      </c>
    </row>
    <row r="174" spans="4:61" s="1" customFormat="1">
      <c r="D174" s="5"/>
      <c r="E174" s="5"/>
      <c r="F174" s="5"/>
      <c r="G174" s="5"/>
      <c r="H174" s="5"/>
      <c r="O174" s="3"/>
      <c r="P174" s="57">
        <v>81.5</v>
      </c>
      <c r="Q174" s="57">
        <f t="shared" si="269"/>
        <v>3.0359911209259214E-157</v>
      </c>
      <c r="R174" s="57">
        <f t="shared" si="270"/>
        <v>1</v>
      </c>
      <c r="S174" s="57">
        <f t="shared" ref="S174:AL174" si="341">R174+(($B$5*$P174)^S$10)/FACT(S$10)</f>
        <v>392.2</v>
      </c>
      <c r="T174" s="57">
        <f t="shared" si="341"/>
        <v>76910.92</v>
      </c>
      <c r="U174" s="57">
        <f t="shared" si="341"/>
        <v>10054952.007999999</v>
      </c>
      <c r="V174" s="57">
        <f t="shared" si="341"/>
        <v>985907370.4144001</v>
      </c>
      <c r="W174" s="57">
        <f t="shared" si="341"/>
        <v>77336600586.531128</v>
      </c>
      <c r="X174" s="57">
        <f t="shared" si="341"/>
        <v>5055401798277.3428</v>
      </c>
      <c r="Y174" s="57">
        <f t="shared" si="341"/>
        <v>283258131132083.81</v>
      </c>
      <c r="Z174" s="57">
        <f t="shared" si="341"/>
        <v>1.3887371595555222E+16</v>
      </c>
      <c r="AA174" s="57">
        <f t="shared" si="341"/>
        <v>6.0521283684914752E+17</v>
      </c>
      <c r="AB174" s="57">
        <f t="shared" si="341"/>
        <v>2.3737865037569679E+19</v>
      </c>
      <c r="AC174" s="57">
        <f t="shared" si="341"/>
        <v>8.4641909603046719E+20</v>
      </c>
      <c r="AD174" s="57">
        <f t="shared" si="341"/>
        <v>2.7665827226398931E+22</v>
      </c>
      <c r="AE174" s="57">
        <f t="shared" si="341"/>
        <v>8.3472370881102509E+23</v>
      </c>
      <c r="AF174" s="57">
        <f t="shared" si="341"/>
        <v>2.3386226799947155E+25</v>
      </c>
      <c r="AG174" s="57">
        <f t="shared" si="341"/>
        <v>6.1152942741677737E+26</v>
      </c>
      <c r="AH174" s="57">
        <f t="shared" si="341"/>
        <v>1.4991630682498278E+28</v>
      </c>
      <c r="AI174" s="57">
        <f t="shared" si="341"/>
        <v>3.4590313721119731E+29</v>
      </c>
      <c r="AJ174" s="57">
        <f t="shared" si="341"/>
        <v>7.5377132124349238E+30</v>
      </c>
      <c r="AK174" s="57">
        <f t="shared" si="341"/>
        <v>1.5561329749809392E+32</v>
      </c>
      <c r="AL174" s="57">
        <f t="shared" si="341"/>
        <v>3.051971726125584E+33</v>
      </c>
      <c r="AM174" s="57">
        <f t="shared" si="272"/>
        <v>1</v>
      </c>
      <c r="AN174" s="57">
        <f t="shared" si="267"/>
        <v>1.3888888888888889E-3</v>
      </c>
      <c r="AO174" s="57">
        <f t="shared" ref="AO174:BH174" si="342">AN174+1/((FACT($B$4-1-AO$10))*(($B$5*$P174)^AO$10))</f>
        <v>1.4101908657123382E-3</v>
      </c>
      <c r="AP174" s="57">
        <f t="shared" si="342"/>
        <v>1.4104631302422903E-3</v>
      </c>
      <c r="AQ174" s="57">
        <f t="shared" si="342"/>
        <v>1.4104659141331896E-3</v>
      </c>
      <c r="AR174" s="57">
        <f t="shared" si="342"/>
        <v>1.4104659354820461E-3</v>
      </c>
      <c r="AS174" s="57">
        <f t="shared" si="342"/>
        <v>1.4104659355911916E-3</v>
      </c>
      <c r="AT174" s="57">
        <f t="shared" si="342"/>
        <v>1.4104659355914707E-3</v>
      </c>
      <c r="AU174" s="57" t="e">
        <f t="shared" si="342"/>
        <v>#NUM!</v>
      </c>
      <c r="AV174" s="57" t="e">
        <f t="shared" si="342"/>
        <v>#NUM!</v>
      </c>
      <c r="AW174" s="57" t="e">
        <f t="shared" si="342"/>
        <v>#NUM!</v>
      </c>
      <c r="AX174" s="57" t="e">
        <f t="shared" si="342"/>
        <v>#NUM!</v>
      </c>
      <c r="AY174" s="57" t="e">
        <f t="shared" si="342"/>
        <v>#NUM!</v>
      </c>
      <c r="AZ174" s="57" t="e">
        <f t="shared" si="342"/>
        <v>#NUM!</v>
      </c>
      <c r="BA174" s="57" t="e">
        <f t="shared" si="342"/>
        <v>#NUM!</v>
      </c>
      <c r="BB174" s="57" t="e">
        <f t="shared" si="342"/>
        <v>#NUM!</v>
      </c>
      <c r="BC174" s="57" t="e">
        <f t="shared" si="342"/>
        <v>#NUM!</v>
      </c>
      <c r="BD174" s="57" t="e">
        <f t="shared" si="342"/>
        <v>#NUM!</v>
      </c>
      <c r="BE174" s="57" t="e">
        <f t="shared" si="342"/>
        <v>#NUM!</v>
      </c>
      <c r="BF174" s="57" t="e">
        <f t="shared" si="342"/>
        <v>#NUM!</v>
      </c>
      <c r="BG174" s="57" t="e">
        <f t="shared" si="342"/>
        <v>#NUM!</v>
      </c>
      <c r="BH174" s="57" t="e">
        <f t="shared" si="342"/>
        <v>#NUM!</v>
      </c>
      <c r="BI174" s="5">
        <f t="shared" si="274"/>
        <v>4.726570488830018</v>
      </c>
    </row>
    <row r="175" spans="4:61" s="1" customFormat="1">
      <c r="D175" s="5"/>
      <c r="E175" s="5"/>
      <c r="F175" s="5"/>
      <c r="G175" s="5"/>
      <c r="H175" s="5"/>
      <c r="O175" s="3"/>
      <c r="P175" s="58">
        <v>82</v>
      </c>
      <c r="Q175" s="57">
        <f t="shared" si="269"/>
        <v>2.857137901526892E-158</v>
      </c>
      <c r="R175" s="57">
        <f t="shared" si="270"/>
        <v>1</v>
      </c>
      <c r="S175" s="57">
        <f t="shared" ref="S175:AL175" si="343">R175+(($B$5*$P175)^S$10)/FACT(S$10)</f>
        <v>394.59999999999997</v>
      </c>
      <c r="T175" s="57">
        <f t="shared" si="343"/>
        <v>77855.079999999987</v>
      </c>
      <c r="U175" s="57">
        <f t="shared" si="343"/>
        <v>10240670.055999996</v>
      </c>
      <c r="V175" s="57">
        <f t="shared" si="343"/>
        <v>1010261663.6943995</v>
      </c>
      <c r="W175" s="57">
        <f t="shared" si="343"/>
        <v>79731914282.909195</v>
      </c>
      <c r="X175" s="57">
        <f t="shared" si="343"/>
        <v>5243872326103.3984</v>
      </c>
      <c r="Y175" s="57">
        <f t="shared" si="343"/>
        <v>295616110339324</v>
      </c>
      <c r="Z175" s="57">
        <f t="shared" si="343"/>
        <v>1.4581930220589778E+16</v>
      </c>
      <c r="AA175" s="57">
        <f t="shared" si="343"/>
        <v>6.3937006730887629E+17</v>
      </c>
      <c r="AB175" s="57">
        <f t="shared" si="343"/>
        <v>2.5231031143103828E+19</v>
      </c>
      <c r="AC175" s="57">
        <f t="shared" si="343"/>
        <v>9.0516537654609406E+20</v>
      </c>
      <c r="AD175" s="57">
        <f t="shared" si="343"/>
        <v>2.9767011905764168E+22</v>
      </c>
      <c r="AE175" s="57">
        <f t="shared" si="343"/>
        <v>9.0361491912885887E+23</v>
      </c>
      <c r="AF175" s="57">
        <f t="shared" si="343"/>
        <v>2.5471224653629577E+25</v>
      </c>
      <c r="AG175" s="57">
        <f t="shared" si="343"/>
        <v>6.7012530408692835E+26</v>
      </c>
      <c r="AH175" s="57">
        <f t="shared" si="343"/>
        <v>1.6528615658146074E+28</v>
      </c>
      <c r="AI175" s="57">
        <f t="shared" si="343"/>
        <v>3.8369930997330369E+29</v>
      </c>
      <c r="AJ175" s="57">
        <f t="shared" si="343"/>
        <v>8.4124984923314158E+30</v>
      </c>
      <c r="AK175" s="57">
        <f t="shared" si="343"/>
        <v>1.7473541208054995E+32</v>
      </c>
      <c r="AL175" s="57">
        <f t="shared" si="343"/>
        <v>3.4479703514966898E+33</v>
      </c>
      <c r="AM175" s="57">
        <f t="shared" si="272"/>
        <v>1</v>
      </c>
      <c r="AN175" s="57">
        <f t="shared" si="267"/>
        <v>1.3888888888888889E-3</v>
      </c>
      <c r="AO175" s="57">
        <f t="shared" ref="AO175:BH175" si="344">AN175+1/((FACT($B$4-1-AO$10))*(($B$5*$P175)^AO$10))</f>
        <v>1.410060975609756E-3</v>
      </c>
      <c r="AP175" s="57">
        <f t="shared" si="344"/>
        <v>1.4103299299634256E-3</v>
      </c>
      <c r="AQ175" s="57">
        <f t="shared" si="344"/>
        <v>1.4103326632393775E-3</v>
      </c>
      <c r="AR175" s="57">
        <f t="shared" si="344"/>
        <v>1.4103326840722735E-3</v>
      </c>
      <c r="AS175" s="57">
        <f t="shared" si="344"/>
        <v>1.4103326841781317E-3</v>
      </c>
      <c r="AT175" s="57">
        <f t="shared" si="344"/>
        <v>1.4103326841784006E-3</v>
      </c>
      <c r="AU175" s="57" t="e">
        <f t="shared" si="344"/>
        <v>#NUM!</v>
      </c>
      <c r="AV175" s="57" t="e">
        <f t="shared" si="344"/>
        <v>#NUM!</v>
      </c>
      <c r="AW175" s="57" t="e">
        <f t="shared" si="344"/>
        <v>#NUM!</v>
      </c>
      <c r="AX175" s="57" t="e">
        <f t="shared" si="344"/>
        <v>#NUM!</v>
      </c>
      <c r="AY175" s="57" t="e">
        <f t="shared" si="344"/>
        <v>#NUM!</v>
      </c>
      <c r="AZ175" s="57" t="e">
        <f t="shared" si="344"/>
        <v>#NUM!</v>
      </c>
      <c r="BA175" s="57" t="e">
        <f t="shared" si="344"/>
        <v>#NUM!</v>
      </c>
      <c r="BB175" s="57" t="e">
        <f t="shared" si="344"/>
        <v>#NUM!</v>
      </c>
      <c r="BC175" s="57" t="e">
        <f t="shared" si="344"/>
        <v>#NUM!</v>
      </c>
      <c r="BD175" s="57" t="e">
        <f t="shared" si="344"/>
        <v>#NUM!</v>
      </c>
      <c r="BE175" s="57" t="e">
        <f t="shared" si="344"/>
        <v>#NUM!</v>
      </c>
      <c r="BF175" s="57" t="e">
        <f t="shared" si="344"/>
        <v>#NUM!</v>
      </c>
      <c r="BG175" s="57" t="e">
        <f t="shared" si="344"/>
        <v>#NUM!</v>
      </c>
      <c r="BH175" s="57" t="e">
        <f t="shared" si="344"/>
        <v>#NUM!</v>
      </c>
      <c r="BI175" s="5">
        <f t="shared" si="274"/>
        <v>4.7270170658707951</v>
      </c>
    </row>
    <row r="176" spans="4:61" s="1" customFormat="1">
      <c r="D176" s="5"/>
      <c r="E176" s="5"/>
      <c r="F176" s="5"/>
      <c r="G176" s="5"/>
      <c r="H176" s="5"/>
      <c r="O176" s="3"/>
      <c r="P176" s="57">
        <v>82.5</v>
      </c>
      <c r="Q176" s="57">
        <f t="shared" si="269"/>
        <v>2.688221330491892E-159</v>
      </c>
      <c r="R176" s="57">
        <f t="shared" si="270"/>
        <v>1</v>
      </c>
      <c r="S176" s="57">
        <f t="shared" ref="S176:AL176" si="345">R176+(($B$5*$P176)^S$10)/FACT(S$10)</f>
        <v>397</v>
      </c>
      <c r="T176" s="57">
        <f t="shared" si="345"/>
        <v>78805</v>
      </c>
      <c r="U176" s="57">
        <f t="shared" si="345"/>
        <v>10428661</v>
      </c>
      <c r="V176" s="57">
        <f t="shared" si="345"/>
        <v>1035064405</v>
      </c>
      <c r="W176" s="57">
        <f t="shared" si="345"/>
        <v>82186215329.800003</v>
      </c>
      <c r="X176" s="57">
        <f t="shared" si="345"/>
        <v>5438162176366.5996</v>
      </c>
      <c r="Y176" s="57">
        <f t="shared" si="345"/>
        <v>308433373686448.44</v>
      </c>
      <c r="Z176" s="57">
        <f t="shared" si="345"/>
        <v>1.5306696343435496E+16</v>
      </c>
      <c r="AA176" s="57">
        <f t="shared" si="345"/>
        <v>6.7523026701239373E+17</v>
      </c>
      <c r="AB176" s="57">
        <f t="shared" si="345"/>
        <v>2.6808203665503138E+19</v>
      </c>
      <c r="AC176" s="57">
        <f t="shared" si="345"/>
        <v>9.675952460111699E+20</v>
      </c>
      <c r="AD176" s="57">
        <f t="shared" si="345"/>
        <v>3.2013567643418175E+22</v>
      </c>
      <c r="AE176" s="57">
        <f t="shared" si="345"/>
        <v>9.7772164990289305E+23</v>
      </c>
      <c r="AF176" s="57">
        <f t="shared" si="345"/>
        <v>2.772775026238518E+25</v>
      </c>
      <c r="AG176" s="57">
        <f t="shared" si="345"/>
        <v>7.3392850563191757E+26</v>
      </c>
      <c r="AH176" s="57">
        <f t="shared" si="345"/>
        <v>1.8212397201027844E+28</v>
      </c>
      <c r="AI176" s="57">
        <f t="shared" si="345"/>
        <v>4.2535790328201523E+29</v>
      </c>
      <c r="AJ176" s="57">
        <f t="shared" si="345"/>
        <v>9.3825590370637385E+30</v>
      </c>
      <c r="AK176" s="57">
        <f t="shared" si="345"/>
        <v>1.9606948793061964E+32</v>
      </c>
      <c r="AL176" s="57">
        <f t="shared" si="345"/>
        <v>3.8924706800230273E+33</v>
      </c>
      <c r="AM176" s="57">
        <f t="shared" si="272"/>
        <v>1</v>
      </c>
      <c r="AN176" s="57">
        <f t="shared" si="267"/>
        <v>1.3888888888888889E-3</v>
      </c>
      <c r="AO176" s="57">
        <f t="shared" ref="AO176:BH176" si="346">AN176+1/((FACT($B$4-1-AO$10))*(($B$5*$P176)^AO$10))</f>
        <v>1.40993265993266E-3</v>
      </c>
      <c r="AP176" s="57">
        <f t="shared" si="346"/>
        <v>1.4101983641125056E-3</v>
      </c>
      <c r="AQ176" s="57">
        <f t="shared" si="346"/>
        <v>1.4102010479931102E-3</v>
      </c>
      <c r="AR176" s="57">
        <f t="shared" si="346"/>
        <v>1.4102010683255391E-3</v>
      </c>
      <c r="AS176" s="57">
        <f t="shared" si="346"/>
        <v>1.4102010684282282E-3</v>
      </c>
      <c r="AT176" s="57">
        <f t="shared" si="346"/>
        <v>1.4102010684284875E-3</v>
      </c>
      <c r="AU176" s="57" t="e">
        <f t="shared" si="346"/>
        <v>#NUM!</v>
      </c>
      <c r="AV176" s="57" t="e">
        <f t="shared" si="346"/>
        <v>#NUM!</v>
      </c>
      <c r="AW176" s="57" t="e">
        <f t="shared" si="346"/>
        <v>#NUM!</v>
      </c>
      <c r="AX176" s="57" t="e">
        <f t="shared" si="346"/>
        <v>#NUM!</v>
      </c>
      <c r="AY176" s="57" t="e">
        <f t="shared" si="346"/>
        <v>#NUM!</v>
      </c>
      <c r="AZ176" s="57" t="e">
        <f t="shared" si="346"/>
        <v>#NUM!</v>
      </c>
      <c r="BA176" s="57" t="e">
        <f t="shared" si="346"/>
        <v>#NUM!</v>
      </c>
      <c r="BB176" s="57" t="e">
        <f t="shared" si="346"/>
        <v>#NUM!</v>
      </c>
      <c r="BC176" s="57" t="e">
        <f t="shared" si="346"/>
        <v>#NUM!</v>
      </c>
      <c r="BD176" s="57" t="e">
        <f t="shared" si="346"/>
        <v>#NUM!</v>
      </c>
      <c r="BE176" s="57" t="e">
        <f t="shared" si="346"/>
        <v>#NUM!</v>
      </c>
      <c r="BF176" s="57" t="e">
        <f t="shared" si="346"/>
        <v>#NUM!</v>
      </c>
      <c r="BG176" s="57" t="e">
        <f t="shared" si="346"/>
        <v>#NUM!</v>
      </c>
      <c r="BH176" s="57" t="e">
        <f t="shared" si="346"/>
        <v>#NUM!</v>
      </c>
      <c r="BI176" s="5">
        <f t="shared" si="274"/>
        <v>4.727458244019008</v>
      </c>
    </row>
    <row r="177" spans="4:61" s="1" customFormat="1">
      <c r="D177" s="5"/>
      <c r="E177" s="5"/>
      <c r="F177" s="5"/>
      <c r="G177" s="5"/>
      <c r="H177" s="5"/>
      <c r="O177" s="3"/>
      <c r="P177" s="58">
        <v>83</v>
      </c>
      <c r="Q177" s="57">
        <f t="shared" si="269"/>
        <v>2.5287338911903752E-160</v>
      </c>
      <c r="R177" s="57">
        <f t="shared" si="270"/>
        <v>1</v>
      </c>
      <c r="S177" s="57">
        <f t="shared" ref="S177:AL177" si="347">R177+(($B$5*$P177)^S$10)/FACT(S$10)</f>
        <v>399.4</v>
      </c>
      <c r="T177" s="57">
        <f t="shared" si="347"/>
        <v>79760.679999999978</v>
      </c>
      <c r="U177" s="57">
        <f t="shared" si="347"/>
        <v>10618938.663999997</v>
      </c>
      <c r="V177" s="57">
        <f t="shared" si="347"/>
        <v>1060321065.8703996</v>
      </c>
      <c r="W177" s="57">
        <f t="shared" si="347"/>
        <v>84700586561.676315</v>
      </c>
      <c r="X177" s="57">
        <f t="shared" si="347"/>
        <v>5638414215483.1885</v>
      </c>
      <c r="Y177" s="57">
        <f t="shared" si="347"/>
        <v>321724058467244.69</v>
      </c>
      <c r="Z177" s="57">
        <f t="shared" si="347"/>
        <v>1.6062789142204962E+16</v>
      </c>
      <c r="AA177" s="57">
        <f t="shared" si="347"/>
        <v>7.1286727018232794E+17</v>
      </c>
      <c r="AB177" s="57">
        <f t="shared" si="347"/>
        <v>2.8473557794820821E+19</v>
      </c>
      <c r="AC177" s="57">
        <f t="shared" si="347"/>
        <v>1.0339152946144551E+21</v>
      </c>
      <c r="AD177" s="57">
        <f t="shared" si="347"/>
        <v>3.4414580957026307E+22</v>
      </c>
      <c r="AE177" s="57">
        <f t="shared" si="347"/>
        <v>1.0574035963343246E+24</v>
      </c>
      <c r="AF177" s="57">
        <f t="shared" si="347"/>
        <v>3.0168748148214013E+25</v>
      </c>
      <c r="AG177" s="57">
        <f t="shared" si="347"/>
        <v>8.0336605944613847E+26</v>
      </c>
      <c r="AH177" s="57">
        <f t="shared" si="347"/>
        <v>2.0055979110764459E+28</v>
      </c>
      <c r="AI177" s="57">
        <f t="shared" si="347"/>
        <v>4.7124662850165965E+29</v>
      </c>
      <c r="AJ177" s="57">
        <f t="shared" si="347"/>
        <v>1.0457599668353471E+31</v>
      </c>
      <c r="AK177" s="57">
        <f t="shared" si="347"/>
        <v>2.1985565498819358E+32</v>
      </c>
      <c r="AL177" s="57">
        <f t="shared" si="347"/>
        <v>4.3910649169594068E+33</v>
      </c>
      <c r="AM177" s="57">
        <f t="shared" si="272"/>
        <v>1</v>
      </c>
      <c r="AN177" s="57">
        <f t="shared" si="267"/>
        <v>1.3888888888888889E-3</v>
      </c>
      <c r="AO177" s="57">
        <f t="shared" ref="AO177:BH177" si="348">AN177+1/((FACT($B$4-1-AO$10))*(($B$5*$P177)^AO$10))</f>
        <v>1.4098058902275771E-3</v>
      </c>
      <c r="AP177" s="57">
        <f t="shared" si="348"/>
        <v>1.4100684027945787E-3</v>
      </c>
      <c r="AQ177" s="57">
        <f t="shared" si="348"/>
        <v>1.410071038462922E-3</v>
      </c>
      <c r="AR177" s="57">
        <f t="shared" si="348"/>
        <v>1.4100710583098222E-3</v>
      </c>
      <c r="AS177" s="57">
        <f t="shared" si="348"/>
        <v>1.4100710584094552E-3</v>
      </c>
      <c r="AT177" s="57">
        <f t="shared" si="348"/>
        <v>1.4100710584097052E-3</v>
      </c>
      <c r="AU177" s="57" t="e">
        <f t="shared" si="348"/>
        <v>#NUM!</v>
      </c>
      <c r="AV177" s="57" t="e">
        <f t="shared" si="348"/>
        <v>#NUM!</v>
      </c>
      <c r="AW177" s="57" t="e">
        <f t="shared" si="348"/>
        <v>#NUM!</v>
      </c>
      <c r="AX177" s="57" t="e">
        <f t="shared" si="348"/>
        <v>#NUM!</v>
      </c>
      <c r="AY177" s="57" t="e">
        <f t="shared" si="348"/>
        <v>#NUM!</v>
      </c>
      <c r="AZ177" s="57" t="e">
        <f t="shared" si="348"/>
        <v>#NUM!</v>
      </c>
      <c r="BA177" s="57" t="e">
        <f t="shared" si="348"/>
        <v>#NUM!</v>
      </c>
      <c r="BB177" s="57" t="e">
        <f t="shared" si="348"/>
        <v>#NUM!</v>
      </c>
      <c r="BC177" s="57" t="e">
        <f t="shared" si="348"/>
        <v>#NUM!</v>
      </c>
      <c r="BD177" s="57" t="e">
        <f t="shared" si="348"/>
        <v>#NUM!</v>
      </c>
      <c r="BE177" s="57" t="e">
        <f t="shared" si="348"/>
        <v>#NUM!</v>
      </c>
      <c r="BF177" s="57" t="e">
        <f t="shared" si="348"/>
        <v>#NUM!</v>
      </c>
      <c r="BG177" s="57" t="e">
        <f t="shared" si="348"/>
        <v>#NUM!</v>
      </c>
      <c r="BH177" s="57" t="e">
        <f t="shared" si="348"/>
        <v>#NUM!</v>
      </c>
      <c r="BI177" s="5">
        <f t="shared" si="274"/>
        <v>4.7278941205880871</v>
      </c>
    </row>
    <row r="178" spans="4:61" s="1" customFormat="1">
      <c r="D178" s="5"/>
      <c r="E178" s="5"/>
      <c r="F178" s="5"/>
      <c r="G178" s="5"/>
      <c r="H178" s="5"/>
      <c r="O178" s="3"/>
      <c r="P178" s="57">
        <v>83.5</v>
      </c>
      <c r="Q178" s="57">
        <f t="shared" si="269"/>
        <v>2.3781906716421802E-161</v>
      </c>
      <c r="R178" s="57">
        <f t="shared" si="270"/>
        <v>1</v>
      </c>
      <c r="S178" s="57">
        <f t="shared" ref="S178:AL178" si="349">R178+(($B$5*$P178)^S$10)/FACT(S$10)</f>
        <v>401.8</v>
      </c>
      <c r="T178" s="57">
        <f t="shared" si="349"/>
        <v>80722.12000000001</v>
      </c>
      <c r="U178" s="57">
        <f t="shared" si="349"/>
        <v>10811516.872000001</v>
      </c>
      <c r="V178" s="57">
        <f t="shared" si="349"/>
        <v>1086037151.0224001</v>
      </c>
      <c r="W178" s="57">
        <f t="shared" si="349"/>
        <v>87276123984.518478</v>
      </c>
      <c r="X178" s="57">
        <f t="shared" si="349"/>
        <v>5844773924462.0566</v>
      </c>
      <c r="Y178" s="57">
        <f t="shared" si="349"/>
        <v>335502647986090.31</v>
      </c>
      <c r="Z178" s="57">
        <f t="shared" si="349"/>
        <v>1.6851362138473662E+16</v>
      </c>
      <c r="AA178" s="57">
        <f t="shared" si="349"/>
        <v>7.523576381148535E+17</v>
      </c>
      <c r="AB178" s="57">
        <f t="shared" si="349"/>
        <v>3.0231449179248161E+19</v>
      </c>
      <c r="AC178" s="57">
        <f t="shared" si="349"/>
        <v>1.1043423482416328E+21</v>
      </c>
      <c r="AD178" s="57">
        <f t="shared" si="349"/>
        <v>3.6979646376925276E+22</v>
      </c>
      <c r="AE178" s="57">
        <f t="shared" si="349"/>
        <v>1.1430428659689563E+24</v>
      </c>
      <c r="AF178" s="57">
        <f t="shared" si="349"/>
        <v>3.280805275257511E+25</v>
      </c>
      <c r="AG178" s="57">
        <f t="shared" si="349"/>
        <v>8.7889711692269164E+26</v>
      </c>
      <c r="AH178" s="57">
        <f t="shared" si="349"/>
        <v>2.2073428174384106E+28</v>
      </c>
      <c r="AI178" s="57">
        <f t="shared" si="349"/>
        <v>5.2176566628206264E+29</v>
      </c>
      <c r="AJ178" s="57">
        <f t="shared" si="349"/>
        <v>1.1648246168146372E+31</v>
      </c>
      <c r="AK178" s="57">
        <f t="shared" si="349"/>
        <v>2.4635842433378926E+32</v>
      </c>
      <c r="AL178" s="57">
        <f t="shared" si="349"/>
        <v>4.9499503947732732E+33</v>
      </c>
      <c r="AM178" s="57">
        <f t="shared" si="272"/>
        <v>1</v>
      </c>
      <c r="AN178" s="57">
        <f t="shared" si="267"/>
        <v>1.3888888888888889E-3</v>
      </c>
      <c r="AO178" s="57">
        <f t="shared" ref="AO178:BH178" si="350">AN178+1/((FACT($B$4-1-AO$10))*(($B$5*$P178)^AO$10))</f>
        <v>1.4096806387225548E-3</v>
      </c>
      <c r="AP178" s="57">
        <f t="shared" si="350"/>
        <v>1.4099400168392424E-3</v>
      </c>
      <c r="AQ178" s="57">
        <f t="shared" si="350"/>
        <v>1.4099426054432014E-3</v>
      </c>
      <c r="AR178" s="57">
        <f t="shared" si="350"/>
        <v>1.4099426248189795E-3</v>
      </c>
      <c r="AS178" s="57">
        <f t="shared" si="350"/>
        <v>1.409942624915665E-3</v>
      </c>
      <c r="AT178" s="57">
        <f t="shared" si="350"/>
        <v>1.4099426249159061E-3</v>
      </c>
      <c r="AU178" s="57" t="e">
        <f t="shared" si="350"/>
        <v>#NUM!</v>
      </c>
      <c r="AV178" s="57" t="e">
        <f t="shared" si="350"/>
        <v>#NUM!</v>
      </c>
      <c r="AW178" s="57" t="e">
        <f t="shared" si="350"/>
        <v>#NUM!</v>
      </c>
      <c r="AX178" s="57" t="e">
        <f t="shared" si="350"/>
        <v>#NUM!</v>
      </c>
      <c r="AY178" s="57" t="e">
        <f t="shared" si="350"/>
        <v>#NUM!</v>
      </c>
      <c r="AZ178" s="57" t="e">
        <f t="shared" si="350"/>
        <v>#NUM!</v>
      </c>
      <c r="BA178" s="57" t="e">
        <f t="shared" si="350"/>
        <v>#NUM!</v>
      </c>
      <c r="BB178" s="57" t="e">
        <f t="shared" si="350"/>
        <v>#NUM!</v>
      </c>
      <c r="BC178" s="57" t="e">
        <f t="shared" si="350"/>
        <v>#NUM!</v>
      </c>
      <c r="BD178" s="57" t="e">
        <f t="shared" si="350"/>
        <v>#NUM!</v>
      </c>
      <c r="BE178" s="57" t="e">
        <f t="shared" si="350"/>
        <v>#NUM!</v>
      </c>
      <c r="BF178" s="57" t="e">
        <f t="shared" si="350"/>
        <v>#NUM!</v>
      </c>
      <c r="BG178" s="57" t="e">
        <f t="shared" si="350"/>
        <v>#NUM!</v>
      </c>
      <c r="BH178" s="57" t="e">
        <f t="shared" si="350"/>
        <v>#NUM!</v>
      </c>
      <c r="BI178" s="5">
        <f t="shared" si="274"/>
        <v>4.7283247905667718</v>
      </c>
    </row>
    <row r="179" spans="4:61" s="1" customFormat="1">
      <c r="D179" s="5"/>
      <c r="E179" s="5"/>
      <c r="F179" s="5"/>
      <c r="G179" s="5"/>
      <c r="H179" s="5"/>
      <c r="O179" s="3"/>
      <c r="P179" s="58">
        <v>84</v>
      </c>
      <c r="Q179" s="57">
        <f t="shared" si="269"/>
        <v>2.2361286098977182E-162</v>
      </c>
      <c r="R179" s="57">
        <f t="shared" si="270"/>
        <v>1</v>
      </c>
      <c r="S179" s="57">
        <f t="shared" ref="S179:AL179" si="351">R179+(($B$5*$P179)^S$10)/FACT(S$10)</f>
        <v>404.2</v>
      </c>
      <c r="T179" s="57">
        <f t="shared" si="351"/>
        <v>81689.319999999992</v>
      </c>
      <c r="U179" s="57">
        <f t="shared" si="351"/>
        <v>11006409.447999999</v>
      </c>
      <c r="V179" s="57">
        <f t="shared" si="351"/>
        <v>1112218198.3503997</v>
      </c>
      <c r="W179" s="57">
        <f t="shared" si="351"/>
        <v>89913936855.439926</v>
      </c>
      <c r="X179" s="57">
        <f t="shared" si="351"/>
        <v>6057389430611.8555</v>
      </c>
      <c r="Y179" s="57">
        <f t="shared" si="351"/>
        <v>349783977870981.38</v>
      </c>
      <c r="Z179" s="57">
        <f t="shared" si="351"/>
        <v>1.7673604035265606E+16</v>
      </c>
      <c r="AA179" s="57">
        <f t="shared" si="351"/>
        <v>7.9378074260654477E+17</v>
      </c>
      <c r="AB179" s="57">
        <f t="shared" si="351"/>
        <v>3.208642056980052E+19</v>
      </c>
      <c r="AC179" s="57">
        <f t="shared" si="351"/>
        <v>1.1791039095084013E+21</v>
      </c>
      <c r="AD179" s="57">
        <f t="shared" si="351"/>
        <v>3.9718891537845388E+22</v>
      </c>
      <c r="AE179" s="57">
        <f t="shared" si="351"/>
        <v>1.2350452278259586E+24</v>
      </c>
      <c r="AF179" s="57">
        <f t="shared" si="351"/>
        <v>3.5660443712923625E+25</v>
      </c>
      <c r="AG179" s="57">
        <f t="shared" si="351"/>
        <v>9.6101515499234874E+26</v>
      </c>
      <c r="AH179" s="57">
        <f t="shared" si="351"/>
        <v>2.4279953879233865E+28</v>
      </c>
      <c r="AI179" s="57">
        <f t="shared" si="351"/>
        <v>5.7735031232712677E+29</v>
      </c>
      <c r="AJ179" s="57">
        <f t="shared" si="351"/>
        <v>1.2966126341559927E+31</v>
      </c>
      <c r="AK179" s="57">
        <f t="shared" si="351"/>
        <v>2.758689944987528E+32</v>
      </c>
      <c r="AL179" s="57">
        <f t="shared" si="351"/>
        <v>5.5759908165477617E+33</v>
      </c>
      <c r="AM179" s="57">
        <f t="shared" si="272"/>
        <v>1</v>
      </c>
      <c r="AN179" s="57">
        <f t="shared" si="267"/>
        <v>1.3888888888888889E-3</v>
      </c>
      <c r="AO179" s="57">
        <f t="shared" ref="AO179:BH179" si="352">AN179+1/((FACT($B$4-1-AO$10))*(($B$5*$P179)^AO$10))</f>
        <v>1.4095568783068784E-3</v>
      </c>
      <c r="AP179" s="57">
        <f t="shared" si="352"/>
        <v>1.4098131777788277E-3</v>
      </c>
      <c r="AQ179" s="57">
        <f t="shared" si="352"/>
        <v>1.4098157204323193E-3</v>
      </c>
      <c r="AR179" s="57">
        <f t="shared" si="352"/>
        <v>1.409815739350872E-3</v>
      </c>
      <c r="AS179" s="57">
        <f t="shared" si="352"/>
        <v>1.409815739444714E-3</v>
      </c>
      <c r="AT179" s="57">
        <f t="shared" si="352"/>
        <v>1.4098157394449467E-3</v>
      </c>
      <c r="AU179" s="57" t="e">
        <f t="shared" si="352"/>
        <v>#NUM!</v>
      </c>
      <c r="AV179" s="57" t="e">
        <f t="shared" si="352"/>
        <v>#NUM!</v>
      </c>
      <c r="AW179" s="57" t="e">
        <f t="shared" si="352"/>
        <v>#NUM!</v>
      </c>
      <c r="AX179" s="57" t="e">
        <f t="shared" si="352"/>
        <v>#NUM!</v>
      </c>
      <c r="AY179" s="57" t="e">
        <f t="shared" si="352"/>
        <v>#NUM!</v>
      </c>
      <c r="AZ179" s="57" t="e">
        <f t="shared" si="352"/>
        <v>#NUM!</v>
      </c>
      <c r="BA179" s="57" t="e">
        <f t="shared" si="352"/>
        <v>#NUM!</v>
      </c>
      <c r="BB179" s="57" t="e">
        <f t="shared" si="352"/>
        <v>#NUM!</v>
      </c>
      <c r="BC179" s="57" t="e">
        <f t="shared" si="352"/>
        <v>#NUM!</v>
      </c>
      <c r="BD179" s="57" t="e">
        <f t="shared" si="352"/>
        <v>#NUM!</v>
      </c>
      <c r="BE179" s="57" t="e">
        <f t="shared" si="352"/>
        <v>#NUM!</v>
      </c>
      <c r="BF179" s="57" t="e">
        <f t="shared" si="352"/>
        <v>#NUM!</v>
      </c>
      <c r="BG179" s="57" t="e">
        <f t="shared" si="352"/>
        <v>#NUM!</v>
      </c>
      <c r="BH179" s="57" t="e">
        <f t="shared" si="352"/>
        <v>#NUM!</v>
      </c>
      <c r="BI179" s="5">
        <f t="shared" si="274"/>
        <v>4.7287503466881242</v>
      </c>
    </row>
    <row r="180" spans="4:61" s="1" customFormat="1">
      <c r="D180" s="5"/>
      <c r="E180" s="5"/>
      <c r="F180" s="5"/>
      <c r="G180" s="5"/>
      <c r="H180" s="5"/>
      <c r="O180" s="3"/>
      <c r="P180" s="57">
        <v>84.5</v>
      </c>
      <c r="Q180" s="57">
        <f t="shared" si="269"/>
        <v>2.1021057440646347E-163</v>
      </c>
      <c r="R180" s="57">
        <f t="shared" si="270"/>
        <v>1</v>
      </c>
      <c r="S180" s="57">
        <f t="shared" ref="S180:AL180" si="353">R180+(($B$5*$P180)^S$10)/FACT(S$10)</f>
        <v>406.59999999999997</v>
      </c>
      <c r="T180" s="57">
        <f t="shared" si="353"/>
        <v>82662.28</v>
      </c>
      <c r="U180" s="57">
        <f t="shared" si="353"/>
        <v>11203630.215999998</v>
      </c>
      <c r="V180" s="57">
        <f t="shared" si="353"/>
        <v>1138869778.9263999</v>
      </c>
      <c r="W180" s="57">
        <f t="shared" si="353"/>
        <v>92615147762.314041</v>
      </c>
      <c r="X180" s="57">
        <f t="shared" si="353"/>
        <v>6276411539439.3184</v>
      </c>
      <c r="Y180" s="57">
        <f t="shared" si="353"/>
        <v>364583242462895.38</v>
      </c>
      <c r="Z180" s="57">
        <f t="shared" si="353"/>
        <v>1.8530739570282116E+16</v>
      </c>
      <c r="AA180" s="57">
        <f t="shared" si="353"/>
        <v>8.3721885141066829E+17</v>
      </c>
      <c r="AB180" s="57">
        <f t="shared" si="353"/>
        <v>3.4043208667656733E+19</v>
      </c>
      <c r="AC180" s="57">
        <f t="shared" si="353"/>
        <v>1.2584386149830568E+21</v>
      </c>
      <c r="AD180" s="57">
        <f t="shared" si="353"/>
        <v>4.2643003348443579E+22</v>
      </c>
      <c r="AE180" s="57">
        <f t="shared" si="353"/>
        <v>1.3338414230324119E+24</v>
      </c>
      <c r="AF180" s="57">
        <f t="shared" si="353"/>
        <v>3.8741704210447953E+25</v>
      </c>
      <c r="AG180" s="57">
        <f t="shared" si="353"/>
        <v>1.0502503139821641E+27</v>
      </c>
      <c r="AH180" s="57">
        <f t="shared" si="353"/>
        <v>2.6691993571695165E+28</v>
      </c>
      <c r="AI180" s="57">
        <f t="shared" si="353"/>
        <v>6.3847382094395354E+29</v>
      </c>
      <c r="AJ180" s="57">
        <f t="shared" si="353"/>
        <v>1.4423957664398843E+31</v>
      </c>
      <c r="AK180" s="57">
        <f t="shared" si="353"/>
        <v>3.0870776013309899E+32</v>
      </c>
      <c r="AL180" s="57">
        <f t="shared" si="353"/>
        <v>6.2767832741983385E+33</v>
      </c>
      <c r="AM180" s="57">
        <f t="shared" si="272"/>
        <v>1</v>
      </c>
      <c r="AN180" s="57">
        <f t="shared" si="267"/>
        <v>1.3888888888888889E-3</v>
      </c>
      <c r="AO180" s="57">
        <f t="shared" ref="AO180:BH180" si="354">AN180+1/((FACT($B$4-1-AO$10))*(($B$5*$P180)^AO$10))</f>
        <v>1.4094345825115056E-3</v>
      </c>
      <c r="AP180" s="57">
        <f t="shared" si="354"/>
        <v>1.4096878578273662E-3</v>
      </c>
      <c r="AQ180" s="57">
        <f t="shared" si="354"/>
        <v>1.4096903556115462E-3</v>
      </c>
      <c r="AR180" s="57">
        <f t="shared" si="354"/>
        <v>1.4096903740862812E-3</v>
      </c>
      <c r="AS180" s="57">
        <f t="shared" si="354"/>
        <v>1.4096903741773795E-3</v>
      </c>
      <c r="AT180" s="57">
        <f t="shared" si="354"/>
        <v>1.4096903741776042E-3</v>
      </c>
      <c r="AU180" s="57" t="e">
        <f t="shared" si="354"/>
        <v>#NUM!</v>
      </c>
      <c r="AV180" s="57" t="e">
        <f t="shared" si="354"/>
        <v>#NUM!</v>
      </c>
      <c r="AW180" s="57" t="e">
        <f t="shared" si="354"/>
        <v>#NUM!</v>
      </c>
      <c r="AX180" s="57" t="e">
        <f t="shared" si="354"/>
        <v>#NUM!</v>
      </c>
      <c r="AY180" s="57" t="e">
        <f t="shared" si="354"/>
        <v>#NUM!</v>
      </c>
      <c r="AZ180" s="57" t="e">
        <f t="shared" si="354"/>
        <v>#NUM!</v>
      </c>
      <c r="BA180" s="57" t="e">
        <f t="shared" si="354"/>
        <v>#NUM!</v>
      </c>
      <c r="BB180" s="57" t="e">
        <f t="shared" si="354"/>
        <v>#NUM!</v>
      </c>
      <c r="BC180" s="57" t="e">
        <f t="shared" si="354"/>
        <v>#NUM!</v>
      </c>
      <c r="BD180" s="57" t="e">
        <f t="shared" si="354"/>
        <v>#NUM!</v>
      </c>
      <c r="BE180" s="57" t="e">
        <f t="shared" si="354"/>
        <v>#NUM!</v>
      </c>
      <c r="BF180" s="57" t="e">
        <f t="shared" si="354"/>
        <v>#NUM!</v>
      </c>
      <c r="BG180" s="57" t="e">
        <f t="shared" si="354"/>
        <v>#NUM!</v>
      </c>
      <c r="BH180" s="57" t="e">
        <f t="shared" si="354"/>
        <v>#NUM!</v>
      </c>
      <c r="BI180" s="5">
        <f t="shared" si="274"/>
        <v>4.7291708794960856</v>
      </c>
    </row>
    <row r="181" spans="4:61" s="1" customFormat="1">
      <c r="D181" s="5"/>
      <c r="E181" s="5"/>
      <c r="F181" s="5"/>
      <c r="G181" s="5"/>
      <c r="H181" s="5"/>
      <c r="O181" s="3"/>
      <c r="P181" s="58">
        <v>85</v>
      </c>
      <c r="Q181" s="57">
        <f t="shared" si="269"/>
        <v>1.9757004690608402E-164</v>
      </c>
      <c r="R181" s="57">
        <f t="shared" si="270"/>
        <v>1</v>
      </c>
      <c r="S181" s="57">
        <f t="shared" ref="S181:AL181" si="355">R181+(($B$5*$P181)^S$10)/FACT(S$10)</f>
        <v>409</v>
      </c>
      <c r="T181" s="57">
        <f t="shared" si="355"/>
        <v>83641</v>
      </c>
      <c r="U181" s="57">
        <f t="shared" si="355"/>
        <v>11403193</v>
      </c>
      <c r="V181" s="57">
        <f t="shared" si="355"/>
        <v>1165997497</v>
      </c>
      <c r="W181" s="57">
        <f t="shared" si="355"/>
        <v>95380892703.399994</v>
      </c>
      <c r="X181" s="57">
        <f t="shared" si="355"/>
        <v>6501993766738.6006</v>
      </c>
      <c r="Y181" s="57">
        <f t="shared" si="355"/>
        <v>379916001281933.13</v>
      </c>
      <c r="Z181" s="57">
        <f t="shared" si="355"/>
        <v>1.9424030384556852E+16</v>
      </c>
      <c r="AA181" s="57">
        <f t="shared" si="355"/>
        <v>8.8275721575968653E+17</v>
      </c>
      <c r="AB181" s="57">
        <f t="shared" si="355"/>
        <v>3.6106751179064984E+19</v>
      </c>
      <c r="AC181" s="57">
        <f t="shared" si="355"/>
        <v>1.3425967090907519E+21</v>
      </c>
      <c r="AD181" s="57">
        <f t="shared" si="355"/>
        <v>4.5763255278088112E+22</v>
      </c>
      <c r="AE181" s="57">
        <f t="shared" si="355"/>
        <v>1.4398885395973901E+24</v>
      </c>
      <c r="AF181" s="57">
        <f t="shared" si="355"/>
        <v>4.2068682539759898E+25</v>
      </c>
      <c r="AG181" s="57">
        <f t="shared" si="355"/>
        <v>1.1471718793441803E+27</v>
      </c>
      <c r="AH181" s="57">
        <f t="shared" si="355"/>
        <v>2.9327303397856898E+28</v>
      </c>
      <c r="AI181" s="57">
        <f t="shared" si="355"/>
        <v>7.0565045984216214E+29</v>
      </c>
      <c r="AJ181" s="57">
        <f t="shared" si="355"/>
        <v>1.603564200591308E+31</v>
      </c>
      <c r="AK181" s="57">
        <f t="shared" si="355"/>
        <v>3.4522703941627809E+32</v>
      </c>
      <c r="AL181" s="57">
        <f t="shared" si="355"/>
        <v>7.0607315465877242E+33</v>
      </c>
      <c r="AM181" s="57">
        <f t="shared" si="272"/>
        <v>1</v>
      </c>
      <c r="AN181" s="57">
        <f t="shared" si="267"/>
        <v>1.3888888888888889E-3</v>
      </c>
      <c r="AO181" s="57">
        <f t="shared" ref="AO181:BH181" si="356">AN181+1/((FACT($B$4-1-AO$10))*(($B$5*$P181)^AO$10))</f>
        <v>1.4093137254901961E-3</v>
      </c>
      <c r="AP181" s="57">
        <f t="shared" si="356"/>
        <v>1.4095640298603101E-3</v>
      </c>
      <c r="AQ181" s="57">
        <f t="shared" si="356"/>
        <v>1.409566483824723E-3</v>
      </c>
      <c r="AR181" s="57">
        <f t="shared" si="356"/>
        <v>1.4095665018685789E-3</v>
      </c>
      <c r="AS181" s="57">
        <f t="shared" si="356"/>
        <v>1.4095665019570292E-3</v>
      </c>
      <c r="AT181" s="57">
        <f t="shared" si="356"/>
        <v>1.4095665019572461E-3</v>
      </c>
      <c r="AU181" s="57" t="e">
        <f t="shared" si="356"/>
        <v>#NUM!</v>
      </c>
      <c r="AV181" s="57" t="e">
        <f t="shared" si="356"/>
        <v>#NUM!</v>
      </c>
      <c r="AW181" s="57" t="e">
        <f t="shared" si="356"/>
        <v>#NUM!</v>
      </c>
      <c r="AX181" s="57" t="e">
        <f t="shared" si="356"/>
        <v>#NUM!</v>
      </c>
      <c r="AY181" s="57" t="e">
        <f t="shared" si="356"/>
        <v>#NUM!</v>
      </c>
      <c r="AZ181" s="57" t="e">
        <f t="shared" si="356"/>
        <v>#NUM!</v>
      </c>
      <c r="BA181" s="57" t="e">
        <f t="shared" si="356"/>
        <v>#NUM!</v>
      </c>
      <c r="BB181" s="57" t="e">
        <f t="shared" si="356"/>
        <v>#NUM!</v>
      </c>
      <c r="BC181" s="57" t="e">
        <f t="shared" si="356"/>
        <v>#NUM!</v>
      </c>
      <c r="BD181" s="57" t="e">
        <f t="shared" si="356"/>
        <v>#NUM!</v>
      </c>
      <c r="BE181" s="57" t="e">
        <f t="shared" si="356"/>
        <v>#NUM!</v>
      </c>
      <c r="BF181" s="57" t="e">
        <f t="shared" si="356"/>
        <v>#NUM!</v>
      </c>
      <c r="BG181" s="57" t="e">
        <f t="shared" si="356"/>
        <v>#NUM!</v>
      </c>
      <c r="BH181" s="57" t="e">
        <f t="shared" si="356"/>
        <v>#NUM!</v>
      </c>
      <c r="BI181" s="5">
        <f t="shared" si="274"/>
        <v>4.7295864774096872</v>
      </c>
    </row>
    <row r="182" spans="4:61" s="1" customFormat="1">
      <c r="D182" s="5"/>
      <c r="E182" s="5"/>
      <c r="F182" s="5"/>
      <c r="G182" s="5"/>
      <c r="H182" s="5"/>
      <c r="O182" s="3"/>
      <c r="P182" s="57">
        <v>85.5</v>
      </c>
      <c r="Q182" s="57">
        <f t="shared" si="269"/>
        <v>1.8565108019386727E-165</v>
      </c>
      <c r="R182" s="57">
        <f t="shared" si="270"/>
        <v>1</v>
      </c>
      <c r="S182" s="57">
        <f t="shared" ref="S182:AL182" si="357">R182+(($B$5*$P182)^S$10)/FACT(S$10)</f>
        <v>411.4</v>
      </c>
      <c r="T182" s="57">
        <f t="shared" si="357"/>
        <v>84625.479999999981</v>
      </c>
      <c r="U182" s="57">
        <f t="shared" si="357"/>
        <v>11605111.624</v>
      </c>
      <c r="V182" s="57">
        <f t="shared" si="357"/>
        <v>1193606989.9983997</v>
      </c>
      <c r="W182" s="57">
        <f t="shared" si="357"/>
        <v>98212321166.969116</v>
      </c>
      <c r="X182" s="57">
        <f t="shared" si="357"/>
        <v>6734292370871.7656</v>
      </c>
      <c r="Y182" s="57">
        <f t="shared" si="357"/>
        <v>395798185570707.25</v>
      </c>
      <c r="Z182" s="57">
        <f t="shared" si="357"/>
        <v>2.0354775906722268E+16</v>
      </c>
      <c r="AA182" s="57">
        <f t="shared" si="357"/>
        <v>9.3048415999123328E+17</v>
      </c>
      <c r="AB182" s="57">
        <f t="shared" si="357"/>
        <v>3.8282194082819564E+19</v>
      </c>
      <c r="AC182" s="57">
        <f t="shared" si="357"/>
        <v>1.4318405352036148E+21</v>
      </c>
      <c r="AD182" s="57">
        <f t="shared" si="357"/>
        <v>4.9091535801534799E+22</v>
      </c>
      <c r="AE182" s="57">
        <f t="shared" si="357"/>
        <v>1.5536714540555592E+24</v>
      </c>
      <c r="AF182" s="57">
        <f t="shared" si="357"/>
        <v>4.5659357057730675E+25</v>
      </c>
      <c r="AG182" s="57">
        <f t="shared" si="357"/>
        <v>1.252390915174282E+27</v>
      </c>
      <c r="AH182" s="57">
        <f t="shared" si="357"/>
        <v>3.2205055380863818E+28</v>
      </c>
      <c r="AI182" s="57">
        <f t="shared" si="357"/>
        <v>7.7943879048198041E+29</v>
      </c>
      <c r="AJ182" s="57">
        <f t="shared" si="357"/>
        <v>1.7816367950787439E+31</v>
      </c>
      <c r="AK182" s="57">
        <f t="shared" si="357"/>
        <v>3.8581403781338535E+32</v>
      </c>
      <c r="AL182" s="57">
        <f t="shared" si="357"/>
        <v>7.9371262233938933E+33</v>
      </c>
      <c r="AM182" s="57">
        <f t="shared" si="272"/>
        <v>1</v>
      </c>
      <c r="AN182" s="57">
        <f t="shared" si="267"/>
        <v>1.3888888888888889E-3</v>
      </c>
      <c r="AO182" s="57">
        <f t="shared" ref="AO182:BH182" si="358">AN182+1/((FACT($B$4-1-AO$10))*(($B$5*$P182)^AO$10))</f>
        <v>1.4091942820012996E-3</v>
      </c>
      <c r="AP182" s="57">
        <f t="shared" si="358"/>
        <v>1.4094416673949694E-3</v>
      </c>
      <c r="AQ182" s="57">
        <f t="shared" si="358"/>
        <v>1.4094440785586504E-3</v>
      </c>
      <c r="AR182" s="57">
        <f t="shared" si="358"/>
        <v>1.4094440961841159E-3</v>
      </c>
      <c r="AS182" s="57">
        <f t="shared" si="358"/>
        <v>1.4094440962700101E-3</v>
      </c>
      <c r="AT182" s="57">
        <f t="shared" si="358"/>
        <v>1.4094440962702194E-3</v>
      </c>
      <c r="AU182" s="57" t="e">
        <f t="shared" si="358"/>
        <v>#NUM!</v>
      </c>
      <c r="AV182" s="57" t="e">
        <f t="shared" si="358"/>
        <v>#NUM!</v>
      </c>
      <c r="AW182" s="57" t="e">
        <f t="shared" si="358"/>
        <v>#NUM!</v>
      </c>
      <c r="AX182" s="57" t="e">
        <f t="shared" si="358"/>
        <v>#NUM!</v>
      </c>
      <c r="AY182" s="57" t="e">
        <f t="shared" si="358"/>
        <v>#NUM!</v>
      </c>
      <c r="AZ182" s="57" t="e">
        <f t="shared" si="358"/>
        <v>#NUM!</v>
      </c>
      <c r="BA182" s="57" t="e">
        <f t="shared" si="358"/>
        <v>#NUM!</v>
      </c>
      <c r="BB182" s="57" t="e">
        <f t="shared" si="358"/>
        <v>#NUM!</v>
      </c>
      <c r="BC182" s="57" t="e">
        <f t="shared" si="358"/>
        <v>#NUM!</v>
      </c>
      <c r="BD182" s="57" t="e">
        <f t="shared" si="358"/>
        <v>#NUM!</v>
      </c>
      <c r="BE182" s="57" t="e">
        <f t="shared" si="358"/>
        <v>#NUM!</v>
      </c>
      <c r="BF182" s="57" t="e">
        <f t="shared" si="358"/>
        <v>#NUM!</v>
      </c>
      <c r="BG182" s="57" t="e">
        <f t="shared" si="358"/>
        <v>#NUM!</v>
      </c>
      <c r="BH182" s="57" t="e">
        <f t="shared" si="358"/>
        <v>#NUM!</v>
      </c>
      <c r="BI182" s="5">
        <f t="shared" si="274"/>
        <v>4.7299972267850272</v>
      </c>
    </row>
    <row r="183" spans="4:61" s="1" customFormat="1">
      <c r="D183" s="5"/>
      <c r="E183" s="5"/>
      <c r="F183" s="5"/>
      <c r="G183" s="5"/>
      <c r="H183" s="5"/>
      <c r="O183" s="3"/>
      <c r="P183" s="58">
        <v>86</v>
      </c>
      <c r="Q183" s="57">
        <f t="shared" si="269"/>
        <v>1.7441536574112313E-166</v>
      </c>
      <c r="R183" s="57">
        <f t="shared" si="270"/>
        <v>1</v>
      </c>
      <c r="S183" s="57">
        <f t="shared" ref="S183:AL183" si="359">R183+(($B$5*$P183)^S$10)/FACT(S$10)</f>
        <v>413.8</v>
      </c>
      <c r="T183" s="57">
        <f t="shared" si="359"/>
        <v>85615.72</v>
      </c>
      <c r="U183" s="57">
        <f t="shared" si="359"/>
        <v>11809399.912</v>
      </c>
      <c r="V183" s="57">
        <f t="shared" si="359"/>
        <v>1221703928.5263999</v>
      </c>
      <c r="W183" s="57">
        <f t="shared" si="359"/>
        <v>101110596210.93126</v>
      </c>
      <c r="X183" s="57">
        <f t="shared" si="359"/>
        <v>6973466385240.3857</v>
      </c>
      <c r="Y183" s="57">
        <f t="shared" si="359"/>
        <v>412246104915434.44</v>
      </c>
      <c r="Z183" s="57">
        <f t="shared" si="359"/>
        <v>2.1324314253073448E+16</v>
      </c>
      <c r="AA183" s="57">
        <f t="shared" si="359"/>
        <v>9.8049117331525414E+17</v>
      </c>
      <c r="AB183" s="57">
        <f t="shared" si="359"/>
        <v>4.0574899115402076E+19</v>
      </c>
      <c r="AC183" s="57">
        <f t="shared" si="359"/>
        <v>1.5264450444329878E+21</v>
      </c>
      <c r="AD183" s="57">
        <f t="shared" si="359"/>
        <v>5.2640378043357928E+22</v>
      </c>
      <c r="AE183" s="57">
        <f t="shared" si="359"/>
        <v>1.6757043428092209E+24</v>
      </c>
      <c r="AF183" s="57">
        <f t="shared" si="359"/>
        <v>4.9532904675334088E+25</v>
      </c>
      <c r="AG183" s="57">
        <f t="shared" si="359"/>
        <v>1.3665630578264184E+27</v>
      </c>
      <c r="AH183" s="57">
        <f t="shared" si="359"/>
        <v>3.5345941009124393E+28</v>
      </c>
      <c r="AI183" s="57">
        <f t="shared" si="359"/>
        <v>8.6044518914417168E+29</v>
      </c>
      <c r="AJ183" s="57">
        <f t="shared" si="359"/>
        <v>1.9782721279707921E+31</v>
      </c>
      <c r="AK183" s="57">
        <f t="shared" si="359"/>
        <v>4.3089406707890345E+32</v>
      </c>
      <c r="AL183" s="57">
        <f t="shared" si="359"/>
        <v>8.9162322443743001E+33</v>
      </c>
      <c r="AM183" s="57">
        <f t="shared" si="272"/>
        <v>1</v>
      </c>
      <c r="AN183" s="57">
        <f t="shared" si="267"/>
        <v>1.3888888888888889E-3</v>
      </c>
      <c r="AO183" s="57">
        <f t="shared" ref="AO183:BH183" si="360">AN183+1/((FACT($B$4-1-AO$10))*(($B$5*$P183)^AO$10))</f>
        <v>1.4090762273901809E-3</v>
      </c>
      <c r="AP183" s="57">
        <f t="shared" si="360"/>
        <v>1.4093207445716404E-3</v>
      </c>
      <c r="AQ183" s="57">
        <f t="shared" si="360"/>
        <v>1.409323113924174E-3</v>
      </c>
      <c r="AR183" s="57">
        <f t="shared" si="360"/>
        <v>1.4093231311433057E-3</v>
      </c>
      <c r="AS183" s="57">
        <f t="shared" si="360"/>
        <v>1.4093231312267318E-3</v>
      </c>
      <c r="AT183" s="57">
        <f t="shared" si="360"/>
        <v>1.4093231312269339E-3</v>
      </c>
      <c r="AU183" s="57" t="e">
        <f t="shared" si="360"/>
        <v>#NUM!</v>
      </c>
      <c r="AV183" s="57" t="e">
        <f t="shared" si="360"/>
        <v>#NUM!</v>
      </c>
      <c r="AW183" s="57" t="e">
        <f t="shared" si="360"/>
        <v>#NUM!</v>
      </c>
      <c r="AX183" s="57" t="e">
        <f t="shared" si="360"/>
        <v>#NUM!</v>
      </c>
      <c r="AY183" s="57" t="e">
        <f t="shared" si="360"/>
        <v>#NUM!</v>
      </c>
      <c r="AZ183" s="57" t="e">
        <f t="shared" si="360"/>
        <v>#NUM!</v>
      </c>
      <c r="BA183" s="57" t="e">
        <f t="shared" si="360"/>
        <v>#NUM!</v>
      </c>
      <c r="BB183" s="57" t="e">
        <f t="shared" si="360"/>
        <v>#NUM!</v>
      </c>
      <c r="BC183" s="57" t="e">
        <f t="shared" si="360"/>
        <v>#NUM!</v>
      </c>
      <c r="BD183" s="57" t="e">
        <f t="shared" si="360"/>
        <v>#NUM!</v>
      </c>
      <c r="BE183" s="57" t="e">
        <f t="shared" si="360"/>
        <v>#NUM!</v>
      </c>
      <c r="BF183" s="57" t="e">
        <f t="shared" si="360"/>
        <v>#NUM!</v>
      </c>
      <c r="BG183" s="57" t="e">
        <f t="shared" si="360"/>
        <v>#NUM!</v>
      </c>
      <c r="BH183" s="57" t="e">
        <f t="shared" si="360"/>
        <v>#NUM!</v>
      </c>
      <c r="BI183" s="5">
        <f t="shared" si="274"/>
        <v>4.730403211975081</v>
      </c>
    </row>
    <row r="184" spans="4:61" s="1" customFormat="1">
      <c r="D184" s="5"/>
      <c r="E184" s="5"/>
      <c r="F184" s="5"/>
      <c r="G184" s="5"/>
      <c r="H184" s="5"/>
      <c r="O184" s="3"/>
      <c r="P184" s="57">
        <v>86.5</v>
      </c>
      <c r="Q184" s="57">
        <f t="shared" si="269"/>
        <v>1.6382641350162968E-167</v>
      </c>
      <c r="R184" s="57">
        <f t="shared" si="270"/>
        <v>1</v>
      </c>
      <c r="S184" s="57">
        <f t="shared" ref="S184:AL184" si="361">R184+(($B$5*$P184)^S$10)/FACT(S$10)</f>
        <v>416.2</v>
      </c>
      <c r="T184" s="57">
        <f t="shared" si="361"/>
        <v>86611.719999999987</v>
      </c>
      <c r="U184" s="57">
        <f t="shared" si="361"/>
        <v>12016071.687999997</v>
      </c>
      <c r="V184" s="57">
        <f t="shared" si="361"/>
        <v>1250294016.3663998</v>
      </c>
      <c r="W184" s="57">
        <f t="shared" si="361"/>
        <v>104076894542.46069</v>
      </c>
      <c r="X184" s="57">
        <f t="shared" si="361"/>
        <v>7219677650948.1855</v>
      </c>
      <c r="Y184" s="57">
        <f t="shared" si="361"/>
        <v>429276453945184.88</v>
      </c>
      <c r="Z184" s="57">
        <f t="shared" si="361"/>
        <v>2.2334023143616068E+16</v>
      </c>
      <c r="AA184" s="57">
        <f t="shared" si="361"/>
        <v>1.0328730037604329E+18</v>
      </c>
      <c r="AB184" s="57">
        <f t="shared" si="361"/>
        <v>4.2990451478970663E+19</v>
      </c>
      <c r="AC184" s="57">
        <f t="shared" si="361"/>
        <v>1.6266983226523603E+21</v>
      </c>
      <c r="AD184" s="57">
        <f t="shared" si="361"/>
        <v>5.6422990665251637E+22</v>
      </c>
      <c r="AE184" s="57">
        <f t="shared" si="361"/>
        <v>1.8065322660996532E+24</v>
      </c>
      <c r="AF184" s="57">
        <f t="shared" si="361"/>
        <v>5.3709773063268466E+25</v>
      </c>
      <c r="AG184" s="57">
        <f t="shared" si="361"/>
        <v>1.4903914783289013E+27</v>
      </c>
      <c r="AH184" s="57">
        <f t="shared" si="361"/>
        <v>3.8772281729972068E+28</v>
      </c>
      <c r="AI184" s="57">
        <f t="shared" si="361"/>
        <v>9.4932762481716275E+29</v>
      </c>
      <c r="AJ184" s="57">
        <f t="shared" si="361"/>
        <v>2.1952804205361693E+31</v>
      </c>
      <c r="AK184" s="57">
        <f t="shared" si="361"/>
        <v>4.8093403979705056E+32</v>
      </c>
      <c r="AL184" s="57">
        <f t="shared" si="361"/>
        <v>1.0009384490680512E+34</v>
      </c>
      <c r="AM184" s="57">
        <f t="shared" si="272"/>
        <v>1</v>
      </c>
      <c r="AN184" s="57">
        <f t="shared" si="267"/>
        <v>1.3888888888888889E-3</v>
      </c>
      <c r="AO184" s="57">
        <f t="shared" ref="AO184:BH184" si="362">AN184+1/((FACT($B$4-1-AO$10))*(($B$5*$P184)^AO$10))</f>
        <v>1.4089595375722543E-3</v>
      </c>
      <c r="AP184" s="57">
        <f t="shared" si="362"/>
        <v>1.4092012361353969E-3</v>
      </c>
      <c r="AQ184" s="57">
        <f t="shared" si="362"/>
        <v>1.409203564637932E-3</v>
      </c>
      <c r="AR184" s="57">
        <f t="shared" si="362"/>
        <v>1.4092035814623723E-3</v>
      </c>
      <c r="AS184" s="57">
        <f t="shared" si="362"/>
        <v>1.4092035815434149E-3</v>
      </c>
      <c r="AT184" s="57">
        <f t="shared" si="362"/>
        <v>1.4092035815436101E-3</v>
      </c>
      <c r="AU184" s="57" t="e">
        <f t="shared" si="362"/>
        <v>#NUM!</v>
      </c>
      <c r="AV184" s="57" t="e">
        <f t="shared" si="362"/>
        <v>#NUM!</v>
      </c>
      <c r="AW184" s="57" t="e">
        <f t="shared" si="362"/>
        <v>#NUM!</v>
      </c>
      <c r="AX184" s="57" t="e">
        <f t="shared" si="362"/>
        <v>#NUM!</v>
      </c>
      <c r="AY184" s="57" t="e">
        <f t="shared" si="362"/>
        <v>#NUM!</v>
      </c>
      <c r="AZ184" s="57" t="e">
        <f t="shared" si="362"/>
        <v>#NUM!</v>
      </c>
      <c r="BA184" s="57" t="e">
        <f t="shared" si="362"/>
        <v>#NUM!</v>
      </c>
      <c r="BB184" s="57" t="e">
        <f t="shared" si="362"/>
        <v>#NUM!</v>
      </c>
      <c r="BC184" s="57" t="e">
        <f t="shared" si="362"/>
        <v>#NUM!</v>
      </c>
      <c r="BD184" s="57" t="e">
        <f t="shared" si="362"/>
        <v>#NUM!</v>
      </c>
      <c r="BE184" s="57" t="e">
        <f t="shared" si="362"/>
        <v>#NUM!</v>
      </c>
      <c r="BF184" s="57" t="e">
        <f t="shared" si="362"/>
        <v>#NUM!</v>
      </c>
      <c r="BG184" s="57" t="e">
        <f t="shared" si="362"/>
        <v>#NUM!</v>
      </c>
      <c r="BH184" s="57" t="e">
        <f t="shared" si="362"/>
        <v>#NUM!</v>
      </c>
      <c r="BI184" s="5">
        <f t="shared" si="274"/>
        <v>4.7308045153874421</v>
      </c>
    </row>
    <row r="185" spans="4:61" s="1" customFormat="1">
      <c r="D185" s="5"/>
      <c r="E185" s="5"/>
      <c r="F185" s="5"/>
      <c r="G185" s="5"/>
      <c r="H185" s="5"/>
      <c r="O185" s="3"/>
      <c r="P185" s="58">
        <v>87</v>
      </c>
      <c r="Q185" s="57">
        <f t="shared" si="269"/>
        <v>1.538494819162386E-168</v>
      </c>
      <c r="R185" s="57">
        <f t="shared" si="270"/>
        <v>1</v>
      </c>
      <c r="S185" s="57">
        <f t="shared" ref="S185:AL185" si="363">R185+(($B$5*$P185)^S$10)/FACT(S$10)</f>
        <v>418.59999999999997</v>
      </c>
      <c r="T185" s="57">
        <f t="shared" si="363"/>
        <v>87613.48</v>
      </c>
      <c r="U185" s="57">
        <f t="shared" si="363"/>
        <v>12225140.775999999</v>
      </c>
      <c r="V185" s="57">
        <f t="shared" si="363"/>
        <v>1279382990.4783998</v>
      </c>
      <c r="W185" s="57">
        <f t="shared" si="363"/>
        <v>107112406597.62282</v>
      </c>
      <c r="X185" s="57">
        <f t="shared" si="363"/>
        <v>7473090849654.874</v>
      </c>
      <c r="Y185" s="57">
        <f t="shared" si="363"/>
        <v>446906319109756.06</v>
      </c>
      <c r="Z185" s="57">
        <f t="shared" si="363"/>
        <v>2.3385320834287032E+16</v>
      </c>
      <c r="AA185" s="57">
        <f t="shared" si="363"/>
        <v>1.0877277543385125E+18</v>
      </c>
      <c r="AB185" s="57">
        <f t="shared" si="363"/>
        <v>4.553466777747497E+19</v>
      </c>
      <c r="AC185" s="57">
        <f t="shared" si="363"/>
        <v>1.7329021362921829E+21</v>
      </c>
      <c r="AD185" s="57">
        <f t="shared" si="363"/>
        <v>6.0453290040604012E+22</v>
      </c>
      <c r="AE185" s="57">
        <f t="shared" si="363"/>
        <v>1.9467328276437282E+24</v>
      </c>
      <c r="AF185" s="57">
        <f t="shared" si="363"/>
        <v>5.8211756749291201E+25</v>
      </c>
      <c r="AG185" s="57">
        <f t="shared" si="363"/>
        <v>1.6246300227279569E+27</v>
      </c>
      <c r="AH185" s="57">
        <f t="shared" si="363"/>
        <v>4.2508146764771131E+28</v>
      </c>
      <c r="AI185" s="57">
        <f t="shared" si="363"/>
        <v>1.0467997109693138E+30</v>
      </c>
      <c r="AJ185" s="57">
        <f t="shared" si="363"/>
        <v>2.4346364000514703E+31</v>
      </c>
      <c r="AK185" s="57">
        <f t="shared" si="363"/>
        <v>5.3644626122757554E+32</v>
      </c>
      <c r="AL185" s="57">
        <f t="shared" si="363"/>
        <v>1.1229092115328605E+34</v>
      </c>
      <c r="AM185" s="57">
        <f t="shared" si="272"/>
        <v>1</v>
      </c>
      <c r="AN185" s="57">
        <f t="shared" si="267"/>
        <v>1.3888888888888889E-3</v>
      </c>
      <c r="AO185" s="57">
        <f t="shared" ref="AO185:BH185" si="364">AN185+1/((FACT($B$4-1-AO$10))*(($B$5*$P185)^AO$10))</f>
        <v>1.408844189016603E-3</v>
      </c>
      <c r="AP185" s="57">
        <f t="shared" si="364"/>
        <v>1.4090831174185152E-3</v>
      </c>
      <c r="AQ185" s="57">
        <f t="shared" si="364"/>
        <v>1.4090854060047405E-3</v>
      </c>
      <c r="AR185" s="57">
        <f t="shared" si="364"/>
        <v>1.4090854224457336E-3</v>
      </c>
      <c r="AS185" s="57">
        <f t="shared" si="364"/>
        <v>1.409085422524474E-3</v>
      </c>
      <c r="AT185" s="57">
        <f t="shared" si="364"/>
        <v>1.4090854225246626E-3</v>
      </c>
      <c r="AU185" s="57" t="e">
        <f t="shared" si="364"/>
        <v>#NUM!</v>
      </c>
      <c r="AV185" s="57" t="e">
        <f t="shared" si="364"/>
        <v>#NUM!</v>
      </c>
      <c r="AW185" s="57" t="e">
        <f t="shared" si="364"/>
        <v>#NUM!</v>
      </c>
      <c r="AX185" s="57" t="e">
        <f t="shared" si="364"/>
        <v>#NUM!</v>
      </c>
      <c r="AY185" s="57" t="e">
        <f t="shared" si="364"/>
        <v>#NUM!</v>
      </c>
      <c r="AZ185" s="57" t="e">
        <f t="shared" si="364"/>
        <v>#NUM!</v>
      </c>
      <c r="BA185" s="57" t="e">
        <f t="shared" si="364"/>
        <v>#NUM!</v>
      </c>
      <c r="BB185" s="57" t="e">
        <f t="shared" si="364"/>
        <v>#NUM!</v>
      </c>
      <c r="BC185" s="57" t="e">
        <f t="shared" si="364"/>
        <v>#NUM!</v>
      </c>
      <c r="BD185" s="57" t="e">
        <f t="shared" si="364"/>
        <v>#NUM!</v>
      </c>
      <c r="BE185" s="57" t="e">
        <f t="shared" si="364"/>
        <v>#NUM!</v>
      </c>
      <c r="BF185" s="57" t="e">
        <f t="shared" si="364"/>
        <v>#NUM!</v>
      </c>
      <c r="BG185" s="57" t="e">
        <f t="shared" si="364"/>
        <v>#NUM!</v>
      </c>
      <c r="BH185" s="57" t="e">
        <f t="shared" si="364"/>
        <v>#NUM!</v>
      </c>
      <c r="BI185" s="5">
        <f t="shared" si="274"/>
        <v>4.7312012175400833</v>
      </c>
    </row>
    <row r="186" spans="4:61" s="1" customFormat="1">
      <c r="D186" s="5"/>
      <c r="E186" s="5"/>
      <c r="F186" s="5"/>
      <c r="G186" s="5"/>
      <c r="H186" s="5"/>
      <c r="O186" s="3"/>
      <c r="P186" s="57">
        <v>87.5</v>
      </c>
      <c r="Q186" s="57">
        <f t="shared" si="269"/>
        <v>1.4445150931361472E-169</v>
      </c>
      <c r="R186" s="57">
        <f t="shared" si="270"/>
        <v>1</v>
      </c>
      <c r="S186" s="57">
        <f t="shared" ref="S186:AL186" si="365">R186+(($B$5*$P186)^S$10)/FACT(S$10)</f>
        <v>421</v>
      </c>
      <c r="T186" s="57">
        <f t="shared" si="365"/>
        <v>88621</v>
      </c>
      <c r="U186" s="57">
        <f t="shared" si="365"/>
        <v>12436621</v>
      </c>
      <c r="V186" s="57">
        <f t="shared" si="365"/>
        <v>1308976621</v>
      </c>
      <c r="W186" s="57">
        <f t="shared" si="365"/>
        <v>110218336621</v>
      </c>
      <c r="X186" s="57">
        <f t="shared" si="365"/>
        <v>7733873536621</v>
      </c>
      <c r="Y186" s="57">
        <f t="shared" si="365"/>
        <v>465153185536621</v>
      </c>
      <c r="Z186" s="57">
        <f t="shared" si="365"/>
        <v>2.447966706553662E+16</v>
      </c>
      <c r="AA186" s="57">
        <f t="shared" si="365"/>
        <v>1.1451569814655365E+18</v>
      </c>
      <c r="AB186" s="57">
        <f t="shared" si="365"/>
        <v>4.8213604186265534E+19</v>
      </c>
      <c r="AC186" s="57">
        <f t="shared" si="365"/>
        <v>1.8453724974604472E+21</v>
      </c>
      <c r="AD186" s="57">
        <f t="shared" si="365"/>
        <v>6.4745933762056803E+22</v>
      </c>
      <c r="AE186" s="57">
        <f t="shared" si="365"/>
        <v>2.0969179130797855E+24</v>
      </c>
      <c r="AF186" s="57">
        <f t="shared" si="365"/>
        <v>6.3062077292611647E+25</v>
      </c>
      <c r="AG186" s="57">
        <f t="shared" si="365"/>
        <v>1.7700865399195038E+27</v>
      </c>
      <c r="AH186" s="57">
        <f t="shared" si="365"/>
        <v>4.6579478683875412E+28</v>
      </c>
      <c r="AI186" s="57">
        <f t="shared" si="365"/>
        <v>1.1536350492992568E+30</v>
      </c>
      <c r="AJ186" s="57">
        <f t="shared" si="365"/>
        <v>2.698493169699149E+31</v>
      </c>
      <c r="AK186" s="57">
        <f t="shared" si="365"/>
        <v>5.9799254180387238E+32</v>
      </c>
      <c r="AL186" s="57">
        <f t="shared" si="365"/>
        <v>1.2589152354048372E+34</v>
      </c>
      <c r="AM186" s="57">
        <f t="shared" si="272"/>
        <v>1</v>
      </c>
      <c r="AN186" s="57">
        <f t="shared" si="267"/>
        <v>1.3888888888888889E-3</v>
      </c>
      <c r="AO186" s="57">
        <f t="shared" ref="AO186:BH186" si="366">AN186+1/((FACT($B$4-1-AO$10))*(($B$5*$P186)^AO$10))</f>
        <v>1.4087301587301588E-3</v>
      </c>
      <c r="AP186" s="57">
        <f t="shared" si="366"/>
        <v>1.4089663643235071E-3</v>
      </c>
      <c r="AQ186" s="57">
        <f t="shared" si="366"/>
        <v>1.4089686139005866E-3</v>
      </c>
      <c r="AR186" s="57">
        <f t="shared" si="366"/>
        <v>1.4089686299689943E-3</v>
      </c>
      <c r="AS186" s="57">
        <f t="shared" si="366"/>
        <v>1.4089686300455106E-3</v>
      </c>
      <c r="AT186" s="57">
        <f t="shared" si="366"/>
        <v>1.4089686300456927E-3</v>
      </c>
      <c r="AU186" s="57" t="e">
        <f t="shared" si="366"/>
        <v>#NUM!</v>
      </c>
      <c r="AV186" s="57" t="e">
        <f t="shared" si="366"/>
        <v>#NUM!</v>
      </c>
      <c r="AW186" s="57" t="e">
        <f t="shared" si="366"/>
        <v>#NUM!</v>
      </c>
      <c r="AX186" s="57" t="e">
        <f t="shared" si="366"/>
        <v>#NUM!</v>
      </c>
      <c r="AY186" s="57" t="e">
        <f t="shared" si="366"/>
        <v>#NUM!</v>
      </c>
      <c r="AZ186" s="57" t="e">
        <f t="shared" si="366"/>
        <v>#NUM!</v>
      </c>
      <c r="BA186" s="57" t="e">
        <f t="shared" si="366"/>
        <v>#NUM!</v>
      </c>
      <c r="BB186" s="57" t="e">
        <f t="shared" si="366"/>
        <v>#NUM!</v>
      </c>
      <c r="BC186" s="57" t="e">
        <f t="shared" si="366"/>
        <v>#NUM!</v>
      </c>
      <c r="BD186" s="57" t="e">
        <f t="shared" si="366"/>
        <v>#NUM!</v>
      </c>
      <c r="BE186" s="57" t="e">
        <f t="shared" si="366"/>
        <v>#NUM!</v>
      </c>
      <c r="BF186" s="57" t="e">
        <f t="shared" si="366"/>
        <v>#NUM!</v>
      </c>
      <c r="BG186" s="57" t="e">
        <f t="shared" si="366"/>
        <v>#NUM!</v>
      </c>
      <c r="BH186" s="57" t="e">
        <f t="shared" si="366"/>
        <v>#NUM!</v>
      </c>
      <c r="BI186" s="5">
        <f t="shared" si="274"/>
        <v>4.7315933971152129</v>
      </c>
    </row>
    <row r="187" spans="4:61" s="1" customFormat="1">
      <c r="D187" s="5"/>
      <c r="E187" s="5"/>
      <c r="F187" s="5"/>
      <c r="G187" s="5"/>
      <c r="H187" s="5"/>
      <c r="O187" s="3"/>
      <c r="P187" s="58">
        <v>88</v>
      </c>
      <c r="Q187" s="57">
        <f t="shared" si="269"/>
        <v>1.3560104679883719E-170</v>
      </c>
      <c r="R187" s="57">
        <f t="shared" si="270"/>
        <v>1</v>
      </c>
      <c r="S187" s="57">
        <f t="shared" ref="S187:AL187" si="367">R187+(($B$5*$P187)^S$10)/FACT(S$10)</f>
        <v>423.4</v>
      </c>
      <c r="T187" s="57">
        <f t="shared" si="367"/>
        <v>89634.279999999984</v>
      </c>
      <c r="U187" s="57">
        <f t="shared" si="367"/>
        <v>12650526.183999998</v>
      </c>
      <c r="V187" s="57">
        <f t="shared" si="367"/>
        <v>1339080711.2463996</v>
      </c>
      <c r="W187" s="57">
        <f t="shared" si="367"/>
        <v>113395902745.31792</v>
      </c>
      <c r="X187" s="57">
        <f t="shared" si="367"/>
        <v>8002196173943.9531</v>
      </c>
      <c r="Y187" s="57">
        <f t="shared" si="367"/>
        <v>484034943967415.81</v>
      </c>
      <c r="Z187" s="57">
        <f t="shared" si="367"/>
        <v>2.5618564027462728E+16</v>
      </c>
      <c r="AA187" s="57">
        <f t="shared" si="367"/>
        <v>1.2052657956795092E+18</v>
      </c>
      <c r="AB187" s="57">
        <f t="shared" si="367"/>
        <v>5.1033564860661965E+19</v>
      </c>
      <c r="AC187" s="57">
        <f t="shared" si="367"/>
        <v>1.9644402489559881E+21</v>
      </c>
      <c r="AD187" s="57">
        <f t="shared" si="367"/>
        <v>6.9316355529111461E+22</v>
      </c>
      <c r="AE187" s="57">
        <f t="shared" si="367"/>
        <v>2.2577355104781631E+24</v>
      </c>
      <c r="AF187" s="57">
        <f t="shared" si="367"/>
        <v>6.8285467728369528E+25</v>
      </c>
      <c r="AG187" s="57">
        <f t="shared" si="367"/>
        <v>1.9276264069841905E+27</v>
      </c>
      <c r="AH187" s="57">
        <f t="shared" si="367"/>
        <v>5.1014227203337858E+28</v>
      </c>
      <c r="AI187" s="57">
        <f t="shared" si="367"/>
        <v>1.270671884637443E+30</v>
      </c>
      <c r="AJ187" s="57">
        <f t="shared" si="367"/>
        <v>2.9891971579091111E+31</v>
      </c>
      <c r="AK187" s="57">
        <f t="shared" si="367"/>
        <v>6.6618865531262955E+32</v>
      </c>
      <c r="AL187" s="57">
        <f t="shared" si="367"/>
        <v>1.4104774615764959E+34</v>
      </c>
      <c r="AM187" s="57">
        <f t="shared" si="272"/>
        <v>1</v>
      </c>
      <c r="AN187" s="57">
        <f t="shared" si="267"/>
        <v>1.3888888888888889E-3</v>
      </c>
      <c r="AO187" s="57">
        <f t="shared" ref="AO187:BH187" si="368">AN187+1/((FACT($B$4-1-AO$10))*(($B$5*$P187)^AO$10))</f>
        <v>1.4086174242424242E-3</v>
      </c>
      <c r="AP187" s="57">
        <f t="shared" si="368"/>
        <v>1.4088509533067416E-3</v>
      </c>
      <c r="AQ187" s="57">
        <f t="shared" si="368"/>
        <v>1.4088531647562144E-3</v>
      </c>
      <c r="AR187" s="57">
        <f t="shared" si="368"/>
        <v>1.4088531804625317E-3</v>
      </c>
      <c r="AS187" s="57">
        <f t="shared" si="368"/>
        <v>1.4088531805368986E-3</v>
      </c>
      <c r="AT187" s="57">
        <f t="shared" si="368"/>
        <v>1.4088531805370747E-3</v>
      </c>
      <c r="AU187" s="57" t="e">
        <f t="shared" si="368"/>
        <v>#NUM!</v>
      </c>
      <c r="AV187" s="57" t="e">
        <f t="shared" si="368"/>
        <v>#NUM!</v>
      </c>
      <c r="AW187" s="57" t="e">
        <f t="shared" si="368"/>
        <v>#NUM!</v>
      </c>
      <c r="AX187" s="57" t="e">
        <f t="shared" si="368"/>
        <v>#NUM!</v>
      </c>
      <c r="AY187" s="57" t="e">
        <f t="shared" si="368"/>
        <v>#NUM!</v>
      </c>
      <c r="AZ187" s="57" t="e">
        <f t="shared" si="368"/>
        <v>#NUM!</v>
      </c>
      <c r="BA187" s="57" t="e">
        <f t="shared" si="368"/>
        <v>#NUM!</v>
      </c>
      <c r="BB187" s="57" t="e">
        <f t="shared" si="368"/>
        <v>#NUM!</v>
      </c>
      <c r="BC187" s="57" t="e">
        <f t="shared" si="368"/>
        <v>#NUM!</v>
      </c>
      <c r="BD187" s="57" t="e">
        <f t="shared" si="368"/>
        <v>#NUM!</v>
      </c>
      <c r="BE187" s="57" t="e">
        <f t="shared" si="368"/>
        <v>#NUM!</v>
      </c>
      <c r="BF187" s="57" t="e">
        <f t="shared" si="368"/>
        <v>#NUM!</v>
      </c>
      <c r="BG187" s="57" t="e">
        <f t="shared" si="368"/>
        <v>#NUM!</v>
      </c>
      <c r="BH187" s="57" t="e">
        <f t="shared" si="368"/>
        <v>#NUM!</v>
      </c>
      <c r="BI187" s="5">
        <f t="shared" si="274"/>
        <v>4.7319811310112803</v>
      </c>
    </row>
    <row r="188" spans="4:61" s="1" customFormat="1">
      <c r="D188" s="5"/>
      <c r="E188" s="5"/>
      <c r="F188" s="5"/>
      <c r="G188" s="5"/>
      <c r="H188" s="5"/>
      <c r="O188" s="3"/>
      <c r="P188" s="57">
        <v>88.5</v>
      </c>
      <c r="Q188" s="57">
        <f t="shared" si="269"/>
        <v>1.2726819270705905E-171</v>
      </c>
      <c r="R188" s="57">
        <f t="shared" si="270"/>
        <v>1</v>
      </c>
      <c r="S188" s="57">
        <f t="shared" ref="S188:AL188" si="369">R188+(($B$5*$P188)^S$10)/FACT(S$10)</f>
        <v>425.8</v>
      </c>
      <c r="T188" s="57">
        <f t="shared" si="369"/>
        <v>90653.32</v>
      </c>
      <c r="U188" s="57">
        <f t="shared" si="369"/>
        <v>12866870.152000001</v>
      </c>
      <c r="V188" s="57">
        <f t="shared" si="369"/>
        <v>1369701097.7104001</v>
      </c>
      <c r="W188" s="57">
        <f t="shared" si="369"/>
        <v>116646337071.07208</v>
      </c>
      <c r="X188" s="57">
        <f t="shared" si="369"/>
        <v>8278232163985.0791</v>
      </c>
      <c r="Y188" s="57">
        <f t="shared" si="369"/>
        <v>503569897774423.69</v>
      </c>
      <c r="Z188" s="57">
        <f t="shared" si="369"/>
        <v>2.6803557341688716E+16</v>
      </c>
      <c r="AA188" s="57">
        <f t="shared" si="369"/>
        <v>1.2681629646944433E+18</v>
      </c>
      <c r="AB188" s="57">
        <f t="shared" si="369"/>
        <v>5.400111058903946E+19</v>
      </c>
      <c r="AC188" s="57">
        <f t="shared" si="369"/>
        <v>2.090451669754654E+21</v>
      </c>
      <c r="AD188" s="57">
        <f t="shared" si="369"/>
        <v>7.4180801464217419E+22</v>
      </c>
      <c r="AE188" s="57">
        <f t="shared" si="369"/>
        <v>2.4298716162863547E+24</v>
      </c>
      <c r="AF188" s="57">
        <f t="shared" si="369"/>
        <v>7.3908261483175204E+25</v>
      </c>
      <c r="AG188" s="57">
        <f t="shared" si="369"/>
        <v>2.0981762625134674E+27</v>
      </c>
      <c r="AH188" s="57">
        <f t="shared" si="369"/>
        <v>5.5842491689867727E+28</v>
      </c>
      <c r="AI188" s="57">
        <f t="shared" si="369"/>
        <v>1.398818091309873E+30</v>
      </c>
      <c r="AJ188" s="57">
        <f t="shared" si="369"/>
        <v>3.3093042242342002E+31</v>
      </c>
      <c r="AK188" s="57">
        <f t="shared" si="369"/>
        <v>7.4170916957699697E+32</v>
      </c>
      <c r="AL188" s="57">
        <f t="shared" si="369"/>
        <v>1.5792715714165071E+34</v>
      </c>
      <c r="AM188" s="57">
        <f t="shared" si="272"/>
        <v>1</v>
      </c>
      <c r="AN188" s="57">
        <f t="shared" si="267"/>
        <v>1.3888888888888889E-3</v>
      </c>
      <c r="AO188" s="57">
        <f t="shared" ref="AO188:BH188" si="370">AN188+1/((FACT($B$4-1-AO$10))*(($B$5*$P188)^AO$10))</f>
        <v>1.4085059635907094E-3</v>
      </c>
      <c r="AP188" s="57">
        <f t="shared" si="370"/>
        <v>1.4087368613626234E-3</v>
      </c>
      <c r="AQ188" s="57">
        <f t="shared" si="370"/>
        <v>1.4087390355412668E-3</v>
      </c>
      <c r="AR188" s="57">
        <f t="shared" si="370"/>
        <v>1.4087390508956358E-3</v>
      </c>
      <c r="AS188" s="57">
        <f t="shared" si="370"/>
        <v>1.4087390509679256E-3</v>
      </c>
      <c r="AT188" s="57">
        <f t="shared" si="370"/>
        <v>1.4087390509680958E-3</v>
      </c>
      <c r="AU188" s="57" t="e">
        <f t="shared" si="370"/>
        <v>#NUM!</v>
      </c>
      <c r="AV188" s="57" t="e">
        <f t="shared" si="370"/>
        <v>#NUM!</v>
      </c>
      <c r="AW188" s="57" t="e">
        <f t="shared" si="370"/>
        <v>#NUM!</v>
      </c>
      <c r="AX188" s="57" t="e">
        <f t="shared" si="370"/>
        <v>#NUM!</v>
      </c>
      <c r="AY188" s="57" t="e">
        <f t="shared" si="370"/>
        <v>#NUM!</v>
      </c>
      <c r="AZ188" s="57" t="e">
        <f t="shared" si="370"/>
        <v>#NUM!</v>
      </c>
      <c r="BA188" s="57" t="e">
        <f t="shared" si="370"/>
        <v>#NUM!</v>
      </c>
      <c r="BB188" s="57" t="e">
        <f t="shared" si="370"/>
        <v>#NUM!</v>
      </c>
      <c r="BC188" s="57" t="e">
        <f t="shared" si="370"/>
        <v>#NUM!</v>
      </c>
      <c r="BD188" s="57" t="e">
        <f t="shared" si="370"/>
        <v>#NUM!</v>
      </c>
      <c r="BE188" s="57" t="e">
        <f t="shared" si="370"/>
        <v>#NUM!</v>
      </c>
      <c r="BF188" s="57" t="e">
        <f t="shared" si="370"/>
        <v>#NUM!</v>
      </c>
      <c r="BG188" s="57" t="e">
        <f t="shared" si="370"/>
        <v>#NUM!</v>
      </c>
      <c r="BH188" s="57" t="e">
        <f t="shared" si="370"/>
        <v>#NUM!</v>
      </c>
      <c r="BI188" s="5">
        <f t="shared" si="274"/>
        <v>4.7323644943932557</v>
      </c>
    </row>
    <row r="189" spans="4:61" s="1" customFormat="1">
      <c r="D189" s="5"/>
      <c r="E189" s="5"/>
      <c r="F189" s="5"/>
      <c r="G189" s="5"/>
      <c r="H189" s="5"/>
      <c r="O189" s="3"/>
      <c r="P189" s="58">
        <v>89</v>
      </c>
      <c r="Q189" s="57">
        <f t="shared" si="269"/>
        <v>1.1942452868629692E-172</v>
      </c>
      <c r="R189" s="57">
        <f t="shared" si="270"/>
        <v>1</v>
      </c>
      <c r="S189" s="57">
        <f t="shared" ref="S189:AL189" si="371">R189+(($B$5*$P189)^S$10)/FACT(S$10)</f>
        <v>428.2</v>
      </c>
      <c r="T189" s="57">
        <f t="shared" si="371"/>
        <v>91678.12</v>
      </c>
      <c r="U189" s="57">
        <f t="shared" si="371"/>
        <v>13085666.728</v>
      </c>
      <c r="V189" s="57">
        <f t="shared" si="371"/>
        <v>1400843650.0623999</v>
      </c>
      <c r="W189" s="57">
        <f t="shared" si="371"/>
        <v>119970885746.15352</v>
      </c>
      <c r="X189" s="57">
        <f t="shared" si="371"/>
        <v>8562157882987.8418</v>
      </c>
      <c r="Y189" s="57">
        <f t="shared" si="371"/>
        <v>523776770057509.19</v>
      </c>
      <c r="Z189" s="57">
        <f t="shared" si="371"/>
        <v>2.8036237060176952E+16</v>
      </c>
      <c r="AA189" s="57">
        <f t="shared" si="371"/>
        <v>1.3339610188311798E+18</v>
      </c>
      <c r="AB189" s="57">
        <f t="shared" si="371"/>
        <v>5.7123067696088433E+19</v>
      </c>
      <c r="AC189" s="57">
        <f t="shared" si="371"/>
        <v>2.2237691015619333E+21</v>
      </c>
      <c r="AD189" s="57">
        <f t="shared" si="371"/>
        <v>7.9356367907186029E+22</v>
      </c>
      <c r="AE189" s="57">
        <f t="shared" si="371"/>
        <v>2.6140522301966172E+24</v>
      </c>
      <c r="AF189" s="57">
        <f t="shared" si="371"/>
        <v>7.9958485970914123E+25</v>
      </c>
      <c r="AG189" s="57">
        <f t="shared" si="371"/>
        <v>2.282727958906549E+27</v>
      </c>
      <c r="AH189" s="57">
        <f t="shared" si="371"/>
        <v>6.1096672886288001E+28</v>
      </c>
      <c r="AI189" s="57">
        <f t="shared" si="371"/>
        <v>1.5390565124731912E+30</v>
      </c>
      <c r="AJ189" s="57">
        <f t="shared" si="371"/>
        <v>3.661597003866902E+31</v>
      </c>
      <c r="AK189" s="57">
        <f t="shared" si="371"/>
        <v>8.2529267837503006E+32</v>
      </c>
      <c r="AL189" s="57">
        <f t="shared" si="371"/>
        <v>1.7671427168439701E+34</v>
      </c>
      <c r="AM189" s="57">
        <f t="shared" si="272"/>
        <v>1</v>
      </c>
      <c r="AN189" s="57">
        <f t="shared" si="267"/>
        <v>1.3888888888888889E-3</v>
      </c>
      <c r="AO189" s="57">
        <f t="shared" ref="AO189:BH189" si="372">AN189+1/((FACT($B$4-1-AO$10))*(($B$5*$P189)^AO$10))</f>
        <v>1.4083957553058678E-3</v>
      </c>
      <c r="AP189" s="57">
        <f t="shared" si="372"/>
        <v>1.4086240660083136E-3</v>
      </c>
      <c r="AQ189" s="57">
        <f t="shared" si="372"/>
        <v>1.4086262037489733E-3</v>
      </c>
      <c r="AR189" s="57">
        <f t="shared" si="372"/>
        <v>1.4086262187611969E-3</v>
      </c>
      <c r="AS189" s="57">
        <f t="shared" si="372"/>
        <v>1.4086262188314788E-3</v>
      </c>
      <c r="AT189" s="57">
        <f t="shared" si="372"/>
        <v>1.4086262188316434E-3</v>
      </c>
      <c r="AU189" s="57" t="e">
        <f t="shared" si="372"/>
        <v>#NUM!</v>
      </c>
      <c r="AV189" s="57" t="e">
        <f t="shared" si="372"/>
        <v>#NUM!</v>
      </c>
      <c r="AW189" s="57" t="e">
        <f t="shared" si="372"/>
        <v>#NUM!</v>
      </c>
      <c r="AX189" s="57" t="e">
        <f t="shared" si="372"/>
        <v>#NUM!</v>
      </c>
      <c r="AY189" s="57" t="e">
        <f t="shared" si="372"/>
        <v>#NUM!</v>
      </c>
      <c r="AZ189" s="57" t="e">
        <f t="shared" si="372"/>
        <v>#NUM!</v>
      </c>
      <c r="BA189" s="57" t="e">
        <f t="shared" si="372"/>
        <v>#NUM!</v>
      </c>
      <c r="BB189" s="57" t="e">
        <f t="shared" si="372"/>
        <v>#NUM!</v>
      </c>
      <c r="BC189" s="57" t="e">
        <f t="shared" si="372"/>
        <v>#NUM!</v>
      </c>
      <c r="BD189" s="57" t="e">
        <f t="shared" si="372"/>
        <v>#NUM!</v>
      </c>
      <c r="BE189" s="57" t="e">
        <f t="shared" si="372"/>
        <v>#NUM!</v>
      </c>
      <c r="BF189" s="57" t="e">
        <f t="shared" si="372"/>
        <v>#NUM!</v>
      </c>
      <c r="BG189" s="57" t="e">
        <f t="shared" si="372"/>
        <v>#NUM!</v>
      </c>
      <c r="BH189" s="57" t="e">
        <f t="shared" si="372"/>
        <v>#NUM!</v>
      </c>
      <c r="BI189" s="5">
        <f t="shared" si="274"/>
        <v>4.732743560741187</v>
      </c>
    </row>
    <row r="190" spans="4:61" s="1" customFormat="1">
      <c r="D190" s="5"/>
      <c r="E190" s="5"/>
      <c r="F190" s="5"/>
      <c r="G190" s="5"/>
      <c r="H190" s="5"/>
      <c r="O190" s="3"/>
      <c r="P190" s="57">
        <v>89.5</v>
      </c>
      <c r="Q190" s="57">
        <f t="shared" si="269"/>
        <v>1.1204305746069527E-173</v>
      </c>
      <c r="R190" s="57">
        <f t="shared" si="270"/>
        <v>1</v>
      </c>
      <c r="S190" s="57">
        <f t="shared" ref="S190:AL190" si="373">R190+(($B$5*$P190)^S$10)/FACT(S$10)</f>
        <v>430.59999999999997</v>
      </c>
      <c r="T190" s="57">
        <f t="shared" si="373"/>
        <v>92708.68</v>
      </c>
      <c r="U190" s="57">
        <f t="shared" si="373"/>
        <v>13306929.735999996</v>
      </c>
      <c r="V190" s="57">
        <f t="shared" si="373"/>
        <v>1432514271.1503997</v>
      </c>
      <c r="W190" s="57">
        <f t="shared" si="373"/>
        <v>123370809045.47562</v>
      </c>
      <c r="X190" s="57">
        <f t="shared" si="373"/>
        <v>8854152714887.1602</v>
      </c>
      <c r="Y190" s="57">
        <f t="shared" si="373"/>
        <v>544674710821971.06</v>
      </c>
      <c r="Z190" s="57">
        <f t="shared" si="373"/>
        <v>2.9318238681172376E+16</v>
      </c>
      <c r="AA190" s="57">
        <f t="shared" si="373"/>
        <v>1.4027763588658985E+18</v>
      </c>
      <c r="AB190" s="57">
        <f t="shared" si="373"/>
        <v>6.0406537202001715E+19</v>
      </c>
      <c r="AC190" s="57">
        <f t="shared" si="373"/>
        <v>2.3647715970393786E+21</v>
      </c>
      <c r="AD190" s="57">
        <f t="shared" si="373"/>
        <v>8.4861040739217461E+22</v>
      </c>
      <c r="AE190" s="57">
        <f t="shared" si="373"/>
        <v>2.8110454425453489E+24</v>
      </c>
      <c r="AF190" s="57">
        <f t="shared" si="373"/>
        <v>8.6465961086539207E+25</v>
      </c>
      <c r="AG190" s="57">
        <f t="shared" si="373"/>
        <v>2.482342745130523E+27</v>
      </c>
      <c r="AH190" s="57">
        <f t="shared" si="373"/>
        <v>6.6811634396711482E+28</v>
      </c>
      <c r="AI190" s="57">
        <f t="shared" si="373"/>
        <v>1.6924506751919572E+30</v>
      </c>
      <c r="AJ190" s="57">
        <f t="shared" si="373"/>
        <v>4.0491035782171821E+31</v>
      </c>
      <c r="AK190" s="57">
        <f t="shared" si="373"/>
        <v>9.1774746535893755E+32</v>
      </c>
      <c r="AL190" s="57">
        <f t="shared" si="373"/>
        <v>1.9761215572667864E+34</v>
      </c>
      <c r="AM190" s="57">
        <f t="shared" si="272"/>
        <v>1</v>
      </c>
      <c r="AN190" s="57">
        <f t="shared" si="267"/>
        <v>1.3888888888888889E-3</v>
      </c>
      <c r="AO190" s="57">
        <f t="shared" ref="AO190:BH190" si="374">AN190+1/((FACT($B$4-1-AO$10))*(($B$5*$P190)^AO$10))</f>
        <v>1.4082867783985103E-3</v>
      </c>
      <c r="AP190" s="57">
        <f t="shared" si="374"/>
        <v>1.4085125452689667E-3</v>
      </c>
      <c r="AQ190" s="57">
        <f t="shared" si="374"/>
        <v>1.4085146473813545E-3</v>
      </c>
      <c r="AR190" s="57">
        <f t="shared" si="374"/>
        <v>1.4085146620609103E-3</v>
      </c>
      <c r="AS190" s="57">
        <f t="shared" si="374"/>
        <v>1.4085146621292508E-3</v>
      </c>
      <c r="AT190" s="57">
        <f t="shared" si="374"/>
        <v>1.4085146621294099E-3</v>
      </c>
      <c r="AU190" s="57" t="e">
        <f t="shared" si="374"/>
        <v>#NUM!</v>
      </c>
      <c r="AV190" s="57" t="e">
        <f t="shared" si="374"/>
        <v>#NUM!</v>
      </c>
      <c r="AW190" s="57" t="e">
        <f t="shared" si="374"/>
        <v>#NUM!</v>
      </c>
      <c r="AX190" s="57" t="e">
        <f t="shared" si="374"/>
        <v>#NUM!</v>
      </c>
      <c r="AY190" s="57" t="e">
        <f t="shared" si="374"/>
        <v>#NUM!</v>
      </c>
      <c r="AZ190" s="57" t="e">
        <f t="shared" si="374"/>
        <v>#NUM!</v>
      </c>
      <c r="BA190" s="57" t="e">
        <f t="shared" si="374"/>
        <v>#NUM!</v>
      </c>
      <c r="BB190" s="57" t="e">
        <f t="shared" si="374"/>
        <v>#NUM!</v>
      </c>
      <c r="BC190" s="57" t="e">
        <f t="shared" si="374"/>
        <v>#NUM!</v>
      </c>
      <c r="BD190" s="57" t="e">
        <f t="shared" si="374"/>
        <v>#NUM!</v>
      </c>
      <c r="BE190" s="57" t="e">
        <f t="shared" si="374"/>
        <v>#NUM!</v>
      </c>
      <c r="BF190" s="57" t="e">
        <f t="shared" si="374"/>
        <v>#NUM!</v>
      </c>
      <c r="BG190" s="57" t="e">
        <f t="shared" si="374"/>
        <v>#NUM!</v>
      </c>
      <c r="BH190" s="57" t="e">
        <f t="shared" si="374"/>
        <v>#NUM!</v>
      </c>
      <c r="BI190" s="5">
        <f t="shared" si="274"/>
        <v>4.7331184018971566</v>
      </c>
    </row>
    <row r="191" spans="4:61" s="1" customFormat="1">
      <c r="D191" s="5"/>
      <c r="E191" s="5"/>
      <c r="F191" s="5"/>
      <c r="G191" s="5"/>
      <c r="H191" s="5"/>
      <c r="O191" s="3"/>
      <c r="P191" s="58">
        <v>90</v>
      </c>
      <c r="Q191" s="57">
        <f t="shared" si="269"/>
        <v>1.0509814231480341E-174</v>
      </c>
      <c r="R191" s="57">
        <f t="shared" si="270"/>
        <v>1</v>
      </c>
      <c r="S191" s="57">
        <f t="shared" ref="S191:AL191" si="375">R191+(($B$5*$P191)^S$10)/FACT(S$10)</f>
        <v>433</v>
      </c>
      <c r="T191" s="57">
        <f t="shared" si="375"/>
        <v>93745</v>
      </c>
      <c r="U191" s="57">
        <f t="shared" si="375"/>
        <v>13530673</v>
      </c>
      <c r="V191" s="57">
        <f t="shared" si="375"/>
        <v>1464718897</v>
      </c>
      <c r="W191" s="57">
        <f t="shared" si="375"/>
        <v>126847381450.60001</v>
      </c>
      <c r="X191" s="57">
        <f t="shared" si="375"/>
        <v>9154399085309.7988</v>
      </c>
      <c r="Y191" s="57">
        <f t="shared" si="375"/>
        <v>566283304237763.25</v>
      </c>
      <c r="Z191" s="57">
        <f t="shared" si="375"/>
        <v>3.0651244182470252E+16</v>
      </c>
      <c r="AA191" s="57">
        <f t="shared" si="375"/>
        <v>1.4747293663376297E+18</v>
      </c>
      <c r="AB191" s="57">
        <f t="shared" si="375"/>
        <v>6.3858904243440517E+19</v>
      </c>
      <c r="AC191" s="57">
        <f t="shared" si="375"/>
        <v>2.5138555903260266E+21</v>
      </c>
      <c r="AD191" s="57">
        <f t="shared" si="375"/>
        <v>9.0713736289299141E+22</v>
      </c>
      <c r="AE191" s="57">
        <f t="shared" si="375"/>
        <v>3.0216636179782511E+24</v>
      </c>
      <c r="AF191" s="57">
        <f t="shared" si="375"/>
        <v>9.3462402824380214E+25</v>
      </c>
      <c r="AG191" s="57">
        <f t="shared" si="375"/>
        <v>2.6981556919687565E+27</v>
      </c>
      <c r="AH191" s="57">
        <f t="shared" si="375"/>
        <v>7.3024874498866927E+28</v>
      </c>
      <c r="AI191" s="57">
        <f t="shared" si="375"/>
        <v>1.8601509053565145E+30</v>
      </c>
      <c r="AJ191" s="57">
        <f t="shared" si="375"/>
        <v>4.4751175645940054E+31</v>
      </c>
      <c r="AK191" s="57">
        <f t="shared" si="375"/>
        <v>1.0199576329055237E+33</v>
      </c>
      <c r="AL191" s="57">
        <f t="shared" si="375"/>
        <v>2.2084417109712526E+34</v>
      </c>
      <c r="AM191" s="57">
        <f t="shared" si="272"/>
        <v>1</v>
      </c>
      <c r="AN191" s="57">
        <f t="shared" si="267"/>
        <v>1.3888888888888889E-3</v>
      </c>
      <c r="AO191" s="57">
        <f t="shared" ref="AO191:BH191" si="376">AN191+1/((FACT($B$4-1-AO$10))*(($B$5*$P191)^AO$10))</f>
        <v>1.408179012345679E-3</v>
      </c>
      <c r="AP191" s="57">
        <f t="shared" si="376"/>
        <v>1.408402277663466E-3</v>
      </c>
      <c r="AQ191" s="57">
        <f t="shared" si="376"/>
        <v>1.408404344934927E-3</v>
      </c>
      <c r="AR191" s="57">
        <f t="shared" si="376"/>
        <v>1.4084043592909787E-3</v>
      </c>
      <c r="AS191" s="57">
        <f t="shared" si="376"/>
        <v>1.4084043593574418E-3</v>
      </c>
      <c r="AT191" s="57">
        <f t="shared" si="376"/>
        <v>1.4084043593575958E-3</v>
      </c>
      <c r="AU191" s="57" t="e">
        <f t="shared" si="376"/>
        <v>#NUM!</v>
      </c>
      <c r="AV191" s="57" t="e">
        <f t="shared" si="376"/>
        <v>#NUM!</v>
      </c>
      <c r="AW191" s="57" t="e">
        <f t="shared" si="376"/>
        <v>#NUM!</v>
      </c>
      <c r="AX191" s="57" t="e">
        <f t="shared" si="376"/>
        <v>#NUM!</v>
      </c>
      <c r="AY191" s="57" t="e">
        <f t="shared" si="376"/>
        <v>#NUM!</v>
      </c>
      <c r="AZ191" s="57" t="e">
        <f t="shared" si="376"/>
        <v>#NUM!</v>
      </c>
      <c r="BA191" s="57" t="e">
        <f t="shared" si="376"/>
        <v>#NUM!</v>
      </c>
      <c r="BB191" s="57" t="e">
        <f t="shared" si="376"/>
        <v>#NUM!</v>
      </c>
      <c r="BC191" s="57" t="e">
        <f t="shared" si="376"/>
        <v>#NUM!</v>
      </c>
      <c r="BD191" s="57" t="e">
        <f t="shared" si="376"/>
        <v>#NUM!</v>
      </c>
      <c r="BE191" s="57" t="e">
        <f t="shared" si="376"/>
        <v>#NUM!</v>
      </c>
      <c r="BF191" s="57" t="e">
        <f t="shared" si="376"/>
        <v>#NUM!</v>
      </c>
      <c r="BG191" s="57" t="e">
        <f t="shared" si="376"/>
        <v>#NUM!</v>
      </c>
      <c r="BH191" s="57" t="e">
        <f t="shared" si="376"/>
        <v>#NUM!</v>
      </c>
      <c r="BI191" s="5">
        <f t="shared" si="274"/>
        <v>4.7334890881106615</v>
      </c>
    </row>
    <row r="192" spans="4:61" s="1" customFormat="1">
      <c r="D192" s="5"/>
      <c r="E192" s="5"/>
      <c r="F192" s="5"/>
      <c r="G192" s="5"/>
      <c r="H192" s="5"/>
      <c r="O192" s="3"/>
      <c r="P192" s="57">
        <v>90.5</v>
      </c>
      <c r="Q192" s="57">
        <f t="shared" si="269"/>
        <v>9.8565448328876585E-176</v>
      </c>
      <c r="R192" s="57">
        <f t="shared" si="270"/>
        <v>1</v>
      </c>
      <c r="S192" s="57">
        <f t="shared" ref="S192:AL192" si="377">R192+(($B$5*$P192)^S$10)/FACT(S$10)</f>
        <v>435.4</v>
      </c>
      <c r="T192" s="57">
        <f t="shared" si="377"/>
        <v>94787.079999999987</v>
      </c>
      <c r="U192" s="57">
        <f t="shared" si="377"/>
        <v>13756910.343999999</v>
      </c>
      <c r="V192" s="57">
        <f t="shared" si="377"/>
        <v>1497463496.8144</v>
      </c>
      <c r="W192" s="57">
        <f t="shared" si="377"/>
        <v>130401891729.36275</v>
      </c>
      <c r="X192" s="57">
        <f t="shared" si="377"/>
        <v>9463082495765.8613</v>
      </c>
      <c r="Y192" s="57">
        <f t="shared" si="377"/>
        <v>588622575980545.13</v>
      </c>
      <c r="Z192" s="57">
        <f t="shared" si="377"/>
        <v>3.203698307220406E+16</v>
      </c>
      <c r="AA192" s="57">
        <f t="shared" si="377"/>
        <v>1.5499445163565921E+18</v>
      </c>
      <c r="AB192" s="57">
        <f t="shared" si="377"/>
        <v>6.7487847762230419E+19</v>
      </c>
      <c r="AC192" s="57">
        <f t="shared" si="377"/>
        <v>2.6714355904901929E+21</v>
      </c>
      <c r="AD192" s="57">
        <f t="shared" si="377"/>
        <v>9.6934343877242426E+22</v>
      </c>
      <c r="AE192" s="57">
        <f t="shared" si="377"/>
        <v>3.2467656792437944E+24</v>
      </c>
      <c r="AF192" s="57">
        <f t="shared" si="377"/>
        <v>1.0098153225661735E+26</v>
      </c>
      <c r="AG192" s="57">
        <f t="shared" si="377"/>
        <v>2.9313803723373561E+27</v>
      </c>
      <c r="AH192" s="57">
        <f t="shared" si="377"/>
        <v>7.9776708880529415E+28</v>
      </c>
      <c r="AI192" s="57">
        <f t="shared" si="377"/>
        <v>2.0434008679369193E+30</v>
      </c>
      <c r="AJ192" s="57">
        <f t="shared" si="377"/>
        <v>4.9432197239831128E+31</v>
      </c>
      <c r="AK192" s="57">
        <f t="shared" si="377"/>
        <v>1.1328897311319807E+33</v>
      </c>
      <c r="AL192" s="57">
        <f t="shared" si="377"/>
        <v>2.4665587367269476E+34</v>
      </c>
      <c r="AM192" s="57">
        <f t="shared" si="272"/>
        <v>1</v>
      </c>
      <c r="AN192" s="57">
        <f t="shared" si="267"/>
        <v>1.3888888888888889E-3</v>
      </c>
      <c r="AO192" s="57">
        <f t="shared" ref="AO192:BH192" si="378">AN192+1/((FACT($B$4-1-AO$10))*(($B$5*$P192)^AO$10))</f>
        <v>1.4080724370779619E-3</v>
      </c>
      <c r="AP192" s="57">
        <f t="shared" si="378"/>
        <v>1.4082932421906355E-3</v>
      </c>
      <c r="AQ192" s="57">
        <f t="shared" si="378"/>
        <v>1.4082952753868849E-3</v>
      </c>
      <c r="AR192" s="57">
        <f t="shared" si="378"/>
        <v>1.4082952894282955E-3</v>
      </c>
      <c r="AS192" s="57">
        <f t="shared" si="378"/>
        <v>1.4082952894929428E-3</v>
      </c>
      <c r="AT192" s="57">
        <f t="shared" si="378"/>
        <v>1.4082952894930916E-3</v>
      </c>
      <c r="AU192" s="57" t="e">
        <f t="shared" si="378"/>
        <v>#NUM!</v>
      </c>
      <c r="AV192" s="57" t="e">
        <f t="shared" si="378"/>
        <v>#NUM!</v>
      </c>
      <c r="AW192" s="57" t="e">
        <f t="shared" si="378"/>
        <v>#NUM!</v>
      </c>
      <c r="AX192" s="57" t="e">
        <f t="shared" si="378"/>
        <v>#NUM!</v>
      </c>
      <c r="AY192" s="57" t="e">
        <f t="shared" si="378"/>
        <v>#NUM!</v>
      </c>
      <c r="AZ192" s="57" t="e">
        <f t="shared" si="378"/>
        <v>#NUM!</v>
      </c>
      <c r="BA192" s="57" t="e">
        <f t="shared" si="378"/>
        <v>#NUM!</v>
      </c>
      <c r="BB192" s="57" t="e">
        <f t="shared" si="378"/>
        <v>#NUM!</v>
      </c>
      <c r="BC192" s="57" t="e">
        <f t="shared" si="378"/>
        <v>#NUM!</v>
      </c>
      <c r="BD192" s="57" t="e">
        <f t="shared" si="378"/>
        <v>#NUM!</v>
      </c>
      <c r="BE192" s="57" t="e">
        <f t="shared" si="378"/>
        <v>#NUM!</v>
      </c>
      <c r="BF192" s="57" t="e">
        <f t="shared" si="378"/>
        <v>#NUM!</v>
      </c>
      <c r="BG192" s="57" t="e">
        <f t="shared" si="378"/>
        <v>#NUM!</v>
      </c>
      <c r="BH192" s="57" t="e">
        <f t="shared" si="378"/>
        <v>#NUM!</v>
      </c>
      <c r="BI192" s="5">
        <f t="shared" si="274"/>
        <v>4.7338556880825022</v>
      </c>
    </row>
    <row r="193" spans="4:61" s="1" customFormat="1">
      <c r="D193" s="5"/>
      <c r="E193" s="5"/>
      <c r="F193" s="5"/>
      <c r="G193" s="5"/>
      <c r="H193" s="5"/>
      <c r="O193" s="3"/>
      <c r="P193" s="58">
        <v>91</v>
      </c>
      <c r="Q193" s="57">
        <f t="shared" si="269"/>
        <v>9.2421885385929236E-177</v>
      </c>
      <c r="R193" s="57">
        <f t="shared" si="270"/>
        <v>1</v>
      </c>
      <c r="S193" s="57">
        <f t="shared" ref="S193:AL193" si="379">R193+(($B$5*$P193)^S$10)/FACT(S$10)</f>
        <v>437.8</v>
      </c>
      <c r="T193" s="57">
        <f t="shared" si="379"/>
        <v>95834.920000000013</v>
      </c>
      <c r="U193" s="57">
        <f t="shared" si="379"/>
        <v>13985655.592</v>
      </c>
      <c r="V193" s="57">
        <f t="shared" si="379"/>
        <v>1530754072.9744003</v>
      </c>
      <c r="W193" s="57">
        <f t="shared" si="379"/>
        <v>134035643015.50087</v>
      </c>
      <c r="X193" s="57">
        <f t="shared" si="379"/>
        <v>9780391558031.4297</v>
      </c>
      <c r="Y193" s="57">
        <f t="shared" si="379"/>
        <v>611713000655025.25</v>
      </c>
      <c r="Z193" s="57">
        <f t="shared" si="379"/>
        <v>3.3477233457350896E+16</v>
      </c>
      <c r="AA193" s="57">
        <f t="shared" si="379"/>
        <v>1.6285504929556572E+18</v>
      </c>
      <c r="AB193" s="57">
        <f t="shared" si="379"/>
        <v>7.1301350467841688E+19</v>
      </c>
      <c r="AC193" s="57">
        <f t="shared" si="379"/>
        <v>2.8379448985614979E+21</v>
      </c>
      <c r="AD193" s="57">
        <f t="shared" si="379"/>
        <v>1.0354377004917059E+23</v>
      </c>
      <c r="AE193" s="57">
        <f t="shared" si="379"/>
        <v>3.4872594951096361E+24</v>
      </c>
      <c r="AF193" s="57">
        <f t="shared" si="379"/>
        <v>1.0905919011699615E+26</v>
      </c>
      <c r="AG193" s="57">
        <f t="shared" si="379"/>
        <v>3.1833138098263317E+27</v>
      </c>
      <c r="AH193" s="57">
        <f t="shared" si="379"/>
        <v>8.7110464927891205E+28</v>
      </c>
      <c r="AI193" s="57">
        <f t="shared" si="379"/>
        <v>2.2435445595379343E+30</v>
      </c>
      <c r="AJ193" s="57">
        <f t="shared" si="379"/>
        <v>5.4573011922074996E+31</v>
      </c>
      <c r="AK193" s="57">
        <f t="shared" si="379"/>
        <v>1.2575999247618744E+33</v>
      </c>
      <c r="AL193" s="57">
        <f t="shared" si="379"/>
        <v>2.7531707701183091E+34</v>
      </c>
      <c r="AM193" s="57">
        <f t="shared" si="272"/>
        <v>1</v>
      </c>
      <c r="AN193" s="57">
        <f t="shared" si="267"/>
        <v>1.3888888888888889E-3</v>
      </c>
      <c r="AO193" s="57">
        <f t="shared" ref="AO193:BH193" si="380">AN193+1/((FACT($B$4-1-AO$10))*(($B$5*$P193)^AO$10))</f>
        <v>1.407967032967033E-3</v>
      </c>
      <c r="AP193" s="57">
        <f t="shared" si="380"/>
        <v>1.4081854183159129E-3</v>
      </c>
      <c r="AQ193" s="57">
        <f t="shared" si="380"/>
        <v>1.4081874181817451E-3</v>
      </c>
      <c r="AR193" s="57">
        <f t="shared" si="380"/>
        <v>1.4081874319170874E-3</v>
      </c>
      <c r="AS193" s="57">
        <f t="shared" si="380"/>
        <v>1.408187431979978E-3</v>
      </c>
      <c r="AT193" s="57">
        <f t="shared" si="380"/>
        <v>1.408187431980122E-3</v>
      </c>
      <c r="AU193" s="57" t="e">
        <f t="shared" si="380"/>
        <v>#NUM!</v>
      </c>
      <c r="AV193" s="57" t="e">
        <f t="shared" si="380"/>
        <v>#NUM!</v>
      </c>
      <c r="AW193" s="57" t="e">
        <f t="shared" si="380"/>
        <v>#NUM!</v>
      </c>
      <c r="AX193" s="57" t="e">
        <f t="shared" si="380"/>
        <v>#NUM!</v>
      </c>
      <c r="AY193" s="57" t="e">
        <f t="shared" si="380"/>
        <v>#NUM!</v>
      </c>
      <c r="AZ193" s="57" t="e">
        <f t="shared" si="380"/>
        <v>#NUM!</v>
      </c>
      <c r="BA193" s="57" t="e">
        <f t="shared" si="380"/>
        <v>#NUM!</v>
      </c>
      <c r="BB193" s="57" t="e">
        <f t="shared" si="380"/>
        <v>#NUM!</v>
      </c>
      <c r="BC193" s="57" t="e">
        <f t="shared" si="380"/>
        <v>#NUM!</v>
      </c>
      <c r="BD193" s="57" t="e">
        <f t="shared" si="380"/>
        <v>#NUM!</v>
      </c>
      <c r="BE193" s="57" t="e">
        <f t="shared" si="380"/>
        <v>#NUM!</v>
      </c>
      <c r="BF193" s="57" t="e">
        <f t="shared" si="380"/>
        <v>#NUM!</v>
      </c>
      <c r="BG193" s="57" t="e">
        <f t="shared" si="380"/>
        <v>#NUM!</v>
      </c>
      <c r="BH193" s="57" t="e">
        <f t="shared" si="380"/>
        <v>#NUM!</v>
      </c>
      <c r="BI193" s="5">
        <f t="shared" si="274"/>
        <v>4.7342182690072274</v>
      </c>
    </row>
    <row r="194" spans="4:61" s="1" customFormat="1">
      <c r="D194" s="5"/>
      <c r="E194" s="5"/>
      <c r="F194" s="5"/>
      <c r="G194" s="5"/>
      <c r="H194" s="5"/>
      <c r="O194" s="3"/>
      <c r="P194" s="57">
        <v>91.5</v>
      </c>
      <c r="Q194" s="57">
        <f t="shared" si="269"/>
        <v>8.6645552963019212E-178</v>
      </c>
      <c r="R194" s="57">
        <f t="shared" si="270"/>
        <v>1</v>
      </c>
      <c r="S194" s="57">
        <f t="shared" ref="S194:AL194" si="381">R194+(($B$5*$P194)^S$10)/FACT(S$10)</f>
        <v>440.2</v>
      </c>
      <c r="T194" s="57">
        <f t="shared" si="381"/>
        <v>96888.51999999999</v>
      </c>
      <c r="U194" s="57">
        <f t="shared" si="381"/>
        <v>14216922.567999998</v>
      </c>
      <c r="V194" s="57">
        <f t="shared" si="381"/>
        <v>1564596661.0383999</v>
      </c>
      <c r="W194" s="57">
        <f t="shared" si="381"/>
        <v>137749952888.27832</v>
      </c>
      <c r="X194" s="57">
        <f t="shared" si="381"/>
        <v>10106518028722.238</v>
      </c>
      <c r="Y194" s="57">
        <f t="shared" si="381"/>
        <v>635575509301047.38</v>
      </c>
      <c r="Z194" s="57">
        <f t="shared" si="381"/>
        <v>3.49738231301517E+16</v>
      </c>
      <c r="AA194" s="57">
        <f t="shared" si="381"/>
        <v>1.7106803070276636E+18</v>
      </c>
      <c r="AB194" s="57">
        <f t="shared" si="381"/>
        <v>7.5307709079806378E+19</v>
      </c>
      <c r="AC194" s="57">
        <f t="shared" si="381"/>
        <v>3.0138363488074801E+21</v>
      </c>
      <c r="AD194" s="57">
        <f t="shared" si="381"/>
        <v>1.1056398456284034E+23</v>
      </c>
      <c r="AE194" s="57">
        <f t="shared" si="381"/>
        <v>3.7441043765323197E+24</v>
      </c>
      <c r="AF194" s="57">
        <f t="shared" si="381"/>
        <v>1.1773345724460341E+26</v>
      </c>
      <c r="AG194" s="57">
        <f t="shared" si="381"/>
        <v>3.4553417092217246E+27</v>
      </c>
      <c r="AH194" s="57">
        <f t="shared" si="381"/>
        <v>9.5072688225993711E+28</v>
      </c>
      <c r="AI194" s="57">
        <f t="shared" si="381"/>
        <v>2.4620337817651853E+30</v>
      </c>
      <c r="AJ194" s="57">
        <f t="shared" si="381"/>
        <v>6.0215884464121459E+31</v>
      </c>
      <c r="AK194" s="57">
        <f t="shared" si="381"/>
        <v>1.3952417381320619E+33</v>
      </c>
      <c r="AL194" s="57">
        <f t="shared" si="381"/>
        <v>3.0712409484680044E+34</v>
      </c>
      <c r="AM194" s="57">
        <f t="shared" si="272"/>
        <v>1</v>
      </c>
      <c r="AN194" s="57">
        <f t="shared" si="267"/>
        <v>1.3888888888888889E-3</v>
      </c>
      <c r="AO194" s="57">
        <f t="shared" ref="AO194:BH194" si="382">AN194+1/((FACT($B$4-1-AO$10))*(($B$5*$P194)^AO$10))</f>
        <v>1.4078627808136006E-3</v>
      </c>
      <c r="AP194" s="57">
        <f t="shared" si="382"/>
        <v>1.4080787859584629E-3</v>
      </c>
      <c r="AQ194" s="57">
        <f t="shared" si="382"/>
        <v>1.4080807532184344E-3</v>
      </c>
      <c r="AR194" s="57">
        <f t="shared" si="382"/>
        <v>1.4080807666560025E-3</v>
      </c>
      <c r="AS194" s="57">
        <f t="shared" si="382"/>
        <v>1.4080807667171936E-3</v>
      </c>
      <c r="AT194" s="57">
        <f t="shared" si="382"/>
        <v>1.408080766717333E-3</v>
      </c>
      <c r="AU194" s="57" t="e">
        <f t="shared" si="382"/>
        <v>#NUM!</v>
      </c>
      <c r="AV194" s="57" t="e">
        <f t="shared" si="382"/>
        <v>#NUM!</v>
      </c>
      <c r="AW194" s="57" t="e">
        <f t="shared" si="382"/>
        <v>#NUM!</v>
      </c>
      <c r="AX194" s="57" t="e">
        <f t="shared" si="382"/>
        <v>#NUM!</v>
      </c>
      <c r="AY194" s="57" t="e">
        <f t="shared" si="382"/>
        <v>#NUM!</v>
      </c>
      <c r="AZ194" s="57" t="e">
        <f t="shared" si="382"/>
        <v>#NUM!</v>
      </c>
      <c r="BA194" s="57" t="e">
        <f t="shared" si="382"/>
        <v>#NUM!</v>
      </c>
      <c r="BB194" s="57" t="e">
        <f t="shared" si="382"/>
        <v>#NUM!</v>
      </c>
      <c r="BC194" s="57" t="e">
        <f t="shared" si="382"/>
        <v>#NUM!</v>
      </c>
      <c r="BD194" s="57" t="e">
        <f t="shared" si="382"/>
        <v>#NUM!</v>
      </c>
      <c r="BE194" s="57" t="e">
        <f t="shared" si="382"/>
        <v>#NUM!</v>
      </c>
      <c r="BF194" s="57" t="e">
        <f t="shared" si="382"/>
        <v>#NUM!</v>
      </c>
      <c r="BG194" s="57" t="e">
        <f t="shared" si="382"/>
        <v>#NUM!</v>
      </c>
      <c r="BH194" s="57" t="e">
        <f t="shared" si="382"/>
        <v>#NUM!</v>
      </c>
      <c r="BI194" s="5">
        <f t="shared" si="274"/>
        <v>4.7345768966141808</v>
      </c>
    </row>
    <row r="195" spans="4:61" s="1" customFormat="1">
      <c r="D195" s="5"/>
      <c r="E195" s="5"/>
      <c r="F195" s="5"/>
      <c r="G195" s="5"/>
      <c r="H195" s="5"/>
      <c r="O195" s="3"/>
      <c r="P195" s="58">
        <v>92</v>
      </c>
      <c r="Q195" s="57">
        <f t="shared" si="269"/>
        <v>8.1215686711296746E-179</v>
      </c>
      <c r="R195" s="57">
        <f t="shared" si="270"/>
        <v>1</v>
      </c>
      <c r="S195" s="57">
        <f t="shared" ref="S195:AL195" si="383">R195+(($B$5*$P195)^S$10)/FACT(S$10)</f>
        <v>442.59999999999997</v>
      </c>
      <c r="T195" s="57">
        <f t="shared" si="383"/>
        <v>97947.87999999999</v>
      </c>
      <c r="U195" s="57">
        <f t="shared" si="383"/>
        <v>14450725.095999997</v>
      </c>
      <c r="V195" s="57">
        <f t="shared" si="383"/>
        <v>1598997329.7423995</v>
      </c>
      <c r="W195" s="57">
        <f t="shared" si="383"/>
        <v>141546153452.1124</v>
      </c>
      <c r="X195" s="57">
        <f t="shared" si="383"/>
        <v>10441656844058.543</v>
      </c>
      <c r="Y195" s="57">
        <f t="shared" si="383"/>
        <v>660231496982887</v>
      </c>
      <c r="Z195" s="57">
        <f t="shared" si="383"/>
        <v>3.6528630672646216E+16</v>
      </c>
      <c r="AA195" s="57">
        <f t="shared" si="383"/>
        <v>1.7964714168918602E+18</v>
      </c>
      <c r="AB195" s="57">
        <f t="shared" si="383"/>
        <v>7.9515544856332354E+19</v>
      </c>
      <c r="AC195" s="57">
        <f t="shared" si="383"/>
        <v>3.199583074934234E+21</v>
      </c>
      <c r="AD195" s="57">
        <f t="shared" si="383"/>
        <v>1.1801806818180099E+23</v>
      </c>
      <c r="AE195" s="57">
        <f t="shared" si="383"/>
        <v>4.0183136853504436E+24</v>
      </c>
      <c r="AF195" s="57">
        <f t="shared" si="383"/>
        <v>1.2704478115261275E+26</v>
      </c>
      <c r="AG195" s="57">
        <f t="shared" si="383"/>
        <v>3.7489439833888156E+27</v>
      </c>
      <c r="AH195" s="57">
        <f t="shared" si="383"/>
        <v>1.0371336196510801E+29</v>
      </c>
      <c r="AI195" s="57">
        <f t="shared" si="383"/>
        <v>2.7004361255372954E+30</v>
      </c>
      <c r="AJ195" s="57">
        <f t="shared" si="383"/>
        <v>6.6406701258508287E+31</v>
      </c>
      <c r="AK195" s="57">
        <f t="shared" si="383"/>
        <v>1.5470744214016653E+33</v>
      </c>
      <c r="AL195" s="57">
        <f t="shared" si="383"/>
        <v>3.4240217682162573E+34</v>
      </c>
      <c r="AM195" s="57">
        <f t="shared" si="272"/>
        <v>1</v>
      </c>
      <c r="AN195" s="57">
        <f t="shared" si="267"/>
        <v>1.3888888888888889E-3</v>
      </c>
      <c r="AO195" s="57">
        <f t="shared" ref="AO195:BH195" si="384">AN195+1/((FACT($B$4-1-AO$10))*(($B$5*$P195)^AO$10))</f>
        <v>1.4077596618357489E-3</v>
      </c>
      <c r="AP195" s="57">
        <f t="shared" si="384"/>
        <v>1.4079733254787161E-3</v>
      </c>
      <c r="AQ195" s="57">
        <f t="shared" si="384"/>
        <v>1.4079752608378009E-3</v>
      </c>
      <c r="AR195" s="57">
        <f t="shared" si="384"/>
        <v>1.4079752739856208E-3</v>
      </c>
      <c r="AS195" s="57">
        <f t="shared" si="384"/>
        <v>1.4079752740451671E-3</v>
      </c>
      <c r="AT195" s="57">
        <f t="shared" si="384"/>
        <v>1.407975274045302E-3</v>
      </c>
      <c r="AU195" s="57" t="e">
        <f t="shared" si="384"/>
        <v>#NUM!</v>
      </c>
      <c r="AV195" s="57" t="e">
        <f t="shared" si="384"/>
        <v>#NUM!</v>
      </c>
      <c r="AW195" s="57" t="e">
        <f t="shared" si="384"/>
        <v>#NUM!</v>
      </c>
      <c r="AX195" s="57" t="e">
        <f t="shared" si="384"/>
        <v>#NUM!</v>
      </c>
      <c r="AY195" s="57" t="e">
        <f t="shared" si="384"/>
        <v>#NUM!</v>
      </c>
      <c r="AZ195" s="57" t="e">
        <f t="shared" si="384"/>
        <v>#NUM!</v>
      </c>
      <c r="BA195" s="57" t="e">
        <f t="shared" si="384"/>
        <v>#NUM!</v>
      </c>
      <c r="BB195" s="57" t="e">
        <f t="shared" si="384"/>
        <v>#NUM!</v>
      </c>
      <c r="BC195" s="57" t="e">
        <f t="shared" si="384"/>
        <v>#NUM!</v>
      </c>
      <c r="BD195" s="57" t="e">
        <f t="shared" si="384"/>
        <v>#NUM!</v>
      </c>
      <c r="BE195" s="57" t="e">
        <f t="shared" si="384"/>
        <v>#NUM!</v>
      </c>
      <c r="BF195" s="57" t="e">
        <f t="shared" si="384"/>
        <v>#NUM!</v>
      </c>
      <c r="BG195" s="57" t="e">
        <f t="shared" si="384"/>
        <v>#NUM!</v>
      </c>
      <c r="BH195" s="57" t="e">
        <f t="shared" si="384"/>
        <v>#NUM!</v>
      </c>
      <c r="BI195" s="5">
        <f t="shared" si="274"/>
        <v>4.7349316352072277</v>
      </c>
    </row>
    <row r="196" spans="4:61" s="1" customFormat="1">
      <c r="D196" s="5"/>
      <c r="E196" s="5"/>
      <c r="F196" s="5"/>
      <c r="G196" s="5"/>
      <c r="H196" s="5"/>
      <c r="O196" s="3"/>
      <c r="P196" s="57">
        <v>92.5</v>
      </c>
      <c r="Q196" s="57">
        <f t="shared" si="269"/>
        <v>7.6112606822801848E-180</v>
      </c>
      <c r="R196" s="57">
        <f t="shared" si="270"/>
        <v>1</v>
      </c>
      <c r="S196" s="57">
        <f t="shared" ref="S196:AL196" si="385">R196+(($B$5*$P196)^S$10)/FACT(S$10)</f>
        <v>445</v>
      </c>
      <c r="T196" s="57">
        <f t="shared" si="385"/>
        <v>99013</v>
      </c>
      <c r="U196" s="57">
        <f t="shared" si="385"/>
        <v>14687077</v>
      </c>
      <c r="V196" s="57">
        <f t="shared" si="385"/>
        <v>1633962181</v>
      </c>
      <c r="W196" s="57">
        <f t="shared" si="385"/>
        <v>145425591416.20001</v>
      </c>
      <c r="X196" s="57">
        <f t="shared" si="385"/>
        <v>10786006154821</v>
      </c>
      <c r="Y196" s="57">
        <f t="shared" si="385"/>
        <v>685702830462211.13</v>
      </c>
      <c r="Z196" s="57">
        <f t="shared" si="385"/>
        <v>3.814358657952236E+16</v>
      </c>
      <c r="AA196" s="57">
        <f t="shared" si="385"/>
        <v>1.8860658515331566E+18</v>
      </c>
      <c r="AB196" s="57">
        <f t="shared" si="385"/>
        <v>8.3933814415474524E+19</v>
      </c>
      <c r="AC196" s="57">
        <f t="shared" si="385"/>
        <v>3.3956793019054707E+21</v>
      </c>
      <c r="AD196" s="57">
        <f t="shared" si="385"/>
        <v>1.2593026233903535E+23</v>
      </c>
      <c r="AE196" s="57">
        <f t="shared" si="385"/>
        <v>4.3109575599148558E+24</v>
      </c>
      <c r="AF196" s="57">
        <f t="shared" si="385"/>
        <v>1.3703610899731946E+26</v>
      </c>
      <c r="AG196" s="57">
        <f t="shared" si="385"/>
        <v>4.0657005915444951E+27</v>
      </c>
      <c r="AH196" s="57">
        <f t="shared" si="385"/>
        <v>1.1308613998222863E+29</v>
      </c>
      <c r="AI196" s="57">
        <f t="shared" si="385"/>
        <v>2.9604434981859791E+30</v>
      </c>
      <c r="AJ196" s="57">
        <f t="shared" si="385"/>
        <v>7.3195258333878487E+31</v>
      </c>
      <c r="AK196" s="57">
        <f t="shared" si="385"/>
        <v>1.7144719839679558E+33</v>
      </c>
      <c r="AL196" s="57">
        <f t="shared" si="385"/>
        <v>3.8150815293044474E+34</v>
      </c>
      <c r="AM196" s="57">
        <f t="shared" si="272"/>
        <v>1</v>
      </c>
      <c r="AN196" s="57">
        <f t="shared" si="267"/>
        <v>1.3888888888888889E-3</v>
      </c>
      <c r="AO196" s="57">
        <f t="shared" ref="AO196:BH196" si="386">AN196+1/((FACT($B$4-1-AO$10))*(($B$5*$P196)^AO$10))</f>
        <v>1.4076576576576578E-3</v>
      </c>
      <c r="AP196" s="57">
        <f t="shared" si="386"/>
        <v>1.4078690176663152E-3</v>
      </c>
      <c r="AQ196" s="57">
        <f t="shared" si="386"/>
        <v>1.4078709218105373E-3</v>
      </c>
      <c r="AR196" s="57">
        <f t="shared" si="386"/>
        <v>1.4078709346763765E-3</v>
      </c>
      <c r="AS196" s="57">
        <f t="shared" si="386"/>
        <v>1.4078709347343308E-3</v>
      </c>
      <c r="AT196" s="57">
        <f t="shared" si="386"/>
        <v>1.4078709347344614E-3</v>
      </c>
      <c r="AU196" s="57" t="e">
        <f t="shared" si="386"/>
        <v>#NUM!</v>
      </c>
      <c r="AV196" s="57" t="e">
        <f t="shared" si="386"/>
        <v>#NUM!</v>
      </c>
      <c r="AW196" s="57" t="e">
        <f t="shared" si="386"/>
        <v>#NUM!</v>
      </c>
      <c r="AX196" s="57" t="e">
        <f t="shared" si="386"/>
        <v>#NUM!</v>
      </c>
      <c r="AY196" s="57" t="e">
        <f t="shared" si="386"/>
        <v>#NUM!</v>
      </c>
      <c r="AZ196" s="57" t="e">
        <f t="shared" si="386"/>
        <v>#NUM!</v>
      </c>
      <c r="BA196" s="57" t="e">
        <f t="shared" si="386"/>
        <v>#NUM!</v>
      </c>
      <c r="BB196" s="57" t="e">
        <f t="shared" si="386"/>
        <v>#NUM!</v>
      </c>
      <c r="BC196" s="57" t="e">
        <f t="shared" si="386"/>
        <v>#NUM!</v>
      </c>
      <c r="BD196" s="57" t="e">
        <f t="shared" si="386"/>
        <v>#NUM!</v>
      </c>
      <c r="BE196" s="57" t="e">
        <f t="shared" si="386"/>
        <v>#NUM!</v>
      </c>
      <c r="BF196" s="57" t="e">
        <f t="shared" si="386"/>
        <v>#NUM!</v>
      </c>
      <c r="BG196" s="57" t="e">
        <f t="shared" si="386"/>
        <v>#NUM!</v>
      </c>
      <c r="BH196" s="57" t="e">
        <f t="shared" si="386"/>
        <v>#NUM!</v>
      </c>
      <c r="BI196" s="5">
        <f t="shared" si="274"/>
        <v>4.7352825477031857</v>
      </c>
    </row>
    <row r="197" spans="4:61" s="1" customFormat="1">
      <c r="D197" s="5"/>
      <c r="E197" s="5"/>
      <c r="F197" s="5"/>
      <c r="G197" s="5"/>
      <c r="H197" s="5"/>
      <c r="O197" s="3"/>
      <c r="P197" s="58">
        <v>93</v>
      </c>
      <c r="Q197" s="57">
        <f t="shared" si="269"/>
        <v>7.1317668175643652E-181</v>
      </c>
      <c r="R197" s="57">
        <f t="shared" si="270"/>
        <v>1</v>
      </c>
      <c r="S197" s="57">
        <f t="shared" ref="S197:AL197" si="387">R197+(($B$5*$P197)^S$10)/FACT(S$10)</f>
        <v>447.4</v>
      </c>
      <c r="T197" s="57">
        <f t="shared" si="387"/>
        <v>100083.87999999999</v>
      </c>
      <c r="U197" s="57">
        <f t="shared" si="387"/>
        <v>14925992.104</v>
      </c>
      <c r="V197" s="57">
        <f t="shared" si="387"/>
        <v>1669497349.9024</v>
      </c>
      <c r="W197" s="57">
        <f t="shared" si="387"/>
        <v>149389628174.14355</v>
      </c>
      <c r="X197" s="57">
        <f t="shared" si="387"/>
        <v>11139767361497.684</v>
      </c>
      <c r="Y197" s="57">
        <f t="shared" si="387"/>
        <v>712011855955158.88</v>
      </c>
      <c r="Z197" s="57">
        <f t="shared" si="387"/>
        <v>3.9820674399481456E+16</v>
      </c>
      <c r="AA197" s="57">
        <f t="shared" si="387"/>
        <v>1.9796103365583857E+18</v>
      </c>
      <c r="AB197" s="57">
        <f t="shared" si="387"/>
        <v>8.8571820855331881E+19</v>
      </c>
      <c r="AC197" s="57">
        <f t="shared" si="387"/>
        <v>3.6026411640899214E+21</v>
      </c>
      <c r="AD197" s="57">
        <f t="shared" si="387"/>
        <v>1.3432602073241665E+23</v>
      </c>
      <c r="AE197" s="57">
        <f t="shared" si="387"/>
        <v>4.6231657622171132E+24</v>
      </c>
      <c r="AF197" s="57">
        <f t="shared" si="387"/>
        <v>1.477530272335577E+26</v>
      </c>
      <c r="AG197" s="57">
        <f t="shared" si="387"/>
        <v>4.4072977046206541E+27</v>
      </c>
      <c r="AH197" s="57">
        <f t="shared" si="387"/>
        <v>1.2324859420372065E+29</v>
      </c>
      <c r="AI197" s="57">
        <f t="shared" si="387"/>
        <v>3.2438812269800871E+30</v>
      </c>
      <c r="AJ197" s="57">
        <f t="shared" si="387"/>
        <v>8.0635570519833982E+31</v>
      </c>
      <c r="AK197" s="57">
        <f t="shared" si="387"/>
        <v>1.8989329442214119E+33</v>
      </c>
      <c r="AL197" s="57">
        <f t="shared" si="387"/>
        <v>4.2483330325240627E+34</v>
      </c>
      <c r="AM197" s="57">
        <f t="shared" si="272"/>
        <v>1</v>
      </c>
      <c r="AN197" s="57">
        <f t="shared" si="267"/>
        <v>1.3888888888888889E-3</v>
      </c>
      <c r="AO197" s="57">
        <f t="shared" ref="AO197:BH197" si="388">AN197+1/((FACT($B$4-1-AO$10))*(($B$5*$P197)^AO$10))</f>
        <v>1.4075567502986859E-3</v>
      </c>
      <c r="AP197" s="57">
        <f t="shared" si="388"/>
        <v>1.4077658437284552E-3</v>
      </c>
      <c r="AQ197" s="57">
        <f t="shared" si="388"/>
        <v>1.4077677173254962E-3</v>
      </c>
      <c r="AR197" s="57">
        <f t="shared" si="388"/>
        <v>1.4077677299168742E-3</v>
      </c>
      <c r="AS197" s="57">
        <f t="shared" si="388"/>
        <v>1.4077677299732872E-3</v>
      </c>
      <c r="AT197" s="57">
        <f t="shared" si="388"/>
        <v>1.4077677299734136E-3</v>
      </c>
      <c r="AU197" s="57" t="e">
        <f t="shared" si="388"/>
        <v>#NUM!</v>
      </c>
      <c r="AV197" s="57" t="e">
        <f t="shared" si="388"/>
        <v>#NUM!</v>
      </c>
      <c r="AW197" s="57" t="e">
        <f t="shared" si="388"/>
        <v>#NUM!</v>
      </c>
      <c r="AX197" s="57" t="e">
        <f t="shared" si="388"/>
        <v>#NUM!</v>
      </c>
      <c r="AY197" s="57" t="e">
        <f t="shared" si="388"/>
        <v>#NUM!</v>
      </c>
      <c r="AZ197" s="57" t="e">
        <f t="shared" si="388"/>
        <v>#NUM!</v>
      </c>
      <c r="BA197" s="57" t="e">
        <f t="shared" si="388"/>
        <v>#NUM!</v>
      </c>
      <c r="BB197" s="57" t="e">
        <f t="shared" si="388"/>
        <v>#NUM!</v>
      </c>
      <c r="BC197" s="57" t="e">
        <f t="shared" si="388"/>
        <v>#NUM!</v>
      </c>
      <c r="BD197" s="57" t="e">
        <f t="shared" si="388"/>
        <v>#NUM!</v>
      </c>
      <c r="BE197" s="57" t="e">
        <f t="shared" si="388"/>
        <v>#NUM!</v>
      </c>
      <c r="BF197" s="57" t="e">
        <f t="shared" si="388"/>
        <v>#NUM!</v>
      </c>
      <c r="BG197" s="57" t="e">
        <f t="shared" si="388"/>
        <v>#NUM!</v>
      </c>
      <c r="BH197" s="57" t="e">
        <f t="shared" si="388"/>
        <v>#NUM!</v>
      </c>
      <c r="BI197" s="5">
        <f t="shared" si="274"/>
        <v>4.7356296956690214</v>
      </c>
    </row>
    <row r="198" spans="4:61" s="1" customFormat="1">
      <c r="D198" s="5"/>
      <c r="E198" s="5"/>
      <c r="F198" s="5"/>
      <c r="G198" s="5"/>
      <c r="H198" s="5"/>
      <c r="O198" s="3"/>
      <c r="P198" s="57">
        <v>93.5</v>
      </c>
      <c r="Q198" s="57">
        <f t="shared" si="269"/>
        <v>6.6813212243737038E-182</v>
      </c>
      <c r="R198" s="57">
        <f t="shared" si="270"/>
        <v>1</v>
      </c>
      <c r="S198" s="57">
        <f t="shared" ref="S198:AL198" si="389">R198+(($B$5*$P198)^S$10)/FACT(S$10)</f>
        <v>449.8</v>
      </c>
      <c r="T198" s="57">
        <f t="shared" si="389"/>
        <v>101160.52</v>
      </c>
      <c r="U198" s="57">
        <f t="shared" si="389"/>
        <v>15167484.231999999</v>
      </c>
      <c r="V198" s="57">
        <f t="shared" si="389"/>
        <v>1705609004.7184</v>
      </c>
      <c r="W198" s="57">
        <f t="shared" si="389"/>
        <v>153439639883.5777</v>
      </c>
      <c r="X198" s="57">
        <f t="shared" si="389"/>
        <v>11503145149622.25</v>
      </c>
      <c r="Y198" s="57">
        <f t="shared" si="389"/>
        <v>739181406974010.38</v>
      </c>
      <c r="Z198" s="57">
        <f t="shared" si="389"/>
        <v>4.1561931895322176E+16</v>
      </c>
      <c r="AA198" s="57">
        <f t="shared" si="389"/>
        <v>2.0772564229142845E+18</v>
      </c>
      <c r="AB198" s="57">
        <f t="shared" si="389"/>
        <v>9.3439225179845313E+19</v>
      </c>
      <c r="AC198" s="57">
        <f t="shared" si="389"/>
        <v>3.8210075504626306E+21</v>
      </c>
      <c r="AD198" s="57">
        <f t="shared" si="389"/>
        <v>1.4323206291603881E+23</v>
      </c>
      <c r="AE198" s="57">
        <f t="shared" si="389"/>
        <v>4.9561306512291616E+24</v>
      </c>
      <c r="AF198" s="57">
        <f t="shared" si="389"/>
        <v>1.592439082537241E+26</v>
      </c>
      <c r="AG198" s="57">
        <f t="shared" si="389"/>
        <v>4.7755342141203731E+27</v>
      </c>
      <c r="AH198" s="57">
        <f t="shared" si="389"/>
        <v>1.3426247729367988E+29</v>
      </c>
      <c r="AI198" s="57">
        <f t="shared" si="389"/>
        <v>3.5527177745940511E+30</v>
      </c>
      <c r="AJ198" s="57">
        <f t="shared" si="389"/>
        <v>8.8786203187283301E+31</v>
      </c>
      <c r="AK198" s="57">
        <f t="shared" si="389"/>
        <v>2.1020908480933327E+33</v>
      </c>
      <c r="AL198" s="57">
        <f t="shared" si="389"/>
        <v>4.7280647079785085E+34</v>
      </c>
      <c r="AM198" s="57">
        <f t="shared" si="272"/>
        <v>1</v>
      </c>
      <c r="AN198" s="57">
        <f t="shared" si="267"/>
        <v>1.3888888888888889E-3</v>
      </c>
      <c r="AO198" s="57">
        <f t="shared" ref="AO198:BH198" si="390">AN198+1/((FACT($B$4-1-AO$10))*(($B$5*$P198)^AO$10))</f>
        <v>1.4074569221628045E-3</v>
      </c>
      <c r="AP198" s="57">
        <f t="shared" si="390"/>
        <v>1.4076637852786012E-3</v>
      </c>
      <c r="AQ198" s="57">
        <f t="shared" si="390"/>
        <v>1.4076656289783854E-3</v>
      </c>
      <c r="AR198" s="57">
        <f t="shared" si="390"/>
        <v>1.4076656413025818E-3</v>
      </c>
      <c r="AS198" s="57">
        <f t="shared" si="390"/>
        <v>1.4076656413575025E-3</v>
      </c>
      <c r="AT198" s="57">
        <f t="shared" si="390"/>
        <v>1.4076656413576248E-3</v>
      </c>
      <c r="AU198" s="57" t="e">
        <f t="shared" si="390"/>
        <v>#NUM!</v>
      </c>
      <c r="AV198" s="57" t="e">
        <f t="shared" si="390"/>
        <v>#NUM!</v>
      </c>
      <c r="AW198" s="57" t="e">
        <f t="shared" si="390"/>
        <v>#NUM!</v>
      </c>
      <c r="AX198" s="57" t="e">
        <f t="shared" si="390"/>
        <v>#NUM!</v>
      </c>
      <c r="AY198" s="57" t="e">
        <f t="shared" si="390"/>
        <v>#NUM!</v>
      </c>
      <c r="AZ198" s="57" t="e">
        <f t="shared" si="390"/>
        <v>#NUM!</v>
      </c>
      <c r="BA198" s="57" t="e">
        <f t="shared" si="390"/>
        <v>#NUM!</v>
      </c>
      <c r="BB198" s="57" t="e">
        <f t="shared" si="390"/>
        <v>#NUM!</v>
      </c>
      <c r="BC198" s="57" t="e">
        <f t="shared" si="390"/>
        <v>#NUM!</v>
      </c>
      <c r="BD198" s="57" t="e">
        <f t="shared" si="390"/>
        <v>#NUM!</v>
      </c>
      <c r="BE198" s="57" t="e">
        <f t="shared" si="390"/>
        <v>#NUM!</v>
      </c>
      <c r="BF198" s="57" t="e">
        <f t="shared" si="390"/>
        <v>#NUM!</v>
      </c>
      <c r="BG198" s="57" t="e">
        <f t="shared" si="390"/>
        <v>#NUM!</v>
      </c>
      <c r="BH198" s="57" t="e">
        <f t="shared" si="390"/>
        <v>#NUM!</v>
      </c>
      <c r="BI198" s="5">
        <f t="shared" si="274"/>
        <v>4.7359731393578608</v>
      </c>
    </row>
    <row r="199" spans="4:61" s="1" customFormat="1">
      <c r="D199" s="5"/>
      <c r="E199" s="5"/>
      <c r="F199" s="5"/>
      <c r="G199" s="5"/>
      <c r="H199" s="5"/>
      <c r="O199" s="3"/>
      <c r="P199" s="58">
        <v>94</v>
      </c>
      <c r="Q199" s="57">
        <f t="shared" si="269"/>
        <v>6.2582520752548353E-183</v>
      </c>
      <c r="R199" s="57">
        <f t="shared" si="270"/>
        <v>1</v>
      </c>
      <c r="S199" s="57">
        <f t="shared" ref="S199:AL199" si="391">R199+(($B$5*$P199)^S$10)/FACT(S$10)</f>
        <v>452.2</v>
      </c>
      <c r="T199" s="57">
        <f t="shared" si="391"/>
        <v>102242.92</v>
      </c>
      <c r="U199" s="57">
        <f t="shared" si="391"/>
        <v>15411567.208000001</v>
      </c>
      <c r="V199" s="57">
        <f t="shared" si="391"/>
        <v>1742303346.8944001</v>
      </c>
      <c r="W199" s="57">
        <f t="shared" si="391"/>
        <v>157577017545.79517</v>
      </c>
      <c r="X199" s="57">
        <f t="shared" si="391"/>
        <v>11876347525303.131</v>
      </c>
      <c r="Y199" s="57">
        <f t="shared" si="391"/>
        <v>767234812253890.25</v>
      </c>
      <c r="Z199" s="57">
        <f t="shared" si="391"/>
        <v>4.3369452222946208E+16</v>
      </c>
      <c r="AA199" s="57">
        <f t="shared" si="391"/>
        <v>2.1791606184123213E+18</v>
      </c>
      <c r="AB199" s="57">
        <f t="shared" si="391"/>
        <v>9.8546058036876919E+19</v>
      </c>
      <c r="AC199" s="57">
        <f t="shared" si="391"/>
        <v>4.0513409776015334E+21</v>
      </c>
      <c r="AD199" s="57">
        <f t="shared" si="391"/>
        <v>1.5267642995323266E+23</v>
      </c>
      <c r="AE199" s="57">
        <f t="shared" si="391"/>
        <v>5.3111102873228291E+24</v>
      </c>
      <c r="AF199" s="57">
        <f t="shared" si="391"/>
        <v>1.7156006431912014E+26</v>
      </c>
      <c r="AG199" s="57">
        <f t="shared" si="391"/>
        <v>5.1723286015955833E+27</v>
      </c>
      <c r="AH199" s="57">
        <f t="shared" si="391"/>
        <v>1.4619400135279184E+29</v>
      </c>
      <c r="AI199" s="57">
        <f t="shared" si="391"/>
        <v>3.8890751040198359E+30</v>
      </c>
      <c r="AJ199" s="57">
        <f t="shared" si="391"/>
        <v>9.7710628077540411E+31</v>
      </c>
      <c r="AK199" s="57">
        <f t="shared" si="391"/>
        <v>2.3257256123750396E+33</v>
      </c>
      <c r="AL199" s="57">
        <f t="shared" si="391"/>
        <v>5.2589743658126629E+34</v>
      </c>
      <c r="AM199" s="57">
        <f t="shared" si="272"/>
        <v>1</v>
      </c>
      <c r="AN199" s="57">
        <f t="shared" si="267"/>
        <v>1.3888888888888889E-3</v>
      </c>
      <c r="AO199" s="57">
        <f t="shared" ref="AO199:BH199" si="392">AN199+1/((FACT($B$4-1-AO$10))*(($B$5*$P199)^AO$10))</f>
        <v>1.4073581560283689E-3</v>
      </c>
      <c r="AP199" s="57">
        <f t="shared" si="392"/>
        <v>1.4075628243255705E-3</v>
      </c>
      <c r="AQ199" s="57">
        <f t="shared" si="392"/>
        <v>1.4075646387608294E-3</v>
      </c>
      <c r="AR199" s="57">
        <f t="shared" si="392"/>
        <v>1.4075646508248936E-3</v>
      </c>
      <c r="AS199" s="57">
        <f t="shared" si="392"/>
        <v>1.407564650878369E-3</v>
      </c>
      <c r="AT199" s="57">
        <f t="shared" si="392"/>
        <v>1.4075646508784876E-3</v>
      </c>
      <c r="AU199" s="57" t="e">
        <f t="shared" si="392"/>
        <v>#NUM!</v>
      </c>
      <c r="AV199" s="57" t="e">
        <f t="shared" si="392"/>
        <v>#NUM!</v>
      </c>
      <c r="AW199" s="57" t="e">
        <f t="shared" si="392"/>
        <v>#NUM!</v>
      </c>
      <c r="AX199" s="57" t="e">
        <f t="shared" si="392"/>
        <v>#NUM!</v>
      </c>
      <c r="AY199" s="57" t="e">
        <f t="shared" si="392"/>
        <v>#NUM!</v>
      </c>
      <c r="AZ199" s="57" t="e">
        <f t="shared" si="392"/>
        <v>#NUM!</v>
      </c>
      <c r="BA199" s="57" t="e">
        <f t="shared" si="392"/>
        <v>#NUM!</v>
      </c>
      <c r="BB199" s="57" t="e">
        <f t="shared" si="392"/>
        <v>#NUM!</v>
      </c>
      <c r="BC199" s="57" t="e">
        <f t="shared" si="392"/>
        <v>#NUM!</v>
      </c>
      <c r="BD199" s="57" t="e">
        <f t="shared" si="392"/>
        <v>#NUM!</v>
      </c>
      <c r="BE199" s="57" t="e">
        <f t="shared" si="392"/>
        <v>#NUM!</v>
      </c>
      <c r="BF199" s="57" t="e">
        <f t="shared" si="392"/>
        <v>#NUM!</v>
      </c>
      <c r="BG199" s="57" t="e">
        <f t="shared" si="392"/>
        <v>#NUM!</v>
      </c>
      <c r="BH199" s="57" t="e">
        <f t="shared" si="392"/>
        <v>#NUM!</v>
      </c>
      <c r="BI199" s="5">
        <f t="shared" si="274"/>
        <v>4.7363129377438362</v>
      </c>
    </row>
    <row r="200" spans="4:61" s="1" customFormat="1">
      <c r="D200" s="5"/>
      <c r="E200" s="5"/>
      <c r="F200" s="5"/>
      <c r="G200" s="5"/>
      <c r="H200" s="5"/>
      <c r="O200" s="3"/>
      <c r="P200" s="57">
        <v>94.5</v>
      </c>
      <c r="Q200" s="57">
        <f t="shared" si="269"/>
        <v>5.8609771057780615E-184</v>
      </c>
      <c r="R200" s="57">
        <f t="shared" si="270"/>
        <v>1</v>
      </c>
      <c r="S200" s="57">
        <f t="shared" ref="S200:AL200" si="393">R200+(($B$5*$P200)^S$10)/FACT(S$10)</f>
        <v>454.59999999999997</v>
      </c>
      <c r="T200" s="57">
        <f t="shared" si="393"/>
        <v>103331.07999999999</v>
      </c>
      <c r="U200" s="57">
        <f t="shared" si="393"/>
        <v>15658254.855999995</v>
      </c>
      <c r="V200" s="57">
        <f t="shared" si="393"/>
        <v>1779586611.0543993</v>
      </c>
      <c r="W200" s="57">
        <f t="shared" si="393"/>
        <v>161803167085.37317</v>
      </c>
      <c r="X200" s="57">
        <f t="shared" si="393"/>
        <v>12259585850943.871</v>
      </c>
      <c r="Y200" s="57">
        <f t="shared" si="393"/>
        <v>796195903764974.38</v>
      </c>
      <c r="Z200" s="57">
        <f t="shared" si="393"/>
        <v>4.5245385129490496E+16</v>
      </c>
      <c r="AA200" s="57">
        <f t="shared" si="393"/>
        <v>2.2854845221060567E+18</v>
      </c>
      <c r="AB200" s="57">
        <f t="shared" si="393"/>
        <v>1.039027317753631E+20</v>
      </c>
      <c r="AC200" s="57">
        <f t="shared" si="393"/>
        <v>4.2942284912369441E+21</v>
      </c>
      <c r="AD200" s="57">
        <f t="shared" si="393"/>
        <v>1.6268854219888466E+23</v>
      </c>
      <c r="AE200" s="57">
        <f t="shared" si="393"/>
        <v>5.6894316727980375E+24</v>
      </c>
      <c r="AF200" s="57">
        <f t="shared" si="393"/>
        <v>1.8475590910421059E+26</v>
      </c>
      <c r="AG200" s="57">
        <f t="shared" si="393"/>
        <v>5.5997261866301247E+27</v>
      </c>
      <c r="AH200" s="57">
        <f t="shared" si="393"/>
        <v>1.5911413355448978E+29</v>
      </c>
      <c r="AI200" s="57">
        <f t="shared" si="393"/>
        <v>4.2552397324992624E+30</v>
      </c>
      <c r="AJ200" s="57">
        <f t="shared" si="393"/>
        <v>1.0747760482590753E+32</v>
      </c>
      <c r="AK200" s="57">
        <f t="shared" si="393"/>
        <v>2.5717757525295907E+33</v>
      </c>
      <c r="AL200" s="57">
        <f t="shared" si="393"/>
        <v>5.8462057742449129E+34</v>
      </c>
      <c r="AM200" s="57">
        <f t="shared" si="272"/>
        <v>1</v>
      </c>
      <c r="AN200" s="57">
        <f t="shared" si="267"/>
        <v>1.3888888888888889E-3</v>
      </c>
      <c r="AO200" s="57">
        <f t="shared" ref="AO200:BH200" si="394">AN200+1/((FACT($B$4-1-AO$10))*(($B$5*$P200)^AO$10))</f>
        <v>1.4072604350382129E-3</v>
      </c>
      <c r="AP200" s="57">
        <f t="shared" si="394"/>
        <v>1.4074629432629629E-3</v>
      </c>
      <c r="AQ200" s="57">
        <f t="shared" si="394"/>
        <v>1.4074647290497773E-3</v>
      </c>
      <c r="AR200" s="57">
        <f t="shared" si="394"/>
        <v>1.4074647408605367E-3</v>
      </c>
      <c r="AS200" s="57">
        <f t="shared" si="394"/>
        <v>1.4074647409126125E-3</v>
      </c>
      <c r="AT200" s="57">
        <f t="shared" si="394"/>
        <v>1.4074647409127272E-3</v>
      </c>
      <c r="AU200" s="57" t="e">
        <f t="shared" si="394"/>
        <v>#NUM!</v>
      </c>
      <c r="AV200" s="57" t="e">
        <f t="shared" si="394"/>
        <v>#NUM!</v>
      </c>
      <c r="AW200" s="57" t="e">
        <f t="shared" si="394"/>
        <v>#NUM!</v>
      </c>
      <c r="AX200" s="57" t="e">
        <f t="shared" si="394"/>
        <v>#NUM!</v>
      </c>
      <c r="AY200" s="57" t="e">
        <f t="shared" si="394"/>
        <v>#NUM!</v>
      </c>
      <c r="AZ200" s="57" t="e">
        <f t="shared" si="394"/>
        <v>#NUM!</v>
      </c>
      <c r="BA200" s="57" t="e">
        <f t="shared" si="394"/>
        <v>#NUM!</v>
      </c>
      <c r="BB200" s="57" t="e">
        <f t="shared" si="394"/>
        <v>#NUM!</v>
      </c>
      <c r="BC200" s="57" t="e">
        <f t="shared" si="394"/>
        <v>#NUM!</v>
      </c>
      <c r="BD200" s="57" t="e">
        <f t="shared" si="394"/>
        <v>#NUM!</v>
      </c>
      <c r="BE200" s="57" t="e">
        <f t="shared" si="394"/>
        <v>#NUM!</v>
      </c>
      <c r="BF200" s="57" t="e">
        <f t="shared" si="394"/>
        <v>#NUM!</v>
      </c>
      <c r="BG200" s="57" t="e">
        <f t="shared" si="394"/>
        <v>#NUM!</v>
      </c>
      <c r="BH200" s="57" t="e">
        <f t="shared" si="394"/>
        <v>#NUM!</v>
      </c>
      <c r="BI200" s="5">
        <f t="shared" si="274"/>
        <v>4.7366491485558626</v>
      </c>
    </row>
    <row r="201" spans="4:61" s="1" customFormat="1">
      <c r="D201" s="5"/>
      <c r="E201" s="5"/>
      <c r="F201" s="5"/>
      <c r="G201" s="5"/>
      <c r="H201" s="5"/>
      <c r="O201" s="3"/>
      <c r="P201" s="58">
        <v>95</v>
      </c>
      <c r="Q201" s="57">
        <f t="shared" si="269"/>
        <v>5.487999322039567E-185</v>
      </c>
      <c r="R201" s="57">
        <f t="shared" si="270"/>
        <v>1</v>
      </c>
      <c r="S201" s="57">
        <f t="shared" ref="S201:AL201" si="395">R201+(($B$5*$P201)^S$10)/FACT(S$10)</f>
        <v>457</v>
      </c>
      <c r="T201" s="57">
        <f t="shared" si="395"/>
        <v>104425</v>
      </c>
      <c r="U201" s="57">
        <f t="shared" si="395"/>
        <v>15907561</v>
      </c>
      <c r="V201" s="57">
        <f t="shared" si="395"/>
        <v>1817465065</v>
      </c>
      <c r="W201" s="57">
        <f t="shared" si="395"/>
        <v>166119509429.79999</v>
      </c>
      <c r="X201" s="57">
        <f t="shared" si="395"/>
        <v>12653074881154.602</v>
      </c>
      <c r="Y201" s="57">
        <f t="shared" si="395"/>
        <v>826089024810655.88</v>
      </c>
      <c r="Z201" s="57">
        <f t="shared" si="395"/>
        <v>4.7191938170792224E+16</v>
      </c>
      <c r="AA201" s="57">
        <f t="shared" si="395"/>
        <v>2.3963949615671921E+18</v>
      </c>
      <c r="AB201" s="57">
        <f t="shared" si="395"/>
        <v>1.0952005282844302E+20</v>
      </c>
      <c r="AC201" s="57">
        <f t="shared" si="395"/>
        <v>4.5502825971280233E+21</v>
      </c>
      <c r="AD201" s="57">
        <f t="shared" si="395"/>
        <v>1.7329925928051205E+23</v>
      </c>
      <c r="AE201" s="57">
        <f t="shared" si="395"/>
        <v>6.0924941337130595E+24</v>
      </c>
      <c r="AF201" s="57">
        <f t="shared" si="395"/>
        <v>1.9888912718665892E+26</v>
      </c>
      <c r="AG201" s="57">
        <f t="shared" si="395"/>
        <v>6.0599067719962119E+27</v>
      </c>
      <c r="AH201" s="57">
        <f t="shared" si="395"/>
        <v>1.7309890964906849E+29</v>
      </c>
      <c r="AI201" s="57">
        <f t="shared" si="395"/>
        <v>4.6536745162340654E+30</v>
      </c>
      <c r="AJ201" s="57">
        <f t="shared" si="395"/>
        <v>1.1816158988305399E+32</v>
      </c>
      <c r="AK201" s="57">
        <f t="shared" si="395"/>
        <v>2.8423515586867318E+33</v>
      </c>
      <c r="AL201" s="57">
        <f t="shared" si="395"/>
        <v>6.4953882847410595E+34</v>
      </c>
      <c r="AM201" s="57">
        <f t="shared" si="272"/>
        <v>1</v>
      </c>
      <c r="AN201" s="57">
        <f t="shared" si="267"/>
        <v>1.3888888888888889E-3</v>
      </c>
      <c r="AO201" s="57">
        <f t="shared" ref="AO201:BH201" si="396">AN201+1/((FACT($B$4-1-AO$10))*(($B$5*$P201)^AO$10))</f>
        <v>1.4071637426900584E-3</v>
      </c>
      <c r="AP201" s="57">
        <f t="shared" si="396"/>
        <v>1.4073641248589308E-3</v>
      </c>
      <c r="AQ201" s="57">
        <f t="shared" si="396"/>
        <v>1.4073658825972542E-3</v>
      </c>
      <c r="AR201" s="57">
        <f t="shared" si="396"/>
        <v>1.4073658941613221E-3</v>
      </c>
      <c r="AS201" s="57">
        <f t="shared" si="396"/>
        <v>1.4073658942120417E-3</v>
      </c>
      <c r="AT201" s="57">
        <f t="shared" si="396"/>
        <v>1.4073658942121529E-3</v>
      </c>
      <c r="AU201" s="57" t="e">
        <f t="shared" si="396"/>
        <v>#NUM!</v>
      </c>
      <c r="AV201" s="57" t="e">
        <f t="shared" si="396"/>
        <v>#NUM!</v>
      </c>
      <c r="AW201" s="57" t="e">
        <f t="shared" si="396"/>
        <v>#NUM!</v>
      </c>
      <c r="AX201" s="57" t="e">
        <f t="shared" si="396"/>
        <v>#NUM!</v>
      </c>
      <c r="AY201" s="57" t="e">
        <f t="shared" si="396"/>
        <v>#NUM!</v>
      </c>
      <c r="AZ201" s="57" t="e">
        <f t="shared" si="396"/>
        <v>#NUM!</v>
      </c>
      <c r="BA201" s="57" t="e">
        <f t="shared" si="396"/>
        <v>#NUM!</v>
      </c>
      <c r="BB201" s="57" t="e">
        <f t="shared" si="396"/>
        <v>#NUM!</v>
      </c>
      <c r="BC201" s="57" t="e">
        <f t="shared" si="396"/>
        <v>#NUM!</v>
      </c>
      <c r="BD201" s="57" t="e">
        <f t="shared" si="396"/>
        <v>#NUM!</v>
      </c>
      <c r="BE201" s="57" t="e">
        <f t="shared" si="396"/>
        <v>#NUM!</v>
      </c>
      <c r="BF201" s="57" t="e">
        <f t="shared" si="396"/>
        <v>#NUM!</v>
      </c>
      <c r="BG201" s="57" t="e">
        <f t="shared" si="396"/>
        <v>#NUM!</v>
      </c>
      <c r="BH201" s="57" t="e">
        <f t="shared" si="396"/>
        <v>#NUM!</v>
      </c>
      <c r="BI201" s="5">
        <f t="shared" si="274"/>
        <v>4.7369818283103156</v>
      </c>
    </row>
    <row r="202" spans="4:61" s="1" customFormat="1">
      <c r="D202" s="5"/>
      <c r="E202" s="5"/>
      <c r="F202" s="5"/>
      <c r="G202" s="5"/>
      <c r="H202" s="5"/>
      <c r="O202" s="3"/>
      <c r="P202" s="57">
        <v>95.5</v>
      </c>
      <c r="Q202" s="57">
        <f t="shared" si="269"/>
        <v>5.1379028747953807E-186</v>
      </c>
      <c r="R202" s="57">
        <f t="shared" si="270"/>
        <v>1</v>
      </c>
      <c r="S202" s="57">
        <f t="shared" ref="S202:AL202" si="397">R202+(($B$5*$P202)^S$10)/FACT(S$10)</f>
        <v>459.4</v>
      </c>
      <c r="T202" s="57">
        <f t="shared" si="397"/>
        <v>105524.67999999998</v>
      </c>
      <c r="U202" s="57">
        <f t="shared" si="397"/>
        <v>16159499.463999996</v>
      </c>
      <c r="V202" s="57">
        <f t="shared" si="397"/>
        <v>1855945009.7103996</v>
      </c>
      <c r="W202" s="57">
        <f t="shared" si="397"/>
        <v>170527480589.10031</v>
      </c>
      <c r="X202" s="57">
        <f t="shared" si="397"/>
        <v>13057032798854.486</v>
      </c>
      <c r="Y202" s="57">
        <f t="shared" si="397"/>
        <v>856939038212119.25</v>
      </c>
      <c r="Z202" s="57">
        <f t="shared" si="397"/>
        <v>4.9211377948392192E+16</v>
      </c>
      <c r="AA202" s="57">
        <f t="shared" si="397"/>
        <v>2.5120641331068969E+18</v>
      </c>
      <c r="AB202" s="57">
        <f t="shared" si="397"/>
        <v>1.1540923442957274E+20</v>
      </c>
      <c r="AC202" s="57">
        <f t="shared" si="397"/>
        <v>4.8201422220568392E+21</v>
      </c>
      <c r="AD202" s="57">
        <f t="shared" si="397"/>
        <v>1.8454094234941847E+23</v>
      </c>
      <c r="AE202" s="57">
        <f t="shared" si="397"/>
        <v>6.5217728483788453E+24</v>
      </c>
      <c r="AF202" s="57">
        <f t="shared" si="397"/>
        <v>2.1402085182865663E+26</v>
      </c>
      <c r="AG202" s="57">
        <f t="shared" si="397"/>
        <v>6.5551927054659458E+27</v>
      </c>
      <c r="AH202" s="57">
        <f t="shared" si="397"/>
        <v>1.8822976631217427E+29</v>
      </c>
      <c r="AI202" s="57">
        <f t="shared" si="397"/>
        <v>5.0870312099189455E+30</v>
      </c>
      <c r="AJ202" s="57">
        <f t="shared" si="397"/>
        <v>1.2984317464043802E+32</v>
      </c>
      <c r="AK202" s="57">
        <f t="shared" si="397"/>
        <v>3.1397492877220138E+33</v>
      </c>
      <c r="AL202" s="57">
        <f t="shared" si="397"/>
        <v>7.2126797399551723E+34</v>
      </c>
      <c r="AM202" s="57">
        <f t="shared" si="272"/>
        <v>1</v>
      </c>
      <c r="AN202" s="57">
        <f t="shared" si="267"/>
        <v>1.3888888888888889E-3</v>
      </c>
      <c r="AO202" s="57">
        <f t="shared" ref="AO202:BH202" si="398">AN202+1/((FACT($B$4-1-AO$10))*(($B$5*$P202)^AO$10))</f>
        <v>1.4070680628272252E-3</v>
      </c>
      <c r="AP202" s="57">
        <f t="shared" si="398"/>
        <v>1.4072663522462735E-3</v>
      </c>
      <c r="AQ202" s="57">
        <f t="shared" si="398"/>
        <v>1.4072680825204362E-3</v>
      </c>
      <c r="AR202" s="57">
        <f t="shared" si="398"/>
        <v>1.4072680938442199E-3</v>
      </c>
      <c r="AS202" s="57">
        <f t="shared" si="398"/>
        <v>1.4072680938936257E-3</v>
      </c>
      <c r="AT202" s="57">
        <f t="shared" si="398"/>
        <v>1.4072680938937334E-3</v>
      </c>
      <c r="AU202" s="57" t="e">
        <f t="shared" si="398"/>
        <v>#NUM!</v>
      </c>
      <c r="AV202" s="57" t="e">
        <f t="shared" si="398"/>
        <v>#NUM!</v>
      </c>
      <c r="AW202" s="57" t="e">
        <f t="shared" si="398"/>
        <v>#NUM!</v>
      </c>
      <c r="AX202" s="57" t="e">
        <f t="shared" si="398"/>
        <v>#NUM!</v>
      </c>
      <c r="AY202" s="57" t="e">
        <f t="shared" si="398"/>
        <v>#NUM!</v>
      </c>
      <c r="AZ202" s="57" t="e">
        <f t="shared" si="398"/>
        <v>#NUM!</v>
      </c>
      <c r="BA202" s="57" t="e">
        <f t="shared" si="398"/>
        <v>#NUM!</v>
      </c>
      <c r="BB202" s="57" t="e">
        <f t="shared" si="398"/>
        <v>#NUM!</v>
      </c>
      <c r="BC202" s="57" t="e">
        <f t="shared" si="398"/>
        <v>#NUM!</v>
      </c>
      <c r="BD202" s="57" t="e">
        <f t="shared" si="398"/>
        <v>#NUM!</v>
      </c>
      <c r="BE202" s="57" t="e">
        <f t="shared" si="398"/>
        <v>#NUM!</v>
      </c>
      <c r="BF202" s="57" t="e">
        <f t="shared" si="398"/>
        <v>#NUM!</v>
      </c>
      <c r="BG202" s="57" t="e">
        <f t="shared" si="398"/>
        <v>#NUM!</v>
      </c>
      <c r="BH202" s="57" t="e">
        <f t="shared" si="398"/>
        <v>#NUM!</v>
      </c>
      <c r="BI202" s="5">
        <f t="shared" si="274"/>
        <v>4.737311032342701</v>
      </c>
    </row>
    <row r="203" spans="4:61" s="1" customFormat="1">
      <c r="D203" s="5"/>
      <c r="E203" s="5"/>
      <c r="F203" s="5"/>
      <c r="G203" s="5"/>
      <c r="H203" s="5"/>
      <c r="O203" s="3"/>
      <c r="P203" s="58">
        <v>96</v>
      </c>
      <c r="Q203" s="57">
        <f t="shared" si="269"/>
        <v>4.8093490969458437E-187</v>
      </c>
      <c r="R203" s="57">
        <f t="shared" si="270"/>
        <v>1</v>
      </c>
      <c r="S203" s="57">
        <f t="shared" ref="S203:AL203" si="399">R203+(($B$5*$P203)^S$10)/FACT(S$10)</f>
        <v>461.79999999999995</v>
      </c>
      <c r="T203" s="57">
        <f t="shared" si="399"/>
        <v>106630.11999999998</v>
      </c>
      <c r="U203" s="57">
        <f t="shared" si="399"/>
        <v>16414084.071999993</v>
      </c>
      <c r="V203" s="57">
        <f t="shared" si="399"/>
        <v>1895032779.3423991</v>
      </c>
      <c r="W203" s="57">
        <f t="shared" si="399"/>
        <v>175028531735.46237</v>
      </c>
      <c r="X203" s="57">
        <f t="shared" si="399"/>
        <v>13471681251565.475</v>
      </c>
      <c r="Y203" s="57">
        <f t="shared" si="399"/>
        <v>888771334579803.88</v>
      </c>
      <c r="Z203" s="57">
        <f t="shared" si="399"/>
        <v>5.1306031366286328E+16</v>
      </c>
      <c r="AA203" s="57">
        <f t="shared" si="399"/>
        <v>2.6326697449896602E+18</v>
      </c>
      <c r="AB203" s="57">
        <f t="shared" si="399"/>
        <v>1.2158190966875472E+20</v>
      </c>
      <c r="AC203" s="57">
        <f t="shared" si="399"/>
        <v>5.1044737057479302E+21</v>
      </c>
      <c r="AD203" s="57">
        <f t="shared" si="399"/>
        <v>1.9644751867518826E+23</v>
      </c>
      <c r="AE203" s="57">
        <f t="shared" si="399"/>
        <v>6.978822528053502E+24</v>
      </c>
      <c r="AF203" s="57">
        <f t="shared" si="399"/>
        <v>2.3021585140816255E+26</v>
      </c>
      <c r="AG203" s="57">
        <f t="shared" si="399"/>
        <v>7.0880573786051133E+27</v>
      </c>
      <c r="AH203" s="57">
        <f t="shared" si="399"/>
        <v>2.0459389336187723E+29</v>
      </c>
      <c r="AI203" s="57">
        <f t="shared" si="399"/>
        <v>5.558163847543747E+30</v>
      </c>
      <c r="AJ203" s="57">
        <f t="shared" si="399"/>
        <v>1.4260955467459958E+32</v>
      </c>
      <c r="AK203" s="57">
        <f t="shared" si="399"/>
        <v>3.4664664437855111E+33</v>
      </c>
      <c r="AL203" s="57">
        <f t="shared" si="399"/>
        <v>8.0048129168900907E+34</v>
      </c>
      <c r="AM203" s="57">
        <f t="shared" si="272"/>
        <v>1</v>
      </c>
      <c r="AN203" s="57">
        <f t="shared" ref="AN203:AN266" si="400">1/((FACT($B$4-1-AN$10))*(($B$5*$P203)^AN$10))</f>
        <v>1.3888888888888889E-3</v>
      </c>
      <c r="AO203" s="57">
        <f t="shared" ref="AO203:BH203" si="401">AN203+1/((FACT($B$4-1-AO$10))*(($B$5*$P203)^AO$10))</f>
        <v>1.4069733796296298E-3</v>
      </c>
      <c r="AP203" s="57">
        <f t="shared" si="401"/>
        <v>1.4071696089128409E-3</v>
      </c>
      <c r="AQ203" s="57">
        <f t="shared" si="401"/>
        <v>1.4071713122920356E-3</v>
      </c>
      <c r="AR203" s="57">
        <f t="shared" si="401"/>
        <v>1.4071713233817439E-3</v>
      </c>
      <c r="AS203" s="57">
        <f t="shared" si="401"/>
        <v>1.4071713234298764E-3</v>
      </c>
      <c r="AT203" s="57">
        <f t="shared" si="401"/>
        <v>1.407171323429981E-3</v>
      </c>
      <c r="AU203" s="57" t="e">
        <f t="shared" si="401"/>
        <v>#NUM!</v>
      </c>
      <c r="AV203" s="57" t="e">
        <f t="shared" si="401"/>
        <v>#NUM!</v>
      </c>
      <c r="AW203" s="57" t="e">
        <f t="shared" si="401"/>
        <v>#NUM!</v>
      </c>
      <c r="AX203" s="57" t="e">
        <f t="shared" si="401"/>
        <v>#NUM!</v>
      </c>
      <c r="AY203" s="57" t="e">
        <f t="shared" si="401"/>
        <v>#NUM!</v>
      </c>
      <c r="AZ203" s="57" t="e">
        <f t="shared" si="401"/>
        <v>#NUM!</v>
      </c>
      <c r="BA203" s="57" t="e">
        <f t="shared" si="401"/>
        <v>#NUM!</v>
      </c>
      <c r="BB203" s="57" t="e">
        <f t="shared" si="401"/>
        <v>#NUM!</v>
      </c>
      <c r="BC203" s="57" t="e">
        <f t="shared" si="401"/>
        <v>#NUM!</v>
      </c>
      <c r="BD203" s="57" t="e">
        <f t="shared" si="401"/>
        <v>#NUM!</v>
      </c>
      <c r="BE203" s="57" t="e">
        <f t="shared" si="401"/>
        <v>#NUM!</v>
      </c>
      <c r="BF203" s="57" t="e">
        <f t="shared" si="401"/>
        <v>#NUM!</v>
      </c>
      <c r="BG203" s="57" t="e">
        <f t="shared" si="401"/>
        <v>#NUM!</v>
      </c>
      <c r="BH203" s="57" t="e">
        <f t="shared" si="401"/>
        <v>#NUM!</v>
      </c>
      <c r="BI203" s="5">
        <f t="shared" si="274"/>
        <v>4.7376368148383401</v>
      </c>
    </row>
    <row r="204" spans="4:61" s="1" customFormat="1">
      <c r="D204" s="5"/>
      <c r="E204" s="5"/>
      <c r="F204" s="5"/>
      <c r="G204" s="5"/>
      <c r="H204" s="5"/>
      <c r="O204" s="3"/>
      <c r="P204" s="57">
        <v>96.5</v>
      </c>
      <c r="Q204" s="57">
        <f t="shared" ref="Q204:Q267" si="402">$B$5*EXP(-$B$5*P204)*(($B$5*P204)^($B$4-1))/FACT($B$4-1)</f>
        <v>4.5010727008573328E-188</v>
      </c>
      <c r="R204" s="57">
        <f t="shared" ref="R204:R267" si="403">(($B$5*$P204)^R$10)/FACT(R$10)</f>
        <v>1</v>
      </c>
      <c r="S204" s="57">
        <f t="shared" ref="S204:AL204" si="404">R204+(($B$5*$P204)^S$10)/FACT(S$10)</f>
        <v>464.2</v>
      </c>
      <c r="T204" s="57">
        <f t="shared" si="404"/>
        <v>107741.31999999999</v>
      </c>
      <c r="U204" s="57">
        <f t="shared" si="404"/>
        <v>16671328.648</v>
      </c>
      <c r="V204" s="57">
        <f t="shared" si="404"/>
        <v>1934734741.2303996</v>
      </c>
      <c r="W204" s="57">
        <f t="shared" si="404"/>
        <v>179624129282.86389</v>
      </c>
      <c r="X204" s="57">
        <f t="shared" si="404"/>
        <v>13897245387896.969</v>
      </c>
      <c r="Y204" s="57">
        <f t="shared" si="404"/>
        <v>921611840672190.38</v>
      </c>
      <c r="Z204" s="57">
        <f t="shared" si="404"/>
        <v>5.3478286907632776E+16</v>
      </c>
      <c r="AA204" s="57">
        <f t="shared" si="404"/>
        <v>2.7583951636872038E+18</v>
      </c>
      <c r="AB204" s="57">
        <f t="shared" si="404"/>
        <v>1.2805014489611695E+20</v>
      </c>
      <c r="AC204" s="57">
        <f t="shared" si="404"/>
        <v>5.4039718245380674E+21</v>
      </c>
      <c r="AD204" s="57">
        <f t="shared" si="404"/>
        <v>2.0905454865871735E+23</v>
      </c>
      <c r="AE204" s="57">
        <f t="shared" si="404"/>
        <v>7.4652812555503962E+24</v>
      </c>
      <c r="AF204" s="57">
        <f t="shared" si="404"/>
        <v>2.4754272487213794E+26</v>
      </c>
      <c r="AG204" s="57">
        <f t="shared" si="404"/>
        <v>7.6611341837523615E+27</v>
      </c>
      <c r="AH204" s="57">
        <f t="shared" si="404"/>
        <v>2.222846069183348E+29</v>
      </c>
      <c r="AI204" s="57">
        <f t="shared" si="404"/>
        <v>6.0701429934276626E+30</v>
      </c>
      <c r="AJ204" s="57">
        <f t="shared" si="404"/>
        <v>1.5655503213960106E+32</v>
      </c>
      <c r="AK204" s="57">
        <f t="shared" si="404"/>
        <v>3.8252182243768389E+33</v>
      </c>
      <c r="AL204" s="57">
        <f t="shared" si="404"/>
        <v>8.8791457756591262E+34</v>
      </c>
      <c r="AM204" s="57">
        <f t="shared" ref="AM204:AM267" si="405">1-EXP(-$B$5*P204)*VLOOKUP(P204,P204:AL604,$B$4+2,1)</f>
        <v>1</v>
      </c>
      <c r="AN204" s="57">
        <f t="shared" si="400"/>
        <v>1.3888888888888889E-3</v>
      </c>
      <c r="AO204" s="57">
        <f t="shared" ref="AO204:BH204" si="406">AN204+1/((FACT($B$4-1-AO$10))*(($B$5*$P204)^AO$10))</f>
        <v>1.4068796776050662E-3</v>
      </c>
      <c r="AP204" s="57">
        <f t="shared" si="406"/>
        <v>1.4070738786922444E-3</v>
      </c>
      <c r="AQ204" s="57">
        <f t="shared" si="406"/>
        <v>1.4070755557309938E-3</v>
      </c>
      <c r="AR204" s="57">
        <f t="shared" si="406"/>
        <v>1.4070755665926437E-3</v>
      </c>
      <c r="AS204" s="57">
        <f t="shared" si="406"/>
        <v>1.407075566639542E-3</v>
      </c>
      <c r="AT204" s="57">
        <f t="shared" si="406"/>
        <v>1.4070755666396432E-3</v>
      </c>
      <c r="AU204" s="57" t="e">
        <f t="shared" si="406"/>
        <v>#NUM!</v>
      </c>
      <c r="AV204" s="57" t="e">
        <f t="shared" si="406"/>
        <v>#NUM!</v>
      </c>
      <c r="AW204" s="57" t="e">
        <f t="shared" si="406"/>
        <v>#NUM!</v>
      </c>
      <c r="AX204" s="57" t="e">
        <f t="shared" si="406"/>
        <v>#NUM!</v>
      </c>
      <c r="AY204" s="57" t="e">
        <f t="shared" si="406"/>
        <v>#NUM!</v>
      </c>
      <c r="AZ204" s="57" t="e">
        <f t="shared" si="406"/>
        <v>#NUM!</v>
      </c>
      <c r="BA204" s="57" t="e">
        <f t="shared" si="406"/>
        <v>#NUM!</v>
      </c>
      <c r="BB204" s="57" t="e">
        <f t="shared" si="406"/>
        <v>#NUM!</v>
      </c>
      <c r="BC204" s="57" t="e">
        <f t="shared" si="406"/>
        <v>#NUM!</v>
      </c>
      <c r="BD204" s="57" t="e">
        <f t="shared" si="406"/>
        <v>#NUM!</v>
      </c>
      <c r="BE204" s="57" t="e">
        <f t="shared" si="406"/>
        <v>#NUM!</v>
      </c>
      <c r="BF204" s="57" t="e">
        <f t="shared" si="406"/>
        <v>#NUM!</v>
      </c>
      <c r="BG204" s="57" t="e">
        <f t="shared" si="406"/>
        <v>#NUM!</v>
      </c>
      <c r="BH204" s="57" t="e">
        <f t="shared" si="406"/>
        <v>#NUM!</v>
      </c>
      <c r="BI204" s="5">
        <f t="shared" ref="BI204:BI267" si="407">$B$5/((FACT($B$4-1))*VLOOKUP(P204,P204:BH604,$B$4+24,1))</f>
        <v>4.7379592288621</v>
      </c>
    </row>
    <row r="205" spans="4:61" s="1" customFormat="1">
      <c r="D205" s="5"/>
      <c r="E205" s="5"/>
      <c r="F205" s="5"/>
      <c r="G205" s="5"/>
      <c r="H205" s="5"/>
      <c r="O205" s="3"/>
      <c r="P205" s="58">
        <v>97</v>
      </c>
      <c r="Q205" s="57">
        <f t="shared" si="402"/>
        <v>4.2118781317974113E-189</v>
      </c>
      <c r="R205" s="57">
        <f t="shared" si="403"/>
        <v>1</v>
      </c>
      <c r="S205" s="57">
        <f t="shared" ref="S205:AL205" si="408">R205+(($B$5*$P205)^S$10)/FACT(S$10)</f>
        <v>466.59999999999997</v>
      </c>
      <c r="T205" s="57">
        <f t="shared" si="408"/>
        <v>108858.27999999998</v>
      </c>
      <c r="U205" s="57">
        <f t="shared" si="408"/>
        <v>16931247.015999999</v>
      </c>
      <c r="V205" s="57">
        <f t="shared" si="408"/>
        <v>1975057295.8863993</v>
      </c>
      <c r="W205" s="57">
        <f t="shared" si="408"/>
        <v>184315754966.69797</v>
      </c>
      <c r="X205" s="57">
        <f t="shared" si="408"/>
        <v>14333953894221.672</v>
      </c>
      <c r="Y205" s="57">
        <f t="shared" si="408"/>
        <v>955487027842381</v>
      </c>
      <c r="Z205" s="57">
        <f t="shared" si="408"/>
        <v>5.5730595931625256E+16</v>
      </c>
      <c r="AA205" s="57">
        <f t="shared" si="408"/>
        <v>2.8894295632206592E+18</v>
      </c>
      <c r="AB205" s="57">
        <f t="shared" si="408"/>
        <v>1.3482645348019805E+20</v>
      </c>
      <c r="AC205" s="57">
        <f t="shared" si="408"/>
        <v>5.719360847638804E+21</v>
      </c>
      <c r="AD205" s="57">
        <f t="shared" si="408"/>
        <v>2.2239929534099268E+23</v>
      </c>
      <c r="AE205" s="57">
        <f t="shared" si="408"/>
        <v>7.9828744876568044E+24</v>
      </c>
      <c r="AF205" s="57">
        <f t="shared" si="408"/>
        <v>2.6607410659781695E+26</v>
      </c>
      <c r="AG205" s="57">
        <f t="shared" si="408"/>
        <v>8.2772259512971866E+27</v>
      </c>
      <c r="AH205" s="57">
        <f t="shared" si="408"/>
        <v>2.4140174463204882E+29</v>
      </c>
      <c r="AI205" s="57">
        <f t="shared" si="408"/>
        <v>6.6262709150883979E+30</v>
      </c>
      <c r="AJ205" s="57">
        <f t="shared" si="408"/>
        <v>1.7178155345755931E+32</v>
      </c>
      <c r="AK205" s="57">
        <f t="shared" si="408"/>
        <v>4.2189552140772671E+33</v>
      </c>
      <c r="AL205" s="57">
        <f t="shared" si="408"/>
        <v>9.8437158033304054E+34</v>
      </c>
      <c r="AM205" s="57">
        <f t="shared" si="405"/>
        <v>1</v>
      </c>
      <c r="AN205" s="57">
        <f t="shared" si="400"/>
        <v>1.3888888888888889E-3</v>
      </c>
      <c r="AO205" s="57">
        <f t="shared" ref="AO205:BH205" si="409">AN205+1/((FACT($B$4-1-AO$10))*(($B$5*$P205)^AO$10))</f>
        <v>1.406786941580756E-3</v>
      </c>
      <c r="AP205" s="57">
        <f t="shared" si="409"/>
        <v>1.4069791457548525E-3</v>
      </c>
      <c r="AQ205" s="57">
        <f t="shared" si="409"/>
        <v>1.4069807969934616E-3</v>
      </c>
      <c r="AR205" s="57">
        <f t="shared" si="409"/>
        <v>1.4069808076328856E-3</v>
      </c>
      <c r="AS205" s="57">
        <f t="shared" si="409"/>
        <v>1.4069808076785876E-3</v>
      </c>
      <c r="AT205" s="57">
        <f t="shared" si="409"/>
        <v>1.4069808076786858E-3</v>
      </c>
      <c r="AU205" s="57" t="e">
        <f t="shared" si="409"/>
        <v>#NUM!</v>
      </c>
      <c r="AV205" s="57" t="e">
        <f t="shared" si="409"/>
        <v>#NUM!</v>
      </c>
      <c r="AW205" s="57" t="e">
        <f t="shared" si="409"/>
        <v>#NUM!</v>
      </c>
      <c r="AX205" s="57" t="e">
        <f t="shared" si="409"/>
        <v>#NUM!</v>
      </c>
      <c r="AY205" s="57" t="e">
        <f t="shared" si="409"/>
        <v>#NUM!</v>
      </c>
      <c r="AZ205" s="57" t="e">
        <f t="shared" si="409"/>
        <v>#NUM!</v>
      </c>
      <c r="BA205" s="57" t="e">
        <f t="shared" si="409"/>
        <v>#NUM!</v>
      </c>
      <c r="BB205" s="57" t="e">
        <f t="shared" si="409"/>
        <v>#NUM!</v>
      </c>
      <c r="BC205" s="57" t="e">
        <f t="shared" si="409"/>
        <v>#NUM!</v>
      </c>
      <c r="BD205" s="57" t="e">
        <f t="shared" si="409"/>
        <v>#NUM!</v>
      </c>
      <c r="BE205" s="57" t="e">
        <f t="shared" si="409"/>
        <v>#NUM!</v>
      </c>
      <c r="BF205" s="57" t="e">
        <f t="shared" si="409"/>
        <v>#NUM!</v>
      </c>
      <c r="BG205" s="57" t="e">
        <f t="shared" si="409"/>
        <v>#NUM!</v>
      </c>
      <c r="BH205" s="57" t="e">
        <f t="shared" si="409"/>
        <v>#NUM!</v>
      </c>
      <c r="BI205" s="5">
        <f t="shared" si="407"/>
        <v>4.7382783263871939</v>
      </c>
    </row>
    <row r="206" spans="4:61" s="1" customFormat="1">
      <c r="D206" s="5"/>
      <c r="E206" s="5"/>
      <c r="F206" s="5"/>
      <c r="G206" s="5"/>
      <c r="H206" s="5"/>
      <c r="O206" s="3"/>
      <c r="P206" s="57">
        <v>97.5</v>
      </c>
      <c r="Q206" s="57">
        <f t="shared" si="402"/>
        <v>3.9406360735940753E-190</v>
      </c>
      <c r="R206" s="57">
        <f t="shared" si="403"/>
        <v>1</v>
      </c>
      <c r="S206" s="57">
        <f t="shared" ref="S206:AL206" si="410">R206+(($B$5*$P206)^S$10)/FACT(S$10)</f>
        <v>469</v>
      </c>
      <c r="T206" s="57">
        <f t="shared" si="410"/>
        <v>109981</v>
      </c>
      <c r="U206" s="57">
        <f t="shared" si="410"/>
        <v>17193853</v>
      </c>
      <c r="V206" s="57">
        <f t="shared" si="410"/>
        <v>2016006877</v>
      </c>
      <c r="W206" s="57">
        <f t="shared" si="410"/>
        <v>189104905923.39999</v>
      </c>
      <c r="X206" s="57">
        <f t="shared" si="410"/>
        <v>14782039031542.6</v>
      </c>
      <c r="Y206" s="57">
        <f t="shared" si="410"/>
        <v>990423920572940.63</v>
      </c>
      <c r="Z206" s="57">
        <f t="shared" si="410"/>
        <v>5.806547399074472E+16</v>
      </c>
      <c r="AA206" s="57">
        <f t="shared" si="410"/>
        <v>3.0259680776396769E+18</v>
      </c>
      <c r="AB206" s="57">
        <f t="shared" si="410"/>
        <v>1.4192380992840973E+20</v>
      </c>
      <c r="AC206" s="57">
        <f t="shared" si="410"/>
        <v>6.0513956268520809E+21</v>
      </c>
      <c r="AD206" s="57">
        <f t="shared" si="410"/>
        <v>2.3652079648687525E+23</v>
      </c>
      <c r="AE206" s="57">
        <f t="shared" si="410"/>
        <v>8.5334192274477079E+24</v>
      </c>
      <c r="AF206" s="57">
        <f t="shared" si="410"/>
        <v>2.8588688106242416E+26</v>
      </c>
      <c r="AG206" s="57">
        <f t="shared" si="410"/>
        <v>8.9393148903136887E+27</v>
      </c>
      <c r="AH206" s="57">
        <f t="shared" si="410"/>
        <v>2.6205208416091319E+29</v>
      </c>
      <c r="AI206" s="57">
        <f t="shared" si="410"/>
        <v>7.230097732316241E+30</v>
      </c>
      <c r="AJ206" s="57">
        <f t="shared" si="410"/>
        <v>1.8839928458435475E+32</v>
      </c>
      <c r="AK206" s="57">
        <f t="shared" si="410"/>
        <v>4.6508824133608828E+33</v>
      </c>
      <c r="AL206" s="57">
        <f t="shared" si="410"/>
        <v>1.0907298762673163E+35</v>
      </c>
      <c r="AM206" s="57">
        <f t="shared" si="405"/>
        <v>1</v>
      </c>
      <c r="AN206" s="57">
        <f t="shared" si="400"/>
        <v>1.3888888888888889E-3</v>
      </c>
      <c r="AO206" s="57">
        <f t="shared" ref="AO206:BH206" si="411">AN206+1/((FACT($B$4-1-AO$10))*(($B$5*$P206)^AO$10))</f>
        <v>1.4066951566951568E-3</v>
      </c>
      <c r="AP206" s="57">
        <f t="shared" si="411"/>
        <v>1.4068853945990699E-3</v>
      </c>
      <c r="AQ206" s="57">
        <f t="shared" si="411"/>
        <v>1.4068870205640605E-3</v>
      </c>
      <c r="AR206" s="57">
        <f t="shared" si="411"/>
        <v>1.406887030986913E-3</v>
      </c>
      <c r="AS206" s="57">
        <f t="shared" si="411"/>
        <v>1.4068870310314551E-3</v>
      </c>
      <c r="AT206" s="57">
        <f t="shared" si="411"/>
        <v>1.4068870310315503E-3</v>
      </c>
      <c r="AU206" s="57" t="e">
        <f t="shared" si="411"/>
        <v>#NUM!</v>
      </c>
      <c r="AV206" s="57" t="e">
        <f t="shared" si="411"/>
        <v>#NUM!</v>
      </c>
      <c r="AW206" s="57" t="e">
        <f t="shared" si="411"/>
        <v>#NUM!</v>
      </c>
      <c r="AX206" s="57" t="e">
        <f t="shared" si="411"/>
        <v>#NUM!</v>
      </c>
      <c r="AY206" s="57" t="e">
        <f t="shared" si="411"/>
        <v>#NUM!</v>
      </c>
      <c r="AZ206" s="57" t="e">
        <f t="shared" si="411"/>
        <v>#NUM!</v>
      </c>
      <c r="BA206" s="57" t="e">
        <f t="shared" si="411"/>
        <v>#NUM!</v>
      </c>
      <c r="BB206" s="57" t="e">
        <f t="shared" si="411"/>
        <v>#NUM!</v>
      </c>
      <c r="BC206" s="57" t="e">
        <f t="shared" si="411"/>
        <v>#NUM!</v>
      </c>
      <c r="BD206" s="57" t="e">
        <f t="shared" si="411"/>
        <v>#NUM!</v>
      </c>
      <c r="BE206" s="57" t="e">
        <f t="shared" si="411"/>
        <v>#NUM!</v>
      </c>
      <c r="BF206" s="57" t="e">
        <f t="shared" si="411"/>
        <v>#NUM!</v>
      </c>
      <c r="BG206" s="57" t="e">
        <f t="shared" si="411"/>
        <v>#NUM!</v>
      </c>
      <c r="BH206" s="57" t="e">
        <f t="shared" si="411"/>
        <v>#NUM!</v>
      </c>
      <c r="BI206" s="5">
        <f t="shared" si="407"/>
        <v>4.7385941583231226</v>
      </c>
    </row>
    <row r="207" spans="4:61" s="1" customFormat="1">
      <c r="D207" s="5"/>
      <c r="E207" s="5"/>
      <c r="F207" s="5"/>
      <c r="G207" s="5"/>
      <c r="H207" s="5"/>
      <c r="O207" s="3"/>
      <c r="P207" s="58">
        <v>98</v>
      </c>
      <c r="Q207" s="57">
        <f t="shared" si="402"/>
        <v>3.686280102503573E-191</v>
      </c>
      <c r="R207" s="57">
        <f t="shared" si="403"/>
        <v>1</v>
      </c>
      <c r="S207" s="57">
        <f t="shared" ref="S207:AL207" si="412">R207+(($B$5*$P207)^S$10)/FACT(S$10)</f>
        <v>471.4</v>
      </c>
      <c r="T207" s="57">
        <f t="shared" si="412"/>
        <v>111109.47999999998</v>
      </c>
      <c r="U207" s="57">
        <f t="shared" si="412"/>
        <v>17459160.423999999</v>
      </c>
      <c r="V207" s="57">
        <f t="shared" si="412"/>
        <v>2057589951.4383996</v>
      </c>
      <c r="W207" s="57">
        <f t="shared" si="412"/>
        <v>193993094770.07309</v>
      </c>
      <c r="X207" s="57">
        <f t="shared" si="412"/>
        <v>15241736672551.031</v>
      </c>
      <c r="Y207" s="57">
        <f t="shared" si="412"/>
        <v>1026450105099431.4</v>
      </c>
      <c r="Z207" s="57">
        <f t="shared" si="412"/>
        <v>6.04855021686E+16</v>
      </c>
      <c r="AA207" s="57">
        <f t="shared" si="412"/>
        <v>3.1682119566875628E+18</v>
      </c>
      <c r="AB207" s="57">
        <f t="shared" si="412"/>
        <v>1.4935566437725956E+20</v>
      </c>
      <c r="AC207" s="57">
        <f t="shared" si="412"/>
        <v>6.4008627206169937E+21</v>
      </c>
      <c r="AD207" s="57">
        <f t="shared" si="412"/>
        <v>2.5145993932521453E+23</v>
      </c>
      <c r="AE207" s="57">
        <f t="shared" si="412"/>
        <v>9.1188283727715743E+24</v>
      </c>
      <c r="AF207" s="57">
        <f t="shared" si="412"/>
        <v>3.0706240773656922E+26</v>
      </c>
      <c r="AG207" s="57">
        <f t="shared" si="412"/>
        <v>9.6505730565852638E+27</v>
      </c>
      <c r="AH207" s="57">
        <f t="shared" si="412"/>
        <v>2.8434978613273686E+29</v>
      </c>
      <c r="AI207" s="57">
        <f t="shared" si="412"/>
        <v>7.8854385997222496E+30</v>
      </c>
      <c r="AJ207" s="57">
        <f t="shared" si="412"/>
        <v>2.0652722626152818E+32</v>
      </c>
      <c r="AK207" s="57">
        <f t="shared" si="412"/>
        <v>5.1244796955306602E+33</v>
      </c>
      <c r="AL207" s="57">
        <f t="shared" si="412"/>
        <v>1.2079472177274064E+35</v>
      </c>
      <c r="AM207" s="57">
        <f t="shared" si="405"/>
        <v>1</v>
      </c>
      <c r="AN207" s="57">
        <f t="shared" si="400"/>
        <v>1.3888888888888889E-3</v>
      </c>
      <c r="AO207" s="57">
        <f t="shared" ref="AO207:BH207" si="413">AN207+1/((FACT($B$4-1-AO$10))*(($B$5*$P207)^AO$10))</f>
        <v>1.4066043083900228E-3</v>
      </c>
      <c r="AP207" s="57">
        <f t="shared" si="413"/>
        <v>1.4067926100428834E-3</v>
      </c>
      <c r="AQ207" s="57">
        <f t="shared" si="413"/>
        <v>1.4067942112474146E-3</v>
      </c>
      <c r="AR207" s="57">
        <f t="shared" si="413"/>
        <v>1.4067942214591781E-3</v>
      </c>
      <c r="AS207" s="57">
        <f t="shared" si="413"/>
        <v>1.4067942215025954E-3</v>
      </c>
      <c r="AT207" s="57">
        <f t="shared" si="413"/>
        <v>1.4067942215026878E-3</v>
      </c>
      <c r="AU207" s="57" t="e">
        <f t="shared" si="413"/>
        <v>#NUM!</v>
      </c>
      <c r="AV207" s="57" t="e">
        <f t="shared" si="413"/>
        <v>#NUM!</v>
      </c>
      <c r="AW207" s="57" t="e">
        <f t="shared" si="413"/>
        <v>#NUM!</v>
      </c>
      <c r="AX207" s="57" t="e">
        <f t="shared" si="413"/>
        <v>#NUM!</v>
      </c>
      <c r="AY207" s="57" t="e">
        <f t="shared" si="413"/>
        <v>#NUM!</v>
      </c>
      <c r="AZ207" s="57" t="e">
        <f t="shared" si="413"/>
        <v>#NUM!</v>
      </c>
      <c r="BA207" s="57" t="e">
        <f t="shared" si="413"/>
        <v>#NUM!</v>
      </c>
      <c r="BB207" s="57" t="e">
        <f t="shared" si="413"/>
        <v>#NUM!</v>
      </c>
      <c r="BC207" s="57" t="e">
        <f t="shared" si="413"/>
        <v>#NUM!</v>
      </c>
      <c r="BD207" s="57" t="e">
        <f t="shared" si="413"/>
        <v>#NUM!</v>
      </c>
      <c r="BE207" s="57" t="e">
        <f t="shared" si="413"/>
        <v>#NUM!</v>
      </c>
      <c r="BF207" s="57" t="e">
        <f t="shared" si="413"/>
        <v>#NUM!</v>
      </c>
      <c r="BG207" s="57" t="e">
        <f t="shared" si="413"/>
        <v>#NUM!</v>
      </c>
      <c r="BH207" s="57" t="e">
        <f t="shared" si="413"/>
        <v>#NUM!</v>
      </c>
      <c r="BI207" s="5">
        <f t="shared" si="407"/>
        <v>4.7389067745427393</v>
      </c>
    </row>
    <row r="208" spans="4:61" s="1" customFormat="1">
      <c r="D208" s="5"/>
      <c r="E208" s="5"/>
      <c r="F208" s="5"/>
      <c r="G208" s="5"/>
      <c r="H208" s="5"/>
      <c r="O208" s="3"/>
      <c r="P208" s="57">
        <v>98.5</v>
      </c>
      <c r="Q208" s="57">
        <f t="shared" si="402"/>
        <v>3.447803485152297E-192</v>
      </c>
      <c r="R208" s="57">
        <f t="shared" si="403"/>
        <v>1</v>
      </c>
      <c r="S208" s="57">
        <f t="shared" ref="S208:AL208" si="414">R208+(($B$5*$P208)^S$10)/FACT(S$10)</f>
        <v>473.79999999999995</v>
      </c>
      <c r="T208" s="57">
        <f t="shared" si="414"/>
        <v>112243.71999999999</v>
      </c>
      <c r="U208" s="57">
        <f t="shared" si="414"/>
        <v>17727183.111999992</v>
      </c>
      <c r="V208" s="57">
        <f t="shared" si="414"/>
        <v>2099813019.2463994</v>
      </c>
      <c r="W208" s="57">
        <f t="shared" si="414"/>
        <v>198981849684.11517</v>
      </c>
      <c r="X208" s="57">
        <f t="shared" si="414"/>
        <v>15713286338875.775</v>
      </c>
      <c r="Y208" s="57">
        <f t="shared" si="414"/>
        <v>1063593738123135.3</v>
      </c>
      <c r="Z208" s="57">
        <f t="shared" si="414"/>
        <v>6.2993328438572864E+16</v>
      </c>
      <c r="AA208" s="57">
        <f t="shared" si="414"/>
        <v>3.3163687247021988E+18</v>
      </c>
      <c r="AB208" s="57">
        <f t="shared" si="414"/>
        <v>1.5713595746004638E+20</v>
      </c>
      <c r="AC208" s="57">
        <f t="shared" si="414"/>
        <v>6.768581553284658E+21</v>
      </c>
      <c r="AD208" s="57">
        <f t="shared" si="414"/>
        <v>2.6725953802877436E+23</v>
      </c>
      <c r="AE208" s="57">
        <f t="shared" si="414"/>
        <v>9.7411152473835052E+24</v>
      </c>
      <c r="AF208" s="57">
        <f t="shared" si="414"/>
        <v>3.2968675663187761E+26</v>
      </c>
      <c r="AG208" s="57">
        <f t="shared" si="414"/>
        <v>1.041437337307113E+28</v>
      </c>
      <c r="AH208" s="57">
        <f t="shared" si="414"/>
        <v>3.0841686288885103E+29</v>
      </c>
      <c r="AI208" s="57">
        <f t="shared" si="414"/>
        <v>8.596391983068894E+30</v>
      </c>
      <c r="AJ208" s="57">
        <f t="shared" si="414"/>
        <v>2.2629387180646467E+32</v>
      </c>
      <c r="AK208" s="57">
        <f t="shared" si="414"/>
        <v>5.6435237907802279E+33</v>
      </c>
      <c r="AL208" s="57">
        <f t="shared" si="414"/>
        <v>1.3370683907532E+35</v>
      </c>
      <c r="AM208" s="57">
        <f t="shared" si="405"/>
        <v>1</v>
      </c>
      <c r="AN208" s="57">
        <f t="shared" si="400"/>
        <v>1.3888888888888889E-3</v>
      </c>
      <c r="AO208" s="57">
        <f t="shared" ref="AO208:BH208" si="415">AN208+1/((FACT($B$4-1-AO$10))*(($B$5*$P208)^AO$10))</f>
        <v>1.4065143824027074E-3</v>
      </c>
      <c r="AP208" s="57">
        <f t="shared" si="415"/>
        <v>1.4067007772156708E-3</v>
      </c>
      <c r="AQ208" s="57">
        <f t="shared" si="415"/>
        <v>1.406702354159943E-3</v>
      </c>
      <c r="AR208" s="57">
        <f t="shared" si="415"/>
        <v>1.4067023641659345E-3</v>
      </c>
      <c r="AS208" s="57">
        <f t="shared" si="415"/>
        <v>1.4067023642082611E-3</v>
      </c>
      <c r="AT208" s="57">
        <f t="shared" si="415"/>
        <v>1.4067023642083507E-3</v>
      </c>
      <c r="AU208" s="57" t="e">
        <f t="shared" si="415"/>
        <v>#NUM!</v>
      </c>
      <c r="AV208" s="57" t="e">
        <f t="shared" si="415"/>
        <v>#NUM!</v>
      </c>
      <c r="AW208" s="57" t="e">
        <f t="shared" si="415"/>
        <v>#NUM!</v>
      </c>
      <c r="AX208" s="57" t="e">
        <f t="shared" si="415"/>
        <v>#NUM!</v>
      </c>
      <c r="AY208" s="57" t="e">
        <f t="shared" si="415"/>
        <v>#NUM!</v>
      </c>
      <c r="AZ208" s="57" t="e">
        <f t="shared" si="415"/>
        <v>#NUM!</v>
      </c>
      <c r="BA208" s="57" t="e">
        <f t="shared" si="415"/>
        <v>#NUM!</v>
      </c>
      <c r="BB208" s="57" t="e">
        <f t="shared" si="415"/>
        <v>#NUM!</v>
      </c>
      <c r="BC208" s="57" t="e">
        <f t="shared" si="415"/>
        <v>#NUM!</v>
      </c>
      <c r="BD208" s="57" t="e">
        <f t="shared" si="415"/>
        <v>#NUM!</v>
      </c>
      <c r="BE208" s="57" t="e">
        <f t="shared" si="415"/>
        <v>#NUM!</v>
      </c>
      <c r="BF208" s="57" t="e">
        <f t="shared" si="415"/>
        <v>#NUM!</v>
      </c>
      <c r="BG208" s="57" t="e">
        <f t="shared" si="415"/>
        <v>#NUM!</v>
      </c>
      <c r="BH208" s="57" t="e">
        <f t="shared" si="415"/>
        <v>#NUM!</v>
      </c>
      <c r="BI208" s="5">
        <f t="shared" si="407"/>
        <v>4.7392162239085049</v>
      </c>
    </row>
    <row r="209" spans="4:61" s="1" customFormat="1">
      <c r="D209" s="5"/>
      <c r="E209" s="5"/>
      <c r="F209" s="5"/>
      <c r="G209" s="5"/>
      <c r="H209" s="5"/>
      <c r="O209" s="3"/>
      <c r="P209" s="58">
        <v>99</v>
      </c>
      <c r="Q209" s="57">
        <f t="shared" si="402"/>
        <v>3.2242561163526578E-193</v>
      </c>
      <c r="R209" s="57">
        <f t="shared" si="403"/>
        <v>1</v>
      </c>
      <c r="S209" s="57">
        <f t="shared" ref="S209:AL209" si="416">R209+(($B$5*$P209)^S$10)/FACT(S$10)</f>
        <v>476.2</v>
      </c>
      <c r="T209" s="57">
        <f t="shared" si="416"/>
        <v>113383.71999999999</v>
      </c>
      <c r="U209" s="57">
        <f t="shared" si="416"/>
        <v>17997934.887999997</v>
      </c>
      <c r="V209" s="57">
        <f t="shared" si="416"/>
        <v>2142682613.6463997</v>
      </c>
      <c r="W209" s="57">
        <f t="shared" si="416"/>
        <v>204072714482.8447</v>
      </c>
      <c r="X209" s="57">
        <f t="shared" si="416"/>
        <v>16196931238523.346</v>
      </c>
      <c r="Y209" s="57">
        <f t="shared" si="416"/>
        <v>1101883555613387.3</v>
      </c>
      <c r="Z209" s="57">
        <f t="shared" si="416"/>
        <v>6.5591669043480296E+16</v>
      </c>
      <c r="AA209" s="57">
        <f t="shared" si="416"/>
        <v>3.4706523428028534E+18</v>
      </c>
      <c r="AB209" s="57">
        <f t="shared" si="416"/>
        <v>1.6527913555984823E+20</v>
      </c>
      <c r="AC209" s="57">
        <f t="shared" si="416"/>
        <v>7.155405610536209E+21</v>
      </c>
      <c r="AD209" s="57">
        <f t="shared" si="416"/>
        <v>2.8396441401960011E+23</v>
      </c>
      <c r="AE209" s="57">
        <f t="shared" si="416"/>
        <v>1.0402398321403228E+25</v>
      </c>
      <c r="AF209" s="57">
        <f t="shared" si="416"/>
        <v>3.5385095494916741E+26</v>
      </c>
      <c r="AG209" s="57">
        <f t="shared" si="416"/>
        <v>1.1234301228916736E+28</v>
      </c>
      <c r="AH209" s="57">
        <f t="shared" si="416"/>
        <v>3.3438367436575361E+29</v>
      </c>
      <c r="AI209" s="57">
        <f t="shared" si="416"/>
        <v>9.3673590928730982E+30</v>
      </c>
      <c r="AJ209" s="57">
        <f t="shared" si="416"/>
        <v>2.4783791014146695E+32</v>
      </c>
      <c r="AK209" s="57">
        <f t="shared" si="416"/>
        <v>6.2121119026831415E+33</v>
      </c>
      <c r="AL209" s="57">
        <f t="shared" si="416"/>
        <v>1.4792326196547332E+35</v>
      </c>
      <c r="AM209" s="57">
        <f t="shared" si="405"/>
        <v>1</v>
      </c>
      <c r="AN209" s="57">
        <f t="shared" si="400"/>
        <v>1.3888888888888889E-3</v>
      </c>
      <c r="AO209" s="57">
        <f t="shared" ref="AO209:BH209" si="417">AN209+1/((FACT($B$4-1-AO$10))*(($B$5*$P209)^AO$10))</f>
        <v>1.4064253647586981E-3</v>
      </c>
      <c r="AP209" s="57">
        <f t="shared" si="417"/>
        <v>1.4066098815502576E-3</v>
      </c>
      <c r="AQ209" s="57">
        <f t="shared" si="417"/>
        <v>1.4066114347219038E-3</v>
      </c>
      <c r="AR209" s="57">
        <f t="shared" si="417"/>
        <v>1.4066114445272803E-3</v>
      </c>
      <c r="AS209" s="57">
        <f t="shared" si="417"/>
        <v>1.4066114445685487E-3</v>
      </c>
      <c r="AT209" s="57">
        <f t="shared" si="417"/>
        <v>1.4066114445686355E-3</v>
      </c>
      <c r="AU209" s="57" t="e">
        <f t="shared" si="417"/>
        <v>#NUM!</v>
      </c>
      <c r="AV209" s="57" t="e">
        <f t="shared" si="417"/>
        <v>#NUM!</v>
      </c>
      <c r="AW209" s="57" t="e">
        <f t="shared" si="417"/>
        <v>#NUM!</v>
      </c>
      <c r="AX209" s="57" t="e">
        <f t="shared" si="417"/>
        <v>#NUM!</v>
      </c>
      <c r="AY209" s="57" t="e">
        <f t="shared" si="417"/>
        <v>#NUM!</v>
      </c>
      <c r="AZ209" s="57" t="e">
        <f t="shared" si="417"/>
        <v>#NUM!</v>
      </c>
      <c r="BA209" s="57" t="e">
        <f t="shared" si="417"/>
        <v>#NUM!</v>
      </c>
      <c r="BB209" s="57" t="e">
        <f t="shared" si="417"/>
        <v>#NUM!</v>
      </c>
      <c r="BC209" s="57" t="e">
        <f t="shared" si="417"/>
        <v>#NUM!</v>
      </c>
      <c r="BD209" s="57" t="e">
        <f t="shared" si="417"/>
        <v>#NUM!</v>
      </c>
      <c r="BE209" s="57" t="e">
        <f t="shared" si="417"/>
        <v>#NUM!</v>
      </c>
      <c r="BF209" s="57" t="e">
        <f t="shared" si="417"/>
        <v>#NUM!</v>
      </c>
      <c r="BG209" s="57" t="e">
        <f t="shared" si="417"/>
        <v>#NUM!</v>
      </c>
      <c r="BH209" s="57" t="e">
        <f t="shared" si="417"/>
        <v>#NUM!</v>
      </c>
      <c r="BI209" s="5">
        <f t="shared" si="407"/>
        <v>4.739522554297948</v>
      </c>
    </row>
    <row r="210" spans="4:61" s="1" customFormat="1">
      <c r="D210" s="5"/>
      <c r="E210" s="5"/>
      <c r="F210" s="5"/>
      <c r="G210" s="5"/>
      <c r="H210" s="5"/>
      <c r="O210" s="3"/>
      <c r="P210" s="57">
        <v>99.5</v>
      </c>
      <c r="Q210" s="57">
        <f t="shared" si="402"/>
        <v>3.0147415925294699E-194</v>
      </c>
      <c r="R210" s="57">
        <f t="shared" si="403"/>
        <v>1</v>
      </c>
      <c r="S210" s="57">
        <f t="shared" ref="S210:AL210" si="418">R210+(($B$5*$P210)^S$10)/FACT(S$10)</f>
        <v>478.59999999999997</v>
      </c>
      <c r="T210" s="57">
        <f t="shared" si="418"/>
        <v>114529.48</v>
      </c>
      <c r="U210" s="57">
        <f t="shared" si="418"/>
        <v>18271429.575999998</v>
      </c>
      <c r="V210" s="57">
        <f t="shared" si="418"/>
        <v>2186205301.0383997</v>
      </c>
      <c r="W210" s="57">
        <f t="shared" si="418"/>
        <v>209267248703.12677</v>
      </c>
      <c r="X210" s="57">
        <f t="shared" si="418"/>
        <v>16692918303509.363</v>
      </c>
      <c r="Y210" s="57">
        <f t="shared" si="418"/>
        <v>1141348881700003.3</v>
      </c>
      <c r="Z210" s="57">
        <f t="shared" si="418"/>
        <v>6.8283309896470688E+16</v>
      </c>
      <c r="AA210" s="57">
        <f t="shared" si="418"/>
        <v>3.6312833744136351E+18</v>
      </c>
      <c r="AB210" s="57">
        <f t="shared" si="418"/>
        <v>1.7380016645575341E+20</v>
      </c>
      <c r="AC210" s="57">
        <f t="shared" si="418"/>
        <v>7.5622236718782858E+21</v>
      </c>
      <c r="AD210" s="57">
        <f t="shared" si="418"/>
        <v>3.0162147918769509E+23</v>
      </c>
      <c r="AE210" s="57">
        <f t="shared" si="418"/>
        <v>1.1104906127984164E+25</v>
      </c>
      <c r="AF210" s="57">
        <f t="shared" si="418"/>
        <v>3.7965124528978367E+26</v>
      </c>
      <c r="AG210" s="57">
        <f t="shared" si="418"/>
        <v>1.2114166684201478E+28</v>
      </c>
      <c r="AH210" s="57">
        <f t="shared" si="418"/>
        <v>3.6238945253571562E+29</v>
      </c>
      <c r="AI210" s="57">
        <f t="shared" si="418"/>
        <v>1.020306454210531E+31</v>
      </c>
      <c r="AJ210" s="57">
        <f t="shared" si="418"/>
        <v>2.7130897691868525E+32</v>
      </c>
      <c r="AK210" s="57">
        <f t="shared" si="418"/>
        <v>6.8346870690794527E+33</v>
      </c>
      <c r="AL210" s="57">
        <f t="shared" si="418"/>
        <v>1.6356815590987853E+35</v>
      </c>
      <c r="AM210" s="57">
        <f t="shared" si="405"/>
        <v>1</v>
      </c>
      <c r="AN210" s="57">
        <f t="shared" si="400"/>
        <v>1.3888888888888889E-3</v>
      </c>
      <c r="AO210" s="57">
        <f t="shared" ref="AO210:BH210" si="419">AN210+1/((FACT($B$4-1-AO$10))*(($B$5*$P210)^AO$10))</f>
        <v>1.4063372417643775E-3</v>
      </c>
      <c r="AP210" s="57">
        <f t="shared" si="419"/>
        <v>1.406519908775218E-3</v>
      </c>
      <c r="AQ210" s="57">
        <f t="shared" si="419"/>
        <v>1.4065214386496806E-3</v>
      </c>
      <c r="AR210" s="57">
        <f t="shared" si="419"/>
        <v>1.4065214482594447E-3</v>
      </c>
      <c r="AS210" s="57">
        <f t="shared" si="419"/>
        <v>1.4065214482996866E-3</v>
      </c>
      <c r="AT210" s="57">
        <f t="shared" si="419"/>
        <v>1.406521448299771E-3</v>
      </c>
      <c r="AU210" s="57" t="e">
        <f t="shared" si="419"/>
        <v>#NUM!</v>
      </c>
      <c r="AV210" s="57" t="e">
        <f t="shared" si="419"/>
        <v>#NUM!</v>
      </c>
      <c r="AW210" s="57" t="e">
        <f t="shared" si="419"/>
        <v>#NUM!</v>
      </c>
      <c r="AX210" s="57" t="e">
        <f t="shared" si="419"/>
        <v>#NUM!</v>
      </c>
      <c r="AY210" s="57" t="e">
        <f t="shared" si="419"/>
        <v>#NUM!</v>
      </c>
      <c r="AZ210" s="57" t="e">
        <f t="shared" si="419"/>
        <v>#NUM!</v>
      </c>
      <c r="BA210" s="57" t="e">
        <f t="shared" si="419"/>
        <v>#NUM!</v>
      </c>
      <c r="BB210" s="57" t="e">
        <f t="shared" si="419"/>
        <v>#NUM!</v>
      </c>
      <c r="BC210" s="57" t="e">
        <f t="shared" si="419"/>
        <v>#NUM!</v>
      </c>
      <c r="BD210" s="57" t="e">
        <f t="shared" si="419"/>
        <v>#NUM!</v>
      </c>
      <c r="BE210" s="57" t="e">
        <f t="shared" si="419"/>
        <v>#NUM!</v>
      </c>
      <c r="BF210" s="57" t="e">
        <f t="shared" si="419"/>
        <v>#NUM!</v>
      </c>
      <c r="BG210" s="57" t="e">
        <f t="shared" si="419"/>
        <v>#NUM!</v>
      </c>
      <c r="BH210" s="57" t="e">
        <f t="shared" si="419"/>
        <v>#NUM!</v>
      </c>
      <c r="BI210" s="5">
        <f t="shared" si="407"/>
        <v>4.739825812628351</v>
      </c>
    </row>
    <row r="211" spans="4:61" s="1" customFormat="1">
      <c r="D211" s="5"/>
      <c r="E211" s="5"/>
      <c r="F211" s="5"/>
      <c r="G211" s="5"/>
      <c r="H211" s="5"/>
      <c r="O211" s="3"/>
      <c r="P211" s="58">
        <v>100</v>
      </c>
      <c r="Q211" s="57">
        <f t="shared" si="402"/>
        <v>2.8184144164611515E-195</v>
      </c>
      <c r="R211" s="57">
        <f t="shared" si="403"/>
        <v>1</v>
      </c>
      <c r="S211" s="57">
        <f t="shared" ref="S211:AL211" si="420">R211+(($B$5*$P211)^S$10)/FACT(S$10)</f>
        <v>481</v>
      </c>
      <c r="T211" s="57">
        <f t="shared" si="420"/>
        <v>115681</v>
      </c>
      <c r="U211" s="57">
        <f t="shared" si="420"/>
        <v>18547681</v>
      </c>
      <c r="V211" s="57">
        <f t="shared" si="420"/>
        <v>2230387681</v>
      </c>
      <c r="W211" s="57">
        <f t="shared" si="420"/>
        <v>214567027681</v>
      </c>
      <c r="X211" s="57">
        <f t="shared" si="420"/>
        <v>17201498227681</v>
      </c>
      <c r="Y211" s="57">
        <f t="shared" si="420"/>
        <v>1182019637656252.5</v>
      </c>
      <c r="Z211" s="57">
        <f t="shared" si="420"/>
        <v>7.1071108003370544E+16</v>
      </c>
      <c r="AA211" s="57">
        <f t="shared" si="420"/>
        <v>3.7984891541747988E+18</v>
      </c>
      <c r="AB211" s="57">
        <f t="shared" si="420"/>
        <v>1.827145553704034E+20</v>
      </c>
      <c r="AC211" s="57">
        <f t="shared" si="420"/>
        <v>7.9899610811694685E+21</v>
      </c>
      <c r="AD211" s="57">
        <f t="shared" si="420"/>
        <v>3.2027982211313207E+23</v>
      </c>
      <c r="AE211" s="57">
        <f t="shared" si="420"/>
        <v>1.1850982383293289E+25</v>
      </c>
      <c r="AF211" s="57">
        <f t="shared" si="420"/>
        <v>4.0718935590947011E+26</v>
      </c>
      <c r="AG211" s="57">
        <f t="shared" si="420"/>
        <v>1.3058017308747128E+28</v>
      </c>
      <c r="AH211" s="57">
        <f t="shared" si="420"/>
        <v>3.9258285589387695E+29</v>
      </c>
      <c r="AI211" s="57">
        <f t="shared" si="420"/>
        <v>1.1108578298297541E+31</v>
      </c>
      <c r="AJ211" s="57">
        <f t="shared" si="420"/>
        <v>2.9686845676239528E+32</v>
      </c>
      <c r="AK211" s="57">
        <f t="shared" si="420"/>
        <v>7.5160653863817056E+33</v>
      </c>
      <c r="AL211" s="57">
        <f t="shared" si="420"/>
        <v>1.8077679169724518E+35</v>
      </c>
      <c r="AM211" s="57">
        <f t="shared" si="405"/>
        <v>1</v>
      </c>
      <c r="AN211" s="57">
        <f t="shared" si="400"/>
        <v>1.3888888888888889E-3</v>
      </c>
      <c r="AO211" s="57">
        <f t="shared" ref="AO211:BH211" si="421">AN211+1/((FACT($B$4-1-AO$10))*(($B$5*$P211)^AO$10))</f>
        <v>1.4062499999999999E-3</v>
      </c>
      <c r="AP211" s="57">
        <f t="shared" si="421"/>
        <v>1.4064308449074075E-3</v>
      </c>
      <c r="AQ211" s="57">
        <f t="shared" si="421"/>
        <v>1.4064323519483025E-3</v>
      </c>
      <c r="AR211" s="57">
        <f t="shared" si="421"/>
        <v>1.406432361367308E-3</v>
      </c>
      <c r="AS211" s="57">
        <f t="shared" si="421"/>
        <v>1.406432361406554E-3</v>
      </c>
      <c r="AT211" s="57">
        <f t="shared" si="421"/>
        <v>1.4064323614066357E-3</v>
      </c>
      <c r="AU211" s="57" t="e">
        <f t="shared" si="421"/>
        <v>#NUM!</v>
      </c>
      <c r="AV211" s="57" t="e">
        <f t="shared" si="421"/>
        <v>#NUM!</v>
      </c>
      <c r="AW211" s="57" t="e">
        <f t="shared" si="421"/>
        <v>#NUM!</v>
      </c>
      <c r="AX211" s="57" t="e">
        <f t="shared" si="421"/>
        <v>#NUM!</v>
      </c>
      <c r="AY211" s="57" t="e">
        <f t="shared" si="421"/>
        <v>#NUM!</v>
      </c>
      <c r="AZ211" s="57" t="e">
        <f t="shared" si="421"/>
        <v>#NUM!</v>
      </c>
      <c r="BA211" s="57" t="e">
        <f t="shared" si="421"/>
        <v>#NUM!</v>
      </c>
      <c r="BB211" s="57" t="e">
        <f t="shared" si="421"/>
        <v>#NUM!</v>
      </c>
      <c r="BC211" s="57" t="e">
        <f t="shared" si="421"/>
        <v>#NUM!</v>
      </c>
      <c r="BD211" s="57" t="e">
        <f t="shared" si="421"/>
        <v>#NUM!</v>
      </c>
      <c r="BE211" s="57" t="e">
        <f t="shared" si="421"/>
        <v>#NUM!</v>
      </c>
      <c r="BF211" s="57" t="e">
        <f t="shared" si="421"/>
        <v>#NUM!</v>
      </c>
      <c r="BG211" s="57" t="e">
        <f t="shared" si="421"/>
        <v>#NUM!</v>
      </c>
      <c r="BH211" s="57" t="e">
        <f t="shared" si="421"/>
        <v>#NUM!</v>
      </c>
      <c r="BI211" s="5">
        <f t="shared" si="407"/>
        <v>4.7401260448807045</v>
      </c>
    </row>
    <row r="212" spans="4:61" s="1" customFormat="1">
      <c r="D212" s="5"/>
      <c r="E212" s="5"/>
      <c r="F212" s="5"/>
      <c r="G212" s="5"/>
      <c r="H212" s="5"/>
      <c r="O212" s="3"/>
      <c r="P212" s="57">
        <v>100.5</v>
      </c>
      <c r="Q212" s="57">
        <f t="shared" si="402"/>
        <v>2.6344773290325978E-196</v>
      </c>
      <c r="R212" s="57">
        <f t="shared" si="403"/>
        <v>1</v>
      </c>
      <c r="S212" s="57">
        <f t="shared" ref="S212:AL212" si="422">R212+(($B$5*$P212)^S$10)/FACT(S$10)</f>
        <v>483.4</v>
      </c>
      <c r="T212" s="57">
        <f t="shared" si="422"/>
        <v>116838.27999999998</v>
      </c>
      <c r="U212" s="57">
        <f t="shared" si="422"/>
        <v>18826702.984000001</v>
      </c>
      <c r="V212" s="57">
        <f t="shared" si="422"/>
        <v>2275236386.2863998</v>
      </c>
      <c r="W212" s="57">
        <f t="shared" si="422"/>
        <v>219973642631.30191</v>
      </c>
      <c r="X212" s="57">
        <f t="shared" si="422"/>
        <v>17722925504730.551</v>
      </c>
      <c r="Y212" s="57">
        <f t="shared" si="422"/>
        <v>1223926350972827</v>
      </c>
      <c r="Z212" s="57">
        <f t="shared" si="422"/>
        <v>7.3957992906699056E+16</v>
      </c>
      <c r="AA212" s="57">
        <f t="shared" si="422"/>
        <v>3.9725039602936243E+18</v>
      </c>
      <c r="AB212" s="57">
        <f t="shared" si="422"/>
        <v>1.9203836142703893E+20</v>
      </c>
      <c r="AC212" s="57">
        <f t="shared" si="422"/>
        <v>8.4395810561504859E+21</v>
      </c>
      <c r="AD212" s="57">
        <f t="shared" si="422"/>
        <v>3.3999079738403301E+23</v>
      </c>
      <c r="AE212" s="57">
        <f t="shared" si="422"/>
        <v>1.2643091317120228E+25</v>
      </c>
      <c r="AF212" s="57">
        <f t="shared" si="422"/>
        <v>4.3657278351145886E+26</v>
      </c>
      <c r="AG212" s="57">
        <f t="shared" si="422"/>
        <v>1.4070151684481388E+28</v>
      </c>
      <c r="AH212" s="57">
        <f t="shared" si="422"/>
        <v>4.2512255554872476E+29</v>
      </c>
      <c r="AI212" s="57">
        <f t="shared" si="422"/>
        <v>1.2089339004025842E+31</v>
      </c>
      <c r="AJ212" s="57">
        <f t="shared" si="422"/>
        <v>3.2469033982321256E+32</v>
      </c>
      <c r="AK212" s="57">
        <f t="shared" si="422"/>
        <v>8.261465223779827E+33</v>
      </c>
      <c r="AL212" s="57">
        <f t="shared" si="422"/>
        <v>1.9969647542481333E+35</v>
      </c>
      <c r="AM212" s="57">
        <f t="shared" si="405"/>
        <v>1</v>
      </c>
      <c r="AN212" s="57">
        <f t="shared" si="400"/>
        <v>1.3888888888888889E-3</v>
      </c>
      <c r="AO212" s="57">
        <f t="shared" ref="AO212:BH212" si="423">AN212+1/((FACT($B$4-1-AO$10))*(($B$5*$P212)^AO$10))</f>
        <v>1.40616362631288E-3</v>
      </c>
      <c r="AP212" s="57">
        <f t="shared" si="423"/>
        <v>1.4063426762447207E-3</v>
      </c>
      <c r="AQ212" s="57">
        <f t="shared" si="423"/>
        <v>1.4063441609041888E-3</v>
      </c>
      <c r="AR212" s="57">
        <f t="shared" si="423"/>
        <v>1.4063441701371456E-3</v>
      </c>
      <c r="AS212" s="57">
        <f t="shared" si="423"/>
        <v>1.4063441701754249E-3</v>
      </c>
      <c r="AT212" s="57">
        <f t="shared" si="423"/>
        <v>1.4063441701755042E-3</v>
      </c>
      <c r="AU212" s="57" t="e">
        <f t="shared" si="423"/>
        <v>#NUM!</v>
      </c>
      <c r="AV212" s="57" t="e">
        <f t="shared" si="423"/>
        <v>#NUM!</v>
      </c>
      <c r="AW212" s="57" t="e">
        <f t="shared" si="423"/>
        <v>#NUM!</v>
      </c>
      <c r="AX212" s="57" t="e">
        <f t="shared" si="423"/>
        <v>#NUM!</v>
      </c>
      <c r="AY212" s="57" t="e">
        <f t="shared" si="423"/>
        <v>#NUM!</v>
      </c>
      <c r="AZ212" s="57" t="e">
        <f t="shared" si="423"/>
        <v>#NUM!</v>
      </c>
      <c r="BA212" s="57" t="e">
        <f t="shared" si="423"/>
        <v>#NUM!</v>
      </c>
      <c r="BB212" s="57" t="e">
        <f t="shared" si="423"/>
        <v>#NUM!</v>
      </c>
      <c r="BC212" s="57" t="e">
        <f t="shared" si="423"/>
        <v>#NUM!</v>
      </c>
      <c r="BD212" s="57" t="e">
        <f t="shared" si="423"/>
        <v>#NUM!</v>
      </c>
      <c r="BE212" s="57" t="e">
        <f t="shared" si="423"/>
        <v>#NUM!</v>
      </c>
      <c r="BF212" s="57" t="e">
        <f t="shared" si="423"/>
        <v>#NUM!</v>
      </c>
      <c r="BG212" s="57" t="e">
        <f t="shared" si="423"/>
        <v>#NUM!</v>
      </c>
      <c r="BH212" s="57" t="e">
        <f t="shared" si="423"/>
        <v>#NUM!</v>
      </c>
      <c r="BI212" s="5">
        <f t="shared" si="407"/>
        <v>4.7404232961229553</v>
      </c>
    </row>
    <row r="213" spans="4:61" s="1" customFormat="1">
      <c r="D213" s="5"/>
      <c r="E213" s="5"/>
      <c r="F213" s="5"/>
      <c r="G213" s="5"/>
      <c r="H213" s="5"/>
      <c r="O213" s="3"/>
      <c r="P213" s="58">
        <v>101</v>
      </c>
      <c r="Q213" s="57">
        <f t="shared" si="402"/>
        <v>2.4621787636905445E-197</v>
      </c>
      <c r="R213" s="57">
        <f t="shared" si="403"/>
        <v>1</v>
      </c>
      <c r="S213" s="57">
        <f t="shared" ref="S213:AL213" si="424">R213+(($B$5*$P213)^S$10)/FACT(S$10)</f>
        <v>485.79999999999995</v>
      </c>
      <c r="T213" s="57">
        <f t="shared" si="424"/>
        <v>118001.31999999998</v>
      </c>
      <c r="U213" s="57">
        <f t="shared" si="424"/>
        <v>19108509.351999994</v>
      </c>
      <c r="V213" s="57">
        <f t="shared" si="424"/>
        <v>2320758082.8303986</v>
      </c>
      <c r="W213" s="57">
        <f t="shared" si="424"/>
        <v>225488700727.2959</v>
      </c>
      <c r="X213" s="57">
        <f t="shared" si="424"/>
        <v>18257458466400.109</v>
      </c>
      <c r="Y213" s="57">
        <f t="shared" si="424"/>
        <v>1267100164523282.8</v>
      </c>
      <c r="Z213" s="57">
        <f t="shared" si="424"/>
        <v>7.6946968151570368E+16</v>
      </c>
      <c r="AA213" s="57">
        <f t="shared" si="424"/>
        <v>4.1535691903871729E+18</v>
      </c>
      <c r="AB213" s="57">
        <f t="shared" si="424"/>
        <v>2.0178821452436921E+20</v>
      </c>
      <c r="AC213" s="57">
        <f t="shared" si="424"/>
        <v>8.912086037971139E+21</v>
      </c>
      <c r="AD213" s="57">
        <f t="shared" si="424"/>
        <v>3.6080811810522059E+23</v>
      </c>
      <c r="AE213" s="57">
        <f t="shared" si="424"/>
        <v>1.348382322165926E+25</v>
      </c>
      <c r="AF213" s="57">
        <f t="shared" si="424"/>
        <v>4.6791508909330196E+26</v>
      </c>
      <c r="AG213" s="57">
        <f t="shared" si="424"/>
        <v>1.5155133602064792E+28</v>
      </c>
      <c r="AH213" s="57">
        <f t="shared" si="424"/>
        <v>4.601778545451009E+29</v>
      </c>
      <c r="AI213" s="57">
        <f t="shared" si="424"/>
        <v>1.3151178743555918E+31</v>
      </c>
      <c r="AJ213" s="57">
        <f t="shared" si="424"/>
        <v>3.5496213602091392E+32</v>
      </c>
      <c r="AK213" s="57">
        <f t="shared" si="424"/>
        <v>9.0765385617084468E+33</v>
      </c>
      <c r="AL213" s="57">
        <f t="shared" si="424"/>
        <v>2.2048755112037421E+35</v>
      </c>
      <c r="AM213" s="57">
        <f t="shared" si="405"/>
        <v>1</v>
      </c>
      <c r="AN213" s="57">
        <f t="shared" si="400"/>
        <v>1.3888888888888889E-3</v>
      </c>
      <c r="AO213" s="57">
        <f t="shared" ref="AO213:BH213" si="425">AN213+1/((FACT($B$4-1-AO$10))*(($B$5*$P213)^AO$10))</f>
        <v>1.4060781078107812E-3</v>
      </c>
      <c r="AP213" s="57">
        <f t="shared" si="425"/>
        <v>1.4062553893590681E-3</v>
      </c>
      <c r="AQ213" s="57">
        <f t="shared" si="425"/>
        <v>1.4062568520781134E-3</v>
      </c>
      <c r="AR213" s="57">
        <f t="shared" si="425"/>
        <v>1.4062568611295926E-3</v>
      </c>
      <c r="AS213" s="57">
        <f t="shared" si="425"/>
        <v>1.4062568611669336E-3</v>
      </c>
      <c r="AT213" s="57">
        <f t="shared" si="425"/>
        <v>1.4062568611670106E-3</v>
      </c>
      <c r="AU213" s="57" t="e">
        <f t="shared" si="425"/>
        <v>#NUM!</v>
      </c>
      <c r="AV213" s="57" t="e">
        <f t="shared" si="425"/>
        <v>#NUM!</v>
      </c>
      <c r="AW213" s="57" t="e">
        <f t="shared" si="425"/>
        <v>#NUM!</v>
      </c>
      <c r="AX213" s="57" t="e">
        <f t="shared" si="425"/>
        <v>#NUM!</v>
      </c>
      <c r="AY213" s="57" t="e">
        <f t="shared" si="425"/>
        <v>#NUM!</v>
      </c>
      <c r="AZ213" s="57" t="e">
        <f t="shared" si="425"/>
        <v>#NUM!</v>
      </c>
      <c r="BA213" s="57" t="e">
        <f t="shared" si="425"/>
        <v>#NUM!</v>
      </c>
      <c r="BB213" s="57" t="e">
        <f t="shared" si="425"/>
        <v>#NUM!</v>
      </c>
      <c r="BC213" s="57" t="e">
        <f t="shared" si="425"/>
        <v>#NUM!</v>
      </c>
      <c r="BD213" s="57" t="e">
        <f t="shared" si="425"/>
        <v>#NUM!</v>
      </c>
      <c r="BE213" s="57" t="e">
        <f t="shared" si="425"/>
        <v>#NUM!</v>
      </c>
      <c r="BF213" s="57" t="e">
        <f t="shared" si="425"/>
        <v>#NUM!</v>
      </c>
      <c r="BG213" s="57" t="e">
        <f t="shared" si="425"/>
        <v>#NUM!</v>
      </c>
      <c r="BH213" s="57" t="e">
        <f t="shared" si="425"/>
        <v>#NUM!</v>
      </c>
      <c r="BI213" s="5">
        <f t="shared" si="407"/>
        <v>4.7407176105325437</v>
      </c>
    </row>
    <row r="214" spans="4:61" s="1" customFormat="1">
      <c r="D214" s="5"/>
      <c r="E214" s="5"/>
      <c r="F214" s="5"/>
      <c r="G214" s="5"/>
      <c r="H214" s="5"/>
      <c r="O214" s="3"/>
      <c r="P214" s="57">
        <v>101.5</v>
      </c>
      <c r="Q214" s="57">
        <f t="shared" si="402"/>
        <v>2.3008104193214039E-198</v>
      </c>
      <c r="R214" s="57">
        <f t="shared" si="403"/>
        <v>1</v>
      </c>
      <c r="S214" s="57">
        <f t="shared" ref="S214:AL214" si="426">R214+(($B$5*$P214)^S$10)/FACT(S$10)</f>
        <v>488.2</v>
      </c>
      <c r="T214" s="57">
        <f t="shared" si="426"/>
        <v>119170.12</v>
      </c>
      <c r="U214" s="57">
        <f t="shared" si="426"/>
        <v>19393113.927999999</v>
      </c>
      <c r="V214" s="57">
        <f t="shared" si="426"/>
        <v>2366959469.7424002</v>
      </c>
      <c r="W214" s="57">
        <f t="shared" si="426"/>
        <v>231113825180.29755</v>
      </c>
      <c r="X214" s="57">
        <f t="shared" si="426"/>
        <v>18805359320877.375</v>
      </c>
      <c r="Y214" s="57">
        <f t="shared" si="426"/>
        <v>1311572845821394</v>
      </c>
      <c r="Z214" s="57">
        <f t="shared" si="426"/>
        <v>8.0041112773702848E+16</v>
      </c>
      <c r="AA214" s="57">
        <f t="shared" si="426"/>
        <v>4.3419335408696858E+18</v>
      </c>
      <c r="AB214" s="57">
        <f t="shared" si="426"/>
        <v>2.1198133263770599E+20</v>
      </c>
      <c r="AC214" s="57">
        <f t="shared" si="426"/>
        <v>9.4085190817266721E+21</v>
      </c>
      <c r="AD214" s="57">
        <f t="shared" si="426"/>
        <v>3.8278795169473873E+23</v>
      </c>
      <c r="AE214" s="57">
        <f t="shared" si="426"/>
        <v>1.4375900226237776E+25</v>
      </c>
      <c r="AF214" s="57">
        <f t="shared" si="426"/>
        <v>5.0133620738033548E+26</v>
      </c>
      <c r="AG214" s="57">
        <f t="shared" si="426"/>
        <v>1.6317806983745431E+28</v>
      </c>
      <c r="AH214" s="57">
        <f t="shared" si="426"/>
        <v>4.9792934212406255E+29</v>
      </c>
      <c r="AI214" s="57">
        <f t="shared" si="426"/>
        <v>1.4300349337439502E+31</v>
      </c>
      <c r="AJ214" s="57">
        <f t="shared" si="426"/>
        <v>3.8788585054397739E+32</v>
      </c>
      <c r="AK214" s="57">
        <f t="shared" si="426"/>
        <v>9.9674045972716225E+33</v>
      </c>
      <c r="AL214" s="57">
        <f t="shared" si="426"/>
        <v>2.433244812675571E+35</v>
      </c>
      <c r="AM214" s="57">
        <f t="shared" si="405"/>
        <v>1</v>
      </c>
      <c r="AN214" s="57">
        <f t="shared" si="400"/>
        <v>1.3888888888888889E-3</v>
      </c>
      <c r="AO214" s="57">
        <f t="shared" ref="AO214:BH214" si="427">AN214+1/((FACT($B$4-1-AO$10))*(($B$5*$P214)^AO$10))</f>
        <v>1.4059934318555009E-3</v>
      </c>
      <c r="AP214" s="57">
        <f t="shared" si="427"/>
        <v>1.406168971089559E-3</v>
      </c>
      <c r="AQ214" s="57">
        <f t="shared" si="427"/>
        <v>1.4061704122983773E-3</v>
      </c>
      <c r="AR214" s="57">
        <f t="shared" si="427"/>
        <v>1.4061704211728158E-3</v>
      </c>
      <c r="AS214" s="57">
        <f t="shared" si="427"/>
        <v>1.4061704212092461E-3</v>
      </c>
      <c r="AT214" s="57">
        <f t="shared" si="427"/>
        <v>1.4061704212093209E-3</v>
      </c>
      <c r="AU214" s="57" t="e">
        <f t="shared" si="427"/>
        <v>#NUM!</v>
      </c>
      <c r="AV214" s="57" t="e">
        <f t="shared" si="427"/>
        <v>#NUM!</v>
      </c>
      <c r="AW214" s="57" t="e">
        <f t="shared" si="427"/>
        <v>#NUM!</v>
      </c>
      <c r="AX214" s="57" t="e">
        <f t="shared" si="427"/>
        <v>#NUM!</v>
      </c>
      <c r="AY214" s="57" t="e">
        <f t="shared" si="427"/>
        <v>#NUM!</v>
      </c>
      <c r="AZ214" s="57" t="e">
        <f t="shared" si="427"/>
        <v>#NUM!</v>
      </c>
      <c r="BA214" s="57" t="e">
        <f t="shared" si="427"/>
        <v>#NUM!</v>
      </c>
      <c r="BB214" s="57" t="e">
        <f t="shared" si="427"/>
        <v>#NUM!</v>
      </c>
      <c r="BC214" s="57" t="e">
        <f t="shared" si="427"/>
        <v>#NUM!</v>
      </c>
      <c r="BD214" s="57" t="e">
        <f t="shared" si="427"/>
        <v>#NUM!</v>
      </c>
      <c r="BE214" s="57" t="e">
        <f t="shared" si="427"/>
        <v>#NUM!</v>
      </c>
      <c r="BF214" s="57" t="e">
        <f t="shared" si="427"/>
        <v>#NUM!</v>
      </c>
      <c r="BG214" s="57" t="e">
        <f t="shared" si="427"/>
        <v>#NUM!</v>
      </c>
      <c r="BH214" s="57" t="e">
        <f t="shared" si="427"/>
        <v>#NUM!</v>
      </c>
      <c r="BI214" s="5">
        <f t="shared" si="407"/>
        <v>4.7410090314183009</v>
      </c>
    </row>
    <row r="215" spans="4:61" s="1" customFormat="1">
      <c r="D215" s="5"/>
      <c r="E215" s="5"/>
      <c r="F215" s="5"/>
      <c r="G215" s="5"/>
      <c r="H215" s="5"/>
      <c r="O215" s="3"/>
      <c r="P215" s="58">
        <v>102</v>
      </c>
      <c r="Q215" s="57">
        <f t="shared" si="402"/>
        <v>2.1497049472986471E-199</v>
      </c>
      <c r="R215" s="57">
        <f t="shared" si="403"/>
        <v>1</v>
      </c>
      <c r="S215" s="57">
        <f t="shared" ref="S215:AL215" si="428">R215+(($B$5*$P215)^S$10)/FACT(S$10)</f>
        <v>490.59999999999997</v>
      </c>
      <c r="T215" s="57">
        <f t="shared" si="428"/>
        <v>120344.68</v>
      </c>
      <c r="U215" s="57">
        <f t="shared" si="428"/>
        <v>19680530.535999995</v>
      </c>
      <c r="V215" s="57">
        <f t="shared" si="428"/>
        <v>2413847279.3103991</v>
      </c>
      <c r="W215" s="57">
        <f t="shared" si="428"/>
        <v>236850655319.29959</v>
      </c>
      <c r="X215" s="57">
        <f t="shared" si="428"/>
        <v>19366894191382.418</v>
      </c>
      <c r="Y215" s="57">
        <f t="shared" si="428"/>
        <v>1357376796370882.5</v>
      </c>
      <c r="Z215" s="57">
        <f t="shared" si="428"/>
        <v>8.3243582809756272E+16</v>
      </c>
      <c r="AA215" s="57">
        <f t="shared" si="428"/>
        <v>4.537853189937922E+18</v>
      </c>
      <c r="AB215" s="57">
        <f t="shared" si="428"/>
        <v>2.2263553955493288E+20</v>
      </c>
      <c r="AC215" s="57">
        <f t="shared" si="428"/>
        <v>9.9299652890368913E+21</v>
      </c>
      <c r="AD215" s="57">
        <f t="shared" si="428"/>
        <v>4.0598901906790076E+23</v>
      </c>
      <c r="AE215" s="57">
        <f t="shared" si="428"/>
        <v>1.5322182306001113E+25</v>
      </c>
      <c r="AF215" s="57">
        <f t="shared" si="428"/>
        <v>5.3696277039760826E+26</v>
      </c>
      <c r="AG215" s="57">
        <f t="shared" si="428"/>
        <v>1.756331156570766E+28</v>
      </c>
      <c r="AH215" s="57">
        <f t="shared" si="428"/>
        <v>5.385695847021953E+29</v>
      </c>
      <c r="AI215" s="57">
        <f t="shared" si="428"/>
        <v>1.5543550251033035E+31</v>
      </c>
      <c r="AJ215" s="57">
        <f t="shared" si="428"/>
        <v>4.2367902437523195E+32</v>
      </c>
      <c r="AK215" s="57">
        <f t="shared" si="428"/>
        <v>1.0940685768123008E+34</v>
      </c>
      <c r="AL215" s="57">
        <f t="shared" si="428"/>
        <v>2.6839701085506855E+35</v>
      </c>
      <c r="AM215" s="57">
        <f t="shared" si="405"/>
        <v>1</v>
      </c>
      <c r="AN215" s="57">
        <f t="shared" si="400"/>
        <v>1.3888888888888889E-3</v>
      </c>
      <c r="AO215" s="57">
        <f t="shared" ref="AO215:BH215" si="429">AN215+1/((FACT($B$4-1-AO$10))*(($B$5*$P215)^AO$10))</f>
        <v>1.4059095860566449E-3</v>
      </c>
      <c r="AP215" s="57">
        <f t="shared" si="429"/>
        <v>1.4060834085358909E-3</v>
      </c>
      <c r="AQ215" s="57">
        <f t="shared" si="429"/>
        <v>1.4060848286541854E-3</v>
      </c>
      <c r="AR215" s="57">
        <f t="shared" si="429"/>
        <v>1.4060848373558905E-3</v>
      </c>
      <c r="AS215" s="57">
        <f t="shared" si="429"/>
        <v>1.4060848373914367E-3</v>
      </c>
      <c r="AT215" s="57">
        <f t="shared" si="429"/>
        <v>1.4060848373915094E-3</v>
      </c>
      <c r="AU215" s="57" t="e">
        <f t="shared" si="429"/>
        <v>#NUM!</v>
      </c>
      <c r="AV215" s="57" t="e">
        <f t="shared" si="429"/>
        <v>#NUM!</v>
      </c>
      <c r="AW215" s="57" t="e">
        <f t="shared" si="429"/>
        <v>#NUM!</v>
      </c>
      <c r="AX215" s="57" t="e">
        <f t="shared" si="429"/>
        <v>#NUM!</v>
      </c>
      <c r="AY215" s="57" t="e">
        <f t="shared" si="429"/>
        <v>#NUM!</v>
      </c>
      <c r="AZ215" s="57" t="e">
        <f t="shared" si="429"/>
        <v>#NUM!</v>
      </c>
      <c r="BA215" s="57" t="e">
        <f t="shared" si="429"/>
        <v>#NUM!</v>
      </c>
      <c r="BB215" s="57" t="e">
        <f t="shared" si="429"/>
        <v>#NUM!</v>
      </c>
      <c r="BC215" s="57" t="e">
        <f t="shared" si="429"/>
        <v>#NUM!</v>
      </c>
      <c r="BD215" s="57" t="e">
        <f t="shared" si="429"/>
        <v>#NUM!</v>
      </c>
      <c r="BE215" s="57" t="e">
        <f t="shared" si="429"/>
        <v>#NUM!</v>
      </c>
      <c r="BF215" s="57" t="e">
        <f t="shared" si="429"/>
        <v>#NUM!</v>
      </c>
      <c r="BG215" s="57" t="e">
        <f t="shared" si="429"/>
        <v>#NUM!</v>
      </c>
      <c r="BH215" s="57" t="e">
        <f t="shared" si="429"/>
        <v>#NUM!</v>
      </c>
      <c r="BI215" s="5">
        <f t="shared" si="407"/>
        <v>4.7412976012416843</v>
      </c>
    </row>
    <row r="216" spans="4:61" s="1" customFormat="1">
      <c r="D216" s="5"/>
      <c r="E216" s="5"/>
      <c r="F216" s="5"/>
      <c r="G216" s="5"/>
      <c r="H216" s="5"/>
      <c r="O216" s="3"/>
      <c r="P216" s="57">
        <v>102.5</v>
      </c>
      <c r="Q216" s="57">
        <f t="shared" si="402"/>
        <v>2.0082337484933047E-200</v>
      </c>
      <c r="R216" s="57">
        <f t="shared" si="403"/>
        <v>1</v>
      </c>
      <c r="S216" s="57">
        <f t="shared" ref="S216:AL216" si="430">R216+(($B$5*$P216)^S$10)/FACT(S$10)</f>
        <v>493</v>
      </c>
      <c r="T216" s="57">
        <f t="shared" si="430"/>
        <v>121525</v>
      </c>
      <c r="U216" s="57">
        <f t="shared" si="430"/>
        <v>19970773</v>
      </c>
      <c r="V216" s="57">
        <f t="shared" si="430"/>
        <v>2461428277</v>
      </c>
      <c r="W216" s="57">
        <f t="shared" si="430"/>
        <v>242700846670.60001</v>
      </c>
      <c r="X216" s="57">
        <f t="shared" si="430"/>
        <v>19942333154945.801</v>
      </c>
      <c r="Y216" s="57">
        <f t="shared" si="430"/>
        <v>1404545061108002.8</v>
      </c>
      <c r="Z216" s="57">
        <f t="shared" si="430"/>
        <v>8.6557612830220992E+16</v>
      </c>
      <c r="AA216" s="57">
        <f t="shared" si="430"/>
        <v>4.7415919842083983E+18</v>
      </c>
      <c r="AB216" s="57">
        <f t="shared" si="430"/>
        <v>2.3376928305601475E+20</v>
      </c>
      <c r="AC216" s="57">
        <f t="shared" si="430"/>
        <v>1.0477553283722262E+22</v>
      </c>
      <c r="AD216" s="57">
        <f t="shared" si="430"/>
        <v>4.3047269731103835E+23</v>
      </c>
      <c r="AE216" s="57">
        <f t="shared" si="430"/>
        <v>1.6325673532806388E+25</v>
      </c>
      <c r="AF216" s="57">
        <f t="shared" si="430"/>
        <v>5.7492844575164299E+26</v>
      </c>
      <c r="AG216" s="57">
        <f t="shared" si="430"/>
        <v>1.8897099374529482E+28</v>
      </c>
      <c r="AH216" s="57">
        <f t="shared" si="430"/>
        <v>5.8230385543444798E+29</v>
      </c>
      <c r="AI216" s="57">
        <f t="shared" si="430"/>
        <v>1.6887958207286208E+31</v>
      </c>
      <c r="AJ216" s="57">
        <f t="shared" si="430"/>
        <v>4.6257584382456771E+32</v>
      </c>
      <c r="AK216" s="57">
        <f t="shared" si="430"/>
        <v>1.2003546355598382E+34</v>
      </c>
      <c r="AL216" s="57">
        <f t="shared" si="430"/>
        <v>2.9591142094523424E+35</v>
      </c>
      <c r="AM216" s="57">
        <f t="shared" si="405"/>
        <v>1</v>
      </c>
      <c r="AN216" s="57">
        <f t="shared" si="400"/>
        <v>1.3888888888888889E-3</v>
      </c>
      <c r="AO216" s="57">
        <f t="shared" ref="AO216:BH216" si="431">AN216+1/((FACT($B$4-1-AO$10))*(($B$5*$P216)^AO$10))</f>
        <v>1.4058265582655826E-3</v>
      </c>
      <c r="AP216" s="57">
        <f t="shared" si="431"/>
        <v>1.4059986890519311E-3</v>
      </c>
      <c r="AQ216" s="57">
        <f t="shared" si="431"/>
        <v>1.4060000884892185E-3</v>
      </c>
      <c r="AR216" s="57">
        <f t="shared" si="431"/>
        <v>1.4060000970223727E-3</v>
      </c>
      <c r="AS216" s="57">
        <f t="shared" si="431"/>
        <v>1.4060000970570602E-3</v>
      </c>
      <c r="AT216" s="57">
        <f t="shared" si="431"/>
        <v>1.4060000970571307E-3</v>
      </c>
      <c r="AU216" s="57" t="e">
        <f t="shared" si="431"/>
        <v>#NUM!</v>
      </c>
      <c r="AV216" s="57" t="e">
        <f t="shared" si="431"/>
        <v>#NUM!</v>
      </c>
      <c r="AW216" s="57" t="e">
        <f t="shared" si="431"/>
        <v>#NUM!</v>
      </c>
      <c r="AX216" s="57" t="e">
        <f t="shared" si="431"/>
        <v>#NUM!</v>
      </c>
      <c r="AY216" s="57" t="e">
        <f t="shared" si="431"/>
        <v>#NUM!</v>
      </c>
      <c r="AZ216" s="57" t="e">
        <f t="shared" si="431"/>
        <v>#NUM!</v>
      </c>
      <c r="BA216" s="57" t="e">
        <f t="shared" si="431"/>
        <v>#NUM!</v>
      </c>
      <c r="BB216" s="57" t="e">
        <f t="shared" si="431"/>
        <v>#NUM!</v>
      </c>
      <c r="BC216" s="57" t="e">
        <f t="shared" si="431"/>
        <v>#NUM!</v>
      </c>
      <c r="BD216" s="57" t="e">
        <f t="shared" si="431"/>
        <v>#NUM!</v>
      </c>
      <c r="BE216" s="57" t="e">
        <f t="shared" si="431"/>
        <v>#NUM!</v>
      </c>
      <c r="BF216" s="57" t="e">
        <f t="shared" si="431"/>
        <v>#NUM!</v>
      </c>
      <c r="BG216" s="57" t="e">
        <f t="shared" si="431"/>
        <v>#NUM!</v>
      </c>
      <c r="BH216" s="57" t="e">
        <f t="shared" si="431"/>
        <v>#NUM!</v>
      </c>
      <c r="BI216" s="5">
        <f t="shared" si="407"/>
        <v>4.7415833616374039</v>
      </c>
    </row>
    <row r="217" spans="4:61" s="1" customFormat="1">
      <c r="D217" s="5"/>
      <c r="E217" s="5"/>
      <c r="F217" s="5"/>
      <c r="G217" s="5"/>
      <c r="H217" s="5"/>
      <c r="O217" s="3"/>
      <c r="P217" s="58">
        <v>103</v>
      </c>
      <c r="Q217" s="57">
        <f t="shared" si="402"/>
        <v>1.8758048761017945E-201</v>
      </c>
      <c r="R217" s="57">
        <f t="shared" si="403"/>
        <v>1</v>
      </c>
      <c r="S217" s="57">
        <f t="shared" ref="S217:AL217" si="432">R217+(($B$5*$P217)^S$10)/FACT(S$10)</f>
        <v>495.4</v>
      </c>
      <c r="T217" s="57">
        <f t="shared" si="432"/>
        <v>122711.07999999999</v>
      </c>
      <c r="U217" s="57">
        <f t="shared" si="432"/>
        <v>20263855.143999998</v>
      </c>
      <c r="V217" s="57">
        <f t="shared" si="432"/>
        <v>2509709261.4543996</v>
      </c>
      <c r="W217" s="57">
        <f t="shared" si="432"/>
        <v>248666071037.4267</v>
      </c>
      <c r="X217" s="57">
        <f t="shared" si="432"/>
        <v>20531950281377.547</v>
      </c>
      <c r="Y217" s="57">
        <f t="shared" si="432"/>
        <v>1453111337937399.5</v>
      </c>
      <c r="Z217" s="57">
        <f t="shared" si="432"/>
        <v>8.9986517495079552E+16</v>
      </c>
      <c r="AA217" s="57">
        <f t="shared" si="432"/>
        <v>4.9534216290607555E+18</v>
      </c>
      <c r="AB217" s="57">
        <f t="shared" si="432"/>
        <v>2.4540165354486773E+20</v>
      </c>
      <c r="AC217" s="57">
        <f t="shared" si="432"/>
        <v>1.1052456731651684E+22</v>
      </c>
      <c r="AD217" s="57">
        <f t="shared" si="432"/>
        <v>4.5630312594965241E+23</v>
      </c>
      <c r="AE217" s="57">
        <f t="shared" si="432"/>
        <v>1.7389528576825003E+25</v>
      </c>
      <c r="AF217" s="57">
        <f t="shared" si="432"/>
        <v>6.1537429021345168E+26</v>
      </c>
      <c r="AG217" s="57">
        <f t="shared" si="432"/>
        <v>2.0324952033756668E+28</v>
      </c>
      <c r="AH217" s="57">
        <f t="shared" si="432"/>
        <v>6.2935090430924195E+29</v>
      </c>
      <c r="AI217" s="57">
        <f t="shared" si="432"/>
        <v>1.8341258598721001E+31</v>
      </c>
      <c r="AJ217" s="57">
        <f t="shared" si="432"/>
        <v>5.0482832327189726E+32</v>
      </c>
      <c r="AK217" s="57">
        <f t="shared" si="432"/>
        <v>1.3163733837714968E+34</v>
      </c>
      <c r="AL217" s="57">
        <f t="shared" si="432"/>
        <v>3.2609187815474772E+35</v>
      </c>
      <c r="AM217" s="57">
        <f t="shared" si="405"/>
        <v>1</v>
      </c>
      <c r="AN217" s="57">
        <f t="shared" si="400"/>
        <v>1.3888888888888889E-3</v>
      </c>
      <c r="AO217" s="57">
        <f t="shared" ref="AO217:BH217" si="433">AN217+1/((FACT($B$4-1-AO$10))*(($B$5*$P217)^AO$10))</f>
        <v>1.4057443365695793E-3</v>
      </c>
      <c r="AP217" s="57">
        <f t="shared" si="433"/>
        <v>1.4059148002394891E-3</v>
      </c>
      <c r="AQ217" s="57">
        <f t="shared" si="433"/>
        <v>1.4059161793953945E-3</v>
      </c>
      <c r="AR217" s="57">
        <f t="shared" si="433"/>
        <v>1.405916187764059E-3</v>
      </c>
      <c r="AS217" s="57">
        <f t="shared" si="433"/>
        <v>1.4059161877979127E-3</v>
      </c>
      <c r="AT217" s="57">
        <f t="shared" si="433"/>
        <v>1.4059161877979813E-3</v>
      </c>
      <c r="AU217" s="57" t="e">
        <f t="shared" si="433"/>
        <v>#NUM!</v>
      </c>
      <c r="AV217" s="57" t="e">
        <f t="shared" si="433"/>
        <v>#NUM!</v>
      </c>
      <c r="AW217" s="57" t="e">
        <f t="shared" si="433"/>
        <v>#NUM!</v>
      </c>
      <c r="AX217" s="57" t="e">
        <f t="shared" si="433"/>
        <v>#NUM!</v>
      </c>
      <c r="AY217" s="57" t="e">
        <f t="shared" si="433"/>
        <v>#NUM!</v>
      </c>
      <c r="AZ217" s="57" t="e">
        <f t="shared" si="433"/>
        <v>#NUM!</v>
      </c>
      <c r="BA217" s="57" t="e">
        <f t="shared" si="433"/>
        <v>#NUM!</v>
      </c>
      <c r="BB217" s="57" t="e">
        <f t="shared" si="433"/>
        <v>#NUM!</v>
      </c>
      <c r="BC217" s="57" t="e">
        <f t="shared" si="433"/>
        <v>#NUM!</v>
      </c>
      <c r="BD217" s="57" t="e">
        <f t="shared" si="433"/>
        <v>#NUM!</v>
      </c>
      <c r="BE217" s="57" t="e">
        <f t="shared" si="433"/>
        <v>#NUM!</v>
      </c>
      <c r="BF217" s="57" t="e">
        <f t="shared" si="433"/>
        <v>#NUM!</v>
      </c>
      <c r="BG217" s="57" t="e">
        <f t="shared" si="433"/>
        <v>#NUM!</v>
      </c>
      <c r="BH217" s="57" t="e">
        <f t="shared" si="433"/>
        <v>#NUM!</v>
      </c>
      <c r="BI217" s="5">
        <f t="shared" si="407"/>
        <v>4.7418663534334469</v>
      </c>
    </row>
    <row r="218" spans="4:61" s="1" customFormat="1">
      <c r="D218" s="5"/>
      <c r="E218" s="5"/>
      <c r="F218" s="5"/>
      <c r="G218" s="5"/>
      <c r="H218" s="5"/>
      <c r="O218" s="3"/>
      <c r="P218" s="57">
        <v>103.5</v>
      </c>
      <c r="Q218" s="57">
        <f t="shared" si="402"/>
        <v>1.7518610402041466E-202</v>
      </c>
      <c r="R218" s="57">
        <f t="shared" si="403"/>
        <v>1</v>
      </c>
      <c r="S218" s="57">
        <f t="shared" ref="S218:AL218" si="434">R218+(($B$5*$P218)^S$10)/FACT(S$10)</f>
        <v>497.79999999999995</v>
      </c>
      <c r="T218" s="57">
        <f t="shared" si="434"/>
        <v>123902.91999999998</v>
      </c>
      <c r="U218" s="57">
        <f t="shared" si="434"/>
        <v>20559790.791999996</v>
      </c>
      <c r="V218" s="57">
        <f t="shared" si="434"/>
        <v>2558697064.4943991</v>
      </c>
      <c r="W218" s="57">
        <f t="shared" si="434"/>
        <v>254748016579.56476</v>
      </c>
      <c r="X218" s="57">
        <f t="shared" si="434"/>
        <v>21136023672427.391</v>
      </c>
      <c r="Y218" s="57">
        <f t="shared" si="434"/>
        <v>1503109987361741.5</v>
      </c>
      <c r="Z218" s="57">
        <f t="shared" si="434"/>
        <v>9.3533693132468144E+16</v>
      </c>
      <c r="AA218" s="57">
        <f t="shared" si="434"/>
        <v>5.1736218827423416E+18</v>
      </c>
      <c r="AB218" s="57">
        <f t="shared" si="434"/>
        <v>2.5755240314256081E+20</v>
      </c>
      <c r="AC218" s="57">
        <f t="shared" si="434"/>
        <v>1.1655895905858723E+22</v>
      </c>
      <c r="AD218" s="57">
        <f t="shared" si="434"/>
        <v>4.835473169183079E+23</v>
      </c>
      <c r="AE218" s="57">
        <f t="shared" si="434"/>
        <v>1.8517059467609443E+25</v>
      </c>
      <c r="AF218" s="57">
        <f t="shared" si="434"/>
        <v>6.5844911921499181E+26</v>
      </c>
      <c r="AG218" s="57">
        <f t="shared" si="434"/>
        <v>2.18529989380483E+28</v>
      </c>
      <c r="AH218" s="57">
        <f t="shared" si="434"/>
        <v>6.7994377081282242E+29</v>
      </c>
      <c r="AI218" s="57">
        <f t="shared" si="434"/>
        <v>1.9911678798306217E+31</v>
      </c>
      <c r="AJ218" s="57">
        <f t="shared" si="434"/>
        <v>5.5070756555712392E+32</v>
      </c>
      <c r="AK218" s="57">
        <f t="shared" si="434"/>
        <v>1.4429623173019263E+34</v>
      </c>
      <c r="AL218" s="57">
        <f t="shared" si="434"/>
        <v>3.5918188686237873E+35</v>
      </c>
      <c r="AM218" s="57">
        <f t="shared" si="405"/>
        <v>1</v>
      </c>
      <c r="AN218" s="57">
        <f t="shared" si="400"/>
        <v>1.3888888888888889E-3</v>
      </c>
      <c r="AO218" s="57">
        <f t="shared" ref="AO218:BH218" si="435">AN218+1/((FACT($B$4-1-AO$10))*(($B$5*$P218)^AO$10))</f>
        <v>1.4056629092860978E-3</v>
      </c>
      <c r="AP218" s="57">
        <f t="shared" si="435"/>
        <v>1.4058317299422694E-3</v>
      </c>
      <c r="AQ218" s="57">
        <f t="shared" si="435"/>
        <v>1.4058330892068119E-3</v>
      </c>
      <c r="AR218" s="57">
        <f t="shared" si="435"/>
        <v>1.4058330974149312E-3</v>
      </c>
      <c r="AS218" s="57">
        <f t="shared" si="435"/>
        <v>1.405833097447975E-3</v>
      </c>
      <c r="AT218" s="57">
        <f t="shared" si="435"/>
        <v>1.4058330974480416E-3</v>
      </c>
      <c r="AU218" s="57" t="e">
        <f t="shared" si="435"/>
        <v>#NUM!</v>
      </c>
      <c r="AV218" s="57" t="e">
        <f t="shared" si="435"/>
        <v>#NUM!</v>
      </c>
      <c r="AW218" s="57" t="e">
        <f t="shared" si="435"/>
        <v>#NUM!</v>
      </c>
      <c r="AX218" s="57" t="e">
        <f t="shared" si="435"/>
        <v>#NUM!</v>
      </c>
      <c r="AY218" s="57" t="e">
        <f t="shared" si="435"/>
        <v>#NUM!</v>
      </c>
      <c r="AZ218" s="57" t="e">
        <f t="shared" si="435"/>
        <v>#NUM!</v>
      </c>
      <c r="BA218" s="57" t="e">
        <f t="shared" si="435"/>
        <v>#NUM!</v>
      </c>
      <c r="BB218" s="57" t="e">
        <f t="shared" si="435"/>
        <v>#NUM!</v>
      </c>
      <c r="BC218" s="57" t="e">
        <f t="shared" si="435"/>
        <v>#NUM!</v>
      </c>
      <c r="BD218" s="57" t="e">
        <f t="shared" si="435"/>
        <v>#NUM!</v>
      </c>
      <c r="BE218" s="57" t="e">
        <f t="shared" si="435"/>
        <v>#NUM!</v>
      </c>
      <c r="BF218" s="57" t="e">
        <f t="shared" si="435"/>
        <v>#NUM!</v>
      </c>
      <c r="BG218" s="57" t="e">
        <f t="shared" si="435"/>
        <v>#NUM!</v>
      </c>
      <c r="BH218" s="57" t="e">
        <f t="shared" si="435"/>
        <v>#NUM!</v>
      </c>
      <c r="BI218" s="5">
        <f t="shared" si="407"/>
        <v>4.7421466166705191</v>
      </c>
    </row>
    <row r="219" spans="4:61" s="1" customFormat="1">
      <c r="D219" s="5"/>
      <c r="E219" s="5"/>
      <c r="F219" s="5"/>
      <c r="G219" s="5"/>
      <c r="H219" s="5"/>
      <c r="O219" s="3"/>
      <c r="P219" s="58">
        <v>104</v>
      </c>
      <c r="Q219" s="57">
        <f t="shared" si="402"/>
        <v>1.6358777100464743E-203</v>
      </c>
      <c r="R219" s="57">
        <f t="shared" si="403"/>
        <v>1</v>
      </c>
      <c r="S219" s="57">
        <f t="shared" ref="S219:AL219" si="436">R219+(($B$5*$P219)^S$10)/FACT(S$10)</f>
        <v>500.2</v>
      </c>
      <c r="T219" s="57">
        <f t="shared" si="436"/>
        <v>125100.51999999999</v>
      </c>
      <c r="U219" s="57">
        <f t="shared" si="436"/>
        <v>20858593.767999999</v>
      </c>
      <c r="V219" s="57">
        <f t="shared" si="436"/>
        <v>2608398551.1183996</v>
      </c>
      <c r="W219" s="57">
        <f t="shared" si="436"/>
        <v>260948387892.9823</v>
      </c>
      <c r="X219" s="57">
        <f t="shared" si="436"/>
        <v>21754835501136.055</v>
      </c>
      <c r="Y219" s="57">
        <f t="shared" si="436"/>
        <v>1554576042205556.3</v>
      </c>
      <c r="Z219" s="57">
        <f t="shared" si="436"/>
        <v>9.7202619340561376E+16</v>
      </c>
      <c r="AA219" s="57">
        <f t="shared" si="436"/>
        <v>5.402480754289365E+18</v>
      </c>
      <c r="AB219" s="57">
        <f t="shared" si="436"/>
        <v>2.7024196525093362E+20</v>
      </c>
      <c r="AC219" s="57">
        <f t="shared" si="436"/>
        <v>1.2289139298044098E+22</v>
      </c>
      <c r="AD219" s="57">
        <f t="shared" si="436"/>
        <v>5.1227526834223977E+23</v>
      </c>
      <c r="AE219" s="57">
        <f t="shared" si="436"/>
        <v>1.9711742623639351E+25</v>
      </c>
      <c r="AF219" s="57">
        <f t="shared" si="436"/>
        <v>7.0430989289251917E+26</v>
      </c>
      <c r="AG219" s="57">
        <f t="shared" si="436"/>
        <v>2.3487736333840834E+28</v>
      </c>
      <c r="AH219" s="57">
        <f t="shared" si="436"/>
        <v>7.3433064129142851E+29</v>
      </c>
      <c r="AI219" s="57">
        <f t="shared" si="436"/>
        <v>2.160802347392835E+31</v>
      </c>
      <c r="AJ219" s="57">
        <f t="shared" si="436"/>
        <v>6.0050510469905901E+32</v>
      </c>
      <c r="AK219" s="57">
        <f t="shared" si="436"/>
        <v>1.5810264207203545E+34</v>
      </c>
      <c r="AL219" s="57">
        <f t="shared" si="436"/>
        <v>3.9544585140571558E+35</v>
      </c>
      <c r="AM219" s="57">
        <f t="shared" si="405"/>
        <v>1</v>
      </c>
      <c r="AN219" s="57">
        <f t="shared" si="400"/>
        <v>1.3888888888888889E-3</v>
      </c>
      <c r="AO219" s="57">
        <f t="shared" ref="AO219:BH219" si="437">AN219+1/((FACT($B$4-1-AO$10))*(($B$5*$P219)^AO$10))</f>
        <v>1.405582264957265E-3</v>
      </c>
      <c r="AP219" s="57">
        <f t="shared" si="437"/>
        <v>1.405749466240001E-3</v>
      </c>
      <c r="AQ219" s="57">
        <f t="shared" si="437"/>
        <v>1.4057508059938692E-3</v>
      </c>
      <c r="AR219" s="57">
        <f t="shared" si="437"/>
        <v>1.4057508140452746E-3</v>
      </c>
      <c r="AS219" s="57">
        <f t="shared" si="437"/>
        <v>1.4057508140775318E-3</v>
      </c>
      <c r="AT219" s="57">
        <f t="shared" si="437"/>
        <v>1.4057508140775964E-3</v>
      </c>
      <c r="AU219" s="57" t="e">
        <f t="shared" si="437"/>
        <v>#NUM!</v>
      </c>
      <c r="AV219" s="57" t="e">
        <f t="shared" si="437"/>
        <v>#NUM!</v>
      </c>
      <c r="AW219" s="57" t="e">
        <f t="shared" si="437"/>
        <v>#NUM!</v>
      </c>
      <c r="AX219" s="57" t="e">
        <f t="shared" si="437"/>
        <v>#NUM!</v>
      </c>
      <c r="AY219" s="57" t="e">
        <f t="shared" si="437"/>
        <v>#NUM!</v>
      </c>
      <c r="AZ219" s="57" t="e">
        <f t="shared" si="437"/>
        <v>#NUM!</v>
      </c>
      <c r="BA219" s="57" t="e">
        <f t="shared" si="437"/>
        <v>#NUM!</v>
      </c>
      <c r="BB219" s="57" t="e">
        <f t="shared" si="437"/>
        <v>#NUM!</v>
      </c>
      <c r="BC219" s="57" t="e">
        <f t="shared" si="437"/>
        <v>#NUM!</v>
      </c>
      <c r="BD219" s="57" t="e">
        <f t="shared" si="437"/>
        <v>#NUM!</v>
      </c>
      <c r="BE219" s="57" t="e">
        <f t="shared" si="437"/>
        <v>#NUM!</v>
      </c>
      <c r="BF219" s="57" t="e">
        <f t="shared" si="437"/>
        <v>#NUM!</v>
      </c>
      <c r="BG219" s="57" t="e">
        <f t="shared" si="437"/>
        <v>#NUM!</v>
      </c>
      <c r="BH219" s="57" t="e">
        <f t="shared" si="437"/>
        <v>#NUM!</v>
      </c>
      <c r="BI219" s="5">
        <f t="shared" si="407"/>
        <v>4.7424241906209357</v>
      </c>
    </row>
    <row r="220" spans="4:61" s="1" customFormat="1">
      <c r="D220" s="5"/>
      <c r="E220" s="5"/>
      <c r="F220" s="5"/>
      <c r="G220" s="5"/>
      <c r="H220" s="5"/>
      <c r="O220" s="3"/>
      <c r="P220" s="57">
        <v>104.5</v>
      </c>
      <c r="Q220" s="57">
        <f t="shared" si="402"/>
        <v>1.5273613101179913E-204</v>
      </c>
      <c r="R220" s="57">
        <f t="shared" si="403"/>
        <v>1</v>
      </c>
      <c r="S220" s="57">
        <f t="shared" ref="S220:AL220" si="438">R220+(($B$5*$P220)^S$10)/FACT(S$10)</f>
        <v>502.59999999999997</v>
      </c>
      <c r="T220" s="57">
        <f t="shared" si="438"/>
        <v>126303.87999999999</v>
      </c>
      <c r="U220" s="57">
        <f t="shared" si="438"/>
        <v>21160277.895999994</v>
      </c>
      <c r="V220" s="57">
        <f t="shared" si="438"/>
        <v>2658820619.502399</v>
      </c>
      <c r="W220" s="57">
        <f t="shared" si="438"/>
        <v>267268906089.45636</v>
      </c>
      <c r="X220" s="57">
        <f t="shared" si="438"/>
        <v>22388672051377.605</v>
      </c>
      <c r="Y220" s="57">
        <f t="shared" si="438"/>
        <v>1607545217433739.5</v>
      </c>
      <c r="Z220" s="57">
        <f t="shared" si="438"/>
        <v>1.0099686061290784E+17</v>
      </c>
      <c r="AA220" s="57">
        <f t="shared" si="438"/>
        <v>5.6402947053206641E+18</v>
      </c>
      <c r="AB220" s="57">
        <f t="shared" si="438"/>
        <v>2.8349147459586166E+20</v>
      </c>
      <c r="AC220" s="57">
        <f t="shared" si="438"/>
        <v>1.2953505277604532E+22</v>
      </c>
      <c r="AD220" s="57">
        <f t="shared" si="438"/>
        <v>5.4256008224336685E+23</v>
      </c>
      <c r="AE220" s="57">
        <f t="shared" si="438"/>
        <v>2.097722615963001E+25</v>
      </c>
      <c r="AF220" s="57">
        <f t="shared" si="438"/>
        <v>7.5312211933228297E+26</v>
      </c>
      <c r="AG220" s="57">
        <f t="shared" si="438"/>
        <v>2.5236047347025793E+28</v>
      </c>
      <c r="AH220" s="57">
        <f t="shared" si="438"/>
        <v>7.9277575323521731E+29</v>
      </c>
      <c r="AI220" s="57">
        <f t="shared" si="438"/>
        <v>2.3439712016383265E+31</v>
      </c>
      <c r="AJ220" s="57">
        <f t="shared" si="438"/>
        <v>6.5453433588277548E+32</v>
      </c>
      <c r="AK220" s="57">
        <f t="shared" si="438"/>
        <v>1.7315432405955529E+34</v>
      </c>
      <c r="AL220" s="57">
        <f t="shared" si="438"/>
        <v>4.3517075600338018E+35</v>
      </c>
      <c r="AM220" s="57">
        <f t="shared" si="405"/>
        <v>1</v>
      </c>
      <c r="AN220" s="57">
        <f t="shared" si="400"/>
        <v>1.3888888888888889E-3</v>
      </c>
      <c r="AO220" s="57">
        <f t="shared" ref="AO220:BH220" si="439">AN220+1/((FACT($B$4-1-AO$10))*(($B$5*$P220)^AO$10))</f>
        <v>1.4055023923444977E-3</v>
      </c>
      <c r="AP220" s="57">
        <f t="shared" si="439"/>
        <v>1.4056679974427395E-3</v>
      </c>
      <c r="AQ220" s="57">
        <f t="shared" si="439"/>
        <v>1.405669318057558E-3</v>
      </c>
      <c r="AR220" s="57">
        <f t="shared" si="439"/>
        <v>1.4056693259559719E-3</v>
      </c>
      <c r="AS220" s="57">
        <f t="shared" si="439"/>
        <v>1.4056693259874647E-3</v>
      </c>
      <c r="AT220" s="57">
        <f t="shared" si="439"/>
        <v>1.4056693259875276E-3</v>
      </c>
      <c r="AU220" s="57" t="e">
        <f t="shared" si="439"/>
        <v>#NUM!</v>
      </c>
      <c r="AV220" s="57" t="e">
        <f t="shared" si="439"/>
        <v>#NUM!</v>
      </c>
      <c r="AW220" s="57" t="e">
        <f t="shared" si="439"/>
        <v>#NUM!</v>
      </c>
      <c r="AX220" s="57" t="e">
        <f t="shared" si="439"/>
        <v>#NUM!</v>
      </c>
      <c r="AY220" s="57" t="e">
        <f t="shared" si="439"/>
        <v>#NUM!</v>
      </c>
      <c r="AZ220" s="57" t="e">
        <f t="shared" si="439"/>
        <v>#NUM!</v>
      </c>
      <c r="BA220" s="57" t="e">
        <f t="shared" si="439"/>
        <v>#NUM!</v>
      </c>
      <c r="BB220" s="57" t="e">
        <f t="shared" si="439"/>
        <v>#NUM!</v>
      </c>
      <c r="BC220" s="57" t="e">
        <f t="shared" si="439"/>
        <v>#NUM!</v>
      </c>
      <c r="BD220" s="57" t="e">
        <f t="shared" si="439"/>
        <v>#NUM!</v>
      </c>
      <c r="BE220" s="57" t="e">
        <f t="shared" si="439"/>
        <v>#NUM!</v>
      </c>
      <c r="BF220" s="57" t="e">
        <f t="shared" si="439"/>
        <v>#NUM!</v>
      </c>
      <c r="BG220" s="57" t="e">
        <f t="shared" si="439"/>
        <v>#NUM!</v>
      </c>
      <c r="BH220" s="57" t="e">
        <f t="shared" si="439"/>
        <v>#NUM!</v>
      </c>
      <c r="BI220" s="5">
        <f t="shared" si="407"/>
        <v>4.742699113806955</v>
      </c>
    </row>
    <row r="221" spans="4:61" s="1" customFormat="1">
      <c r="D221" s="5"/>
      <c r="E221" s="5"/>
      <c r="F221" s="5"/>
      <c r="G221" s="5"/>
      <c r="H221" s="5"/>
      <c r="O221" s="3"/>
      <c r="P221" s="58">
        <v>105</v>
      </c>
      <c r="Q221" s="57">
        <f t="shared" si="402"/>
        <v>1.425847506180289E-205</v>
      </c>
      <c r="R221" s="57">
        <f t="shared" si="403"/>
        <v>1</v>
      </c>
      <c r="S221" s="57">
        <f t="shared" ref="S221:AL221" si="440">R221+(($B$5*$P221)^S$10)/FACT(S$10)</f>
        <v>505</v>
      </c>
      <c r="T221" s="57">
        <f t="shared" si="440"/>
        <v>127513</v>
      </c>
      <c r="U221" s="57">
        <f t="shared" si="440"/>
        <v>21464857</v>
      </c>
      <c r="V221" s="57">
        <f t="shared" si="440"/>
        <v>2709970201</v>
      </c>
      <c r="W221" s="57">
        <f t="shared" si="440"/>
        <v>273711308876.20001</v>
      </c>
      <c r="X221" s="57">
        <f t="shared" si="440"/>
        <v>23037823757593</v>
      </c>
      <c r="Y221" s="57">
        <f t="shared" si="440"/>
        <v>1662053920065202.5</v>
      </c>
      <c r="Z221" s="57">
        <f t="shared" si="440"/>
        <v>1.0492006798744461E+17</v>
      </c>
      <c r="AA221" s="57">
        <f t="shared" si="440"/>
        <v>5.8873688557606922E+18</v>
      </c>
      <c r="AB221" s="57">
        <f t="shared" si="440"/>
        <v>2.9732278775953234E+20</v>
      </c>
      <c r="AC221" s="57">
        <f t="shared" si="440"/>
        <v>1.3650363799350523E+22</v>
      </c>
      <c r="AD221" s="57">
        <f t="shared" si="440"/>
        <v>5.7447808628617223E+23</v>
      </c>
      <c r="AE221" s="57">
        <f t="shared" si="440"/>
        <v>2.2317337481159874E+25</v>
      </c>
      <c r="AF221" s="57">
        <f t="shared" si="440"/>
        <v>8.0506027569661308E+26</v>
      </c>
      <c r="AG221" s="57">
        <f t="shared" si="440"/>
        <v>2.7105222999735841E+28</v>
      </c>
      <c r="AH221" s="57">
        <f t="shared" si="440"/>
        <v>8.555603488069715E+29</v>
      </c>
      <c r="AI221" s="57">
        <f t="shared" si="440"/>
        <v>2.5416818196268545E+31</v>
      </c>
      <c r="AJ221" s="57">
        <f t="shared" si="440"/>
        <v>7.131320379251927E+32</v>
      </c>
      <c r="AK221" s="57">
        <f t="shared" si="440"/>
        <v>1.8955683129681919E+34</v>
      </c>
      <c r="AL221" s="57">
        <f t="shared" si="440"/>
        <v>4.786679706419514E+35</v>
      </c>
      <c r="AM221" s="57">
        <f t="shared" si="405"/>
        <v>1</v>
      </c>
      <c r="AN221" s="57">
        <f t="shared" si="400"/>
        <v>1.3888888888888889E-3</v>
      </c>
      <c r="AO221" s="57">
        <f t="shared" ref="AO221:BH221" si="441">AN221+1/((FACT($B$4-1-AO$10))*(($B$5*$P221)^AO$10))</f>
        <v>1.4054232804232806E-3</v>
      </c>
      <c r="AP221" s="57">
        <f t="shared" si="441"/>
        <v>1.4055873120853281E-3</v>
      </c>
      <c r="AQ221" s="57">
        <f t="shared" si="441"/>
        <v>1.4055886139239158E-3</v>
      </c>
      <c r="AR221" s="57">
        <f t="shared" si="441"/>
        <v>1.405588621672955E-3</v>
      </c>
      <c r="AS221" s="57">
        <f t="shared" si="441"/>
        <v>1.4055886217037052E-3</v>
      </c>
      <c r="AT221" s="57">
        <f t="shared" si="441"/>
        <v>1.4055886217037661E-3</v>
      </c>
      <c r="AU221" s="57" t="e">
        <f t="shared" si="441"/>
        <v>#NUM!</v>
      </c>
      <c r="AV221" s="57" t="e">
        <f t="shared" si="441"/>
        <v>#NUM!</v>
      </c>
      <c r="AW221" s="57" t="e">
        <f t="shared" si="441"/>
        <v>#NUM!</v>
      </c>
      <c r="AX221" s="57" t="e">
        <f t="shared" si="441"/>
        <v>#NUM!</v>
      </c>
      <c r="AY221" s="57" t="e">
        <f t="shared" si="441"/>
        <v>#NUM!</v>
      </c>
      <c r="AZ221" s="57" t="e">
        <f t="shared" si="441"/>
        <v>#NUM!</v>
      </c>
      <c r="BA221" s="57" t="e">
        <f t="shared" si="441"/>
        <v>#NUM!</v>
      </c>
      <c r="BB221" s="57" t="e">
        <f t="shared" si="441"/>
        <v>#NUM!</v>
      </c>
      <c r="BC221" s="57" t="e">
        <f t="shared" si="441"/>
        <v>#NUM!</v>
      </c>
      <c r="BD221" s="57" t="e">
        <f t="shared" si="441"/>
        <v>#NUM!</v>
      </c>
      <c r="BE221" s="57" t="e">
        <f t="shared" si="441"/>
        <v>#NUM!</v>
      </c>
      <c r="BF221" s="57" t="e">
        <f t="shared" si="441"/>
        <v>#NUM!</v>
      </c>
      <c r="BG221" s="57" t="e">
        <f t="shared" si="441"/>
        <v>#NUM!</v>
      </c>
      <c r="BH221" s="57" t="e">
        <f t="shared" si="441"/>
        <v>#NUM!</v>
      </c>
      <c r="BI221" s="5">
        <f t="shared" si="407"/>
        <v>4.7429714240186094</v>
      </c>
    </row>
    <row r="222" spans="4:61" s="1" customFormat="1">
      <c r="D222" s="5"/>
      <c r="E222" s="5"/>
      <c r="F222" s="5"/>
      <c r="G222" s="5"/>
      <c r="H222" s="5"/>
      <c r="O222" s="3"/>
      <c r="P222" s="57">
        <v>105.5</v>
      </c>
      <c r="Q222" s="57">
        <f t="shared" si="402"/>
        <v>1.3308995775013405E-206</v>
      </c>
      <c r="R222" s="57">
        <f t="shared" si="403"/>
        <v>1</v>
      </c>
      <c r="S222" s="57">
        <f t="shared" ref="S222:AL222" si="442">R222+(($B$5*$P222)^S$10)/FACT(S$10)</f>
        <v>507.4</v>
      </c>
      <c r="T222" s="57">
        <f t="shared" si="442"/>
        <v>128727.87999999998</v>
      </c>
      <c r="U222" s="57">
        <f t="shared" si="442"/>
        <v>21772344.903999995</v>
      </c>
      <c r="V222" s="57">
        <f t="shared" si="442"/>
        <v>2761854260.1423988</v>
      </c>
      <c r="W222" s="57">
        <f t="shared" si="442"/>
        <v>280277350635.48743</v>
      </c>
      <c r="X222" s="57">
        <f t="shared" si="442"/>
        <v>23702585244714.609</v>
      </c>
      <c r="Y222" s="57">
        <f t="shared" si="442"/>
        <v>1718139259182095.5</v>
      </c>
      <c r="Z222" s="57">
        <f t="shared" si="442"/>
        <v>1.0897598071941829E+17</v>
      </c>
      <c r="AA222" s="57">
        <f t="shared" si="442"/>
        <v>6.1440171935487078E+18</v>
      </c>
      <c r="AB222" s="57">
        <f t="shared" si="442"/>
        <v>3.1175850421122394E+20</v>
      </c>
      <c r="AC222" s="57">
        <f t="shared" si="442"/>
        <v>1.4381138161097652E+22</v>
      </c>
      <c r="AD222" s="57">
        <f t="shared" si="442"/>
        <v>6.081089596817049E+23</v>
      </c>
      <c r="AE222" s="57">
        <f t="shared" si="442"/>
        <v>2.3736091176453663E+25</v>
      </c>
      <c r="AF222" s="57">
        <f t="shared" si="442"/>
        <v>8.6030824793169077E+26</v>
      </c>
      <c r="AG222" s="57">
        <f t="shared" si="442"/>
        <v>2.9102984259988498E+28</v>
      </c>
      <c r="AH222" s="57">
        <f t="shared" si="442"/>
        <v>9.2298368004158629E+29</v>
      </c>
      <c r="AI222" s="57">
        <f t="shared" si="442"/>
        <v>2.7550112170853419E+31</v>
      </c>
      <c r="AJ222" s="57">
        <f t="shared" si="442"/>
        <v>7.7665999371235941E+32</v>
      </c>
      <c r="AK222" s="57">
        <f t="shared" si="442"/>
        <v>2.0742409678587024E+34</v>
      </c>
      <c r="AL222" s="57">
        <f t="shared" si="442"/>
        <v>5.2627519169961347E+35</v>
      </c>
      <c r="AM222" s="57">
        <f t="shared" si="405"/>
        <v>1</v>
      </c>
      <c r="AN222" s="57">
        <f t="shared" si="400"/>
        <v>1.3888888888888889E-3</v>
      </c>
      <c r="AO222" s="57">
        <f t="shared" ref="AO222:BH222" si="443">AN222+1/((FACT($B$4-1-AO$10))*(($B$5*$P222)^AO$10))</f>
        <v>1.4053449183780938E-3</v>
      </c>
      <c r="AP222" s="57">
        <f t="shared" si="443"/>
        <v>1.4055073989220235E-3</v>
      </c>
      <c r="AQ222" s="57">
        <f t="shared" si="443"/>
        <v>1.4055086823386422E-3</v>
      </c>
      <c r="AR222" s="57">
        <f t="shared" si="443"/>
        <v>1.4055086899418211E-3</v>
      </c>
      <c r="AS222" s="57">
        <f t="shared" si="443"/>
        <v>1.4055086899718494E-3</v>
      </c>
      <c r="AT222" s="57">
        <f t="shared" si="443"/>
        <v>1.4055086899719086E-3</v>
      </c>
      <c r="AU222" s="57" t="e">
        <f t="shared" si="443"/>
        <v>#NUM!</v>
      </c>
      <c r="AV222" s="57" t="e">
        <f t="shared" si="443"/>
        <v>#NUM!</v>
      </c>
      <c r="AW222" s="57" t="e">
        <f t="shared" si="443"/>
        <v>#NUM!</v>
      </c>
      <c r="AX222" s="57" t="e">
        <f t="shared" si="443"/>
        <v>#NUM!</v>
      </c>
      <c r="AY222" s="57" t="e">
        <f t="shared" si="443"/>
        <v>#NUM!</v>
      </c>
      <c r="AZ222" s="57" t="e">
        <f t="shared" si="443"/>
        <v>#NUM!</v>
      </c>
      <c r="BA222" s="57" t="e">
        <f t="shared" si="443"/>
        <v>#NUM!</v>
      </c>
      <c r="BB222" s="57" t="e">
        <f t="shared" si="443"/>
        <v>#NUM!</v>
      </c>
      <c r="BC222" s="57" t="e">
        <f t="shared" si="443"/>
        <v>#NUM!</v>
      </c>
      <c r="BD222" s="57" t="e">
        <f t="shared" si="443"/>
        <v>#NUM!</v>
      </c>
      <c r="BE222" s="57" t="e">
        <f t="shared" si="443"/>
        <v>#NUM!</v>
      </c>
      <c r="BF222" s="57" t="e">
        <f t="shared" si="443"/>
        <v>#NUM!</v>
      </c>
      <c r="BG222" s="57" t="e">
        <f t="shared" si="443"/>
        <v>#NUM!</v>
      </c>
      <c r="BH222" s="57" t="e">
        <f t="shared" si="443"/>
        <v>#NUM!</v>
      </c>
      <c r="BI222" s="5">
        <f t="shared" si="407"/>
        <v>4.743241158331017</v>
      </c>
    </row>
    <row r="223" spans="4:61" s="1" customFormat="1">
      <c r="D223" s="5"/>
      <c r="E223" s="5"/>
      <c r="F223" s="5"/>
      <c r="G223" s="5"/>
      <c r="H223" s="5"/>
      <c r="O223" s="3"/>
      <c r="P223" s="58">
        <v>106</v>
      </c>
      <c r="Q223" s="57">
        <f t="shared" si="402"/>
        <v>1.24210687163755E-207</v>
      </c>
      <c r="R223" s="57">
        <f t="shared" si="403"/>
        <v>1</v>
      </c>
      <c r="S223" s="57">
        <f t="shared" ref="S223:AL223" si="444">R223+(($B$5*$P223)^S$10)/FACT(S$10)</f>
        <v>509.79999999999995</v>
      </c>
      <c r="T223" s="57">
        <f t="shared" si="444"/>
        <v>129948.51999999997</v>
      </c>
      <c r="U223" s="57">
        <f t="shared" si="444"/>
        <v>22082755.431999993</v>
      </c>
      <c r="V223" s="57">
        <f t="shared" si="444"/>
        <v>2814479794.6383986</v>
      </c>
      <c r="W223" s="57">
        <f t="shared" si="444"/>
        <v>286968802504.28156</v>
      </c>
      <c r="X223" s="57">
        <f t="shared" si="444"/>
        <v>24383255368282.012</v>
      </c>
      <c r="Y223" s="57">
        <f t="shared" si="444"/>
        <v>1775839056035097.5</v>
      </c>
      <c r="Z223" s="57">
        <f t="shared" si="444"/>
        <v>1.1316842797844456E+17</v>
      </c>
      <c r="AA223" s="57">
        <f t="shared" si="444"/>
        <v>6.4105627883919913E+18</v>
      </c>
      <c r="AB223" s="57">
        <f t="shared" si="444"/>
        <v>3.2682198784623319E+20</v>
      </c>
      <c r="AC223" s="57">
        <f t="shared" si="444"/>
        <v>1.5147306812339833E+22</v>
      </c>
      <c r="AD223" s="57">
        <f t="shared" si="444"/>
        <v>6.4353586337086843E+23</v>
      </c>
      <c r="AE223" s="57">
        <f t="shared" si="444"/>
        <v>2.52376972154462E+25</v>
      </c>
      <c r="AF223" s="57">
        <f t="shared" si="444"/>
        <v>9.1905978978229815E+26</v>
      </c>
      <c r="AG223" s="57">
        <f t="shared" si="444"/>
        <v>3.1237505169649913E+28</v>
      </c>
      <c r="AH223" s="57">
        <f t="shared" si="444"/>
        <v>9.953640682494399E+29</v>
      </c>
      <c r="AI223" s="57">
        <f t="shared" si="444"/>
        <v>2.9851104967955152E+31</v>
      </c>
      <c r="AJ223" s="57">
        <f t="shared" si="444"/>
        <v>8.4550671439963654E+32</v>
      </c>
      <c r="AK223" s="57">
        <f t="shared" si="444"/>
        <v>2.2687905350128026E+34</v>
      </c>
      <c r="AL223" s="57">
        <f t="shared" si="444"/>
        <v>5.783585266430582E+35</v>
      </c>
      <c r="AM223" s="57">
        <f t="shared" si="405"/>
        <v>1</v>
      </c>
      <c r="AN223" s="57">
        <f t="shared" si="400"/>
        <v>1.3888888888888889E-3</v>
      </c>
      <c r="AO223" s="57">
        <f t="shared" ref="AO223:BH223" si="445">AN223+1/((FACT($B$4-1-AO$10))*(($B$5*$P223)^AO$10))</f>
        <v>1.4052672955974844E-3</v>
      </c>
      <c r="AP223" s="57">
        <f t="shared" si="445"/>
        <v>1.4054282469212716E-3</v>
      </c>
      <c r="AQ223" s="57">
        <f t="shared" si="445"/>
        <v>1.4054295122618674E-3</v>
      </c>
      <c r="AR223" s="57">
        <f t="shared" si="445"/>
        <v>1.4054295197226021E-3</v>
      </c>
      <c r="AS223" s="57">
        <f t="shared" si="445"/>
        <v>1.4054295197519289E-3</v>
      </c>
      <c r="AT223" s="57">
        <f t="shared" si="445"/>
        <v>1.4054295197519866E-3</v>
      </c>
      <c r="AU223" s="57" t="e">
        <f t="shared" si="445"/>
        <v>#NUM!</v>
      </c>
      <c r="AV223" s="57" t="e">
        <f t="shared" si="445"/>
        <v>#NUM!</v>
      </c>
      <c r="AW223" s="57" t="e">
        <f t="shared" si="445"/>
        <v>#NUM!</v>
      </c>
      <c r="AX223" s="57" t="e">
        <f t="shared" si="445"/>
        <v>#NUM!</v>
      </c>
      <c r="AY223" s="57" t="e">
        <f t="shared" si="445"/>
        <v>#NUM!</v>
      </c>
      <c r="AZ223" s="57" t="e">
        <f t="shared" si="445"/>
        <v>#NUM!</v>
      </c>
      <c r="BA223" s="57" t="e">
        <f t="shared" si="445"/>
        <v>#NUM!</v>
      </c>
      <c r="BB223" s="57" t="e">
        <f t="shared" si="445"/>
        <v>#NUM!</v>
      </c>
      <c r="BC223" s="57" t="e">
        <f t="shared" si="445"/>
        <v>#NUM!</v>
      </c>
      <c r="BD223" s="57" t="e">
        <f t="shared" si="445"/>
        <v>#NUM!</v>
      </c>
      <c r="BE223" s="57" t="e">
        <f t="shared" si="445"/>
        <v>#NUM!</v>
      </c>
      <c r="BF223" s="57" t="e">
        <f t="shared" si="445"/>
        <v>#NUM!</v>
      </c>
      <c r="BG223" s="57" t="e">
        <f t="shared" si="445"/>
        <v>#NUM!</v>
      </c>
      <c r="BH223" s="57" t="e">
        <f t="shared" si="445"/>
        <v>#NUM!</v>
      </c>
      <c r="BI223" s="5">
        <f t="shared" si="407"/>
        <v>4.743508353121201</v>
      </c>
    </row>
    <row r="224" spans="4:61" s="1" customFormat="1">
      <c r="D224" s="5"/>
      <c r="E224" s="5"/>
      <c r="F224" s="5"/>
      <c r="G224" s="5"/>
      <c r="H224" s="5"/>
      <c r="O224" s="3"/>
      <c r="P224" s="57">
        <v>106.5</v>
      </c>
      <c r="Q224" s="57">
        <f t="shared" si="402"/>
        <v>1.1590833382110054E-208</v>
      </c>
      <c r="R224" s="57">
        <f t="shared" si="403"/>
        <v>1</v>
      </c>
      <c r="S224" s="57">
        <f t="shared" ref="S224:AL224" si="446">R224+(($B$5*$P224)^S$10)/FACT(S$10)</f>
        <v>512.20000000000005</v>
      </c>
      <c r="T224" s="57">
        <f t="shared" si="446"/>
        <v>131174.92000000001</v>
      </c>
      <c r="U224" s="57">
        <f t="shared" si="446"/>
        <v>22396102.408000004</v>
      </c>
      <c r="V224" s="57">
        <f t="shared" si="446"/>
        <v>2867853835.3744001</v>
      </c>
      <c r="W224" s="57">
        <f t="shared" si="446"/>
        <v>293787452453.85913</v>
      </c>
      <c r="X224" s="57">
        <f t="shared" si="446"/>
        <v>25080137254748.758</v>
      </c>
      <c r="Y224" s="57">
        <f t="shared" si="446"/>
        <v>1835191854245199.3</v>
      </c>
      <c r="Z224" s="57">
        <f t="shared" si="446"/>
        <v>1.1750133056993499E+17</v>
      </c>
      <c r="AA224" s="57">
        <f t="shared" si="446"/>
        <v>6.6873380096211149E+18</v>
      </c>
      <c r="AB224" s="57">
        <f t="shared" si="446"/>
        <v>3.4253738904271743E+20</v>
      </c>
      <c r="AC224" s="57">
        <f t="shared" si="446"/>
        <v>1.5950405215235342E+22</v>
      </c>
      <c r="AD224" s="57">
        <f t="shared" si="446"/>
        <v>6.8084557461104105E+23</v>
      </c>
      <c r="AE224" s="57">
        <f t="shared" si="446"/>
        <v>2.6826569466544569E+25</v>
      </c>
      <c r="AF224" s="57">
        <f t="shared" si="446"/>
        <v>9.8151900186343183E+26</v>
      </c>
      <c r="AG224" s="57">
        <f t="shared" si="446"/>
        <v>3.3517437097949348E+28</v>
      </c>
      <c r="AH224" s="57">
        <f t="shared" si="446"/>
        <v>1.0730400202678943E+30</v>
      </c>
      <c r="AI224" s="57">
        <f t="shared" si="446"/>
        <v>3.2332095580060591E+31</v>
      </c>
      <c r="AJ224" s="57">
        <f t="shared" si="446"/>
        <v>9.2008927347817324E+32</v>
      </c>
      <c r="AK224" s="57">
        <f t="shared" si="446"/>
        <v>2.480542976513687E+34</v>
      </c>
      <c r="AL224" s="57">
        <f t="shared" si="446"/>
        <v>6.3531473273193314E+35</v>
      </c>
      <c r="AM224" s="57">
        <f t="shared" si="405"/>
        <v>1</v>
      </c>
      <c r="AN224" s="57">
        <f t="shared" si="400"/>
        <v>1.3888888888888889E-3</v>
      </c>
      <c r="AO224" s="57">
        <f t="shared" ref="AO224:BH224" si="447">AN224+1/((FACT($B$4-1-AO$10))*(($B$5*$P224)^AO$10))</f>
        <v>1.4051904016692751E-3</v>
      </c>
      <c r="AP224" s="57">
        <f t="shared" si="447"/>
        <v>1.4053498452606325E-3</v>
      </c>
      <c r="AQ224" s="57">
        <f t="shared" si="447"/>
        <v>1.4053510928630688E-3</v>
      </c>
      <c r="AR224" s="57">
        <f t="shared" si="447"/>
        <v>1.4053511001846793E-3</v>
      </c>
      <c r="AS224" s="57">
        <f t="shared" si="447"/>
        <v>1.4053511002133242E-3</v>
      </c>
      <c r="AT224" s="57">
        <f t="shared" si="447"/>
        <v>1.4053511002133801E-3</v>
      </c>
      <c r="AU224" s="57" t="e">
        <f t="shared" si="447"/>
        <v>#NUM!</v>
      </c>
      <c r="AV224" s="57" t="e">
        <f t="shared" si="447"/>
        <v>#NUM!</v>
      </c>
      <c r="AW224" s="57" t="e">
        <f t="shared" si="447"/>
        <v>#NUM!</v>
      </c>
      <c r="AX224" s="57" t="e">
        <f t="shared" si="447"/>
        <v>#NUM!</v>
      </c>
      <c r="AY224" s="57" t="e">
        <f t="shared" si="447"/>
        <v>#NUM!</v>
      </c>
      <c r="AZ224" s="57" t="e">
        <f t="shared" si="447"/>
        <v>#NUM!</v>
      </c>
      <c r="BA224" s="57" t="e">
        <f t="shared" si="447"/>
        <v>#NUM!</v>
      </c>
      <c r="BB224" s="57" t="e">
        <f t="shared" si="447"/>
        <v>#NUM!</v>
      </c>
      <c r="BC224" s="57" t="e">
        <f t="shared" si="447"/>
        <v>#NUM!</v>
      </c>
      <c r="BD224" s="57" t="e">
        <f t="shared" si="447"/>
        <v>#NUM!</v>
      </c>
      <c r="BE224" s="57" t="e">
        <f t="shared" si="447"/>
        <v>#NUM!</v>
      </c>
      <c r="BF224" s="57" t="e">
        <f t="shared" si="447"/>
        <v>#NUM!</v>
      </c>
      <c r="BG224" s="57" t="e">
        <f t="shared" si="447"/>
        <v>#NUM!</v>
      </c>
      <c r="BH224" s="57" t="e">
        <f t="shared" si="447"/>
        <v>#NUM!</v>
      </c>
      <c r="BI224" s="5">
        <f t="shared" si="407"/>
        <v>4.7437730440844561</v>
      </c>
    </row>
    <row r="225" spans="4:61" s="1" customFormat="1">
      <c r="D225" s="5"/>
      <c r="E225" s="5"/>
      <c r="F225" s="5"/>
      <c r="G225" s="5"/>
      <c r="H225" s="5"/>
      <c r="O225" s="3"/>
      <c r="P225" s="58">
        <v>107</v>
      </c>
      <c r="Q225" s="57">
        <f t="shared" si="402"/>
        <v>1.0814661382273974E-209</v>
      </c>
      <c r="R225" s="57">
        <f t="shared" si="403"/>
        <v>1</v>
      </c>
      <c r="S225" s="57">
        <f t="shared" ref="S225:AL225" si="448">R225+(($B$5*$P225)^S$10)/FACT(S$10)</f>
        <v>514.6</v>
      </c>
      <c r="T225" s="57">
        <f t="shared" si="448"/>
        <v>132407.08000000002</v>
      </c>
      <c r="U225" s="57">
        <f t="shared" si="448"/>
        <v>22712399.656000003</v>
      </c>
      <c r="V225" s="57">
        <f t="shared" si="448"/>
        <v>2921983446.4144006</v>
      </c>
      <c r="W225" s="57">
        <f t="shared" si="448"/>
        <v>300735105369.43732</v>
      </c>
      <c r="X225" s="57">
        <f t="shared" si="448"/>
        <v>25793538341980.199</v>
      </c>
      <c r="Y225" s="57">
        <f t="shared" si="448"/>
        <v>1896236930102450.5</v>
      </c>
      <c r="Z225" s="57">
        <f t="shared" si="448"/>
        <v>1.2197870268112461E+17</v>
      </c>
      <c r="AA225" s="57">
        <f t="shared" si="448"/>
        <v>6.974684748206123E+18</v>
      </c>
      <c r="AB225" s="57">
        <f t="shared" si="448"/>
        <v>3.5892966724637006E+20</v>
      </c>
      <c r="AC225" s="57">
        <f t="shared" si="448"/>
        <v>1.6792027759160643E+22</v>
      </c>
      <c r="AD225" s="57">
        <f t="shared" si="448"/>
        <v>7.2012862609309165E+23</v>
      </c>
      <c r="AE225" s="57">
        <f t="shared" si="448"/>
        <v>2.8507334541809008E+25</v>
      </c>
      <c r="AF225" s="57">
        <f t="shared" si="448"/>
        <v>1.0479008315640729E+27</v>
      </c>
      <c r="AG225" s="57">
        <f t="shared" si="448"/>
        <v>3.5951934169606399E+28</v>
      </c>
      <c r="AH225" s="57">
        <f t="shared" si="448"/>
        <v>1.156371404320765E+30</v>
      </c>
      <c r="AI225" s="57">
        <f t="shared" si="448"/>
        <v>3.5006220808416947E+31</v>
      </c>
      <c r="AJ225" s="57">
        <f t="shared" si="448"/>
        <v>1.0008552571386281E+33</v>
      </c>
      <c r="AK225" s="57">
        <f t="shared" si="448"/>
        <v>2.7109279733938445E+34</v>
      </c>
      <c r="AL225" s="57">
        <f t="shared" si="448"/>
        <v>6.9757362029815756E+35</v>
      </c>
      <c r="AM225" s="57">
        <f t="shared" si="405"/>
        <v>1</v>
      </c>
      <c r="AN225" s="57">
        <f t="shared" si="400"/>
        <v>1.3888888888888889E-3</v>
      </c>
      <c r="AO225" s="57">
        <f t="shared" ref="AO225:BH225" si="449">AN225+1/((FACT($B$4-1-AO$10))*(($B$5*$P225)^AO$10))</f>
        <v>1.4051142263759087E-3</v>
      </c>
      <c r="AP225" s="57">
        <f t="shared" si="449"/>
        <v>1.4052721833218494E-3</v>
      </c>
      <c r="AQ225" s="57">
        <f t="shared" si="449"/>
        <v>1.4052734135161324E-3</v>
      </c>
      <c r="AR225" s="57">
        <f t="shared" si="449"/>
        <v>1.4052734207018467E-3</v>
      </c>
      <c r="AS225" s="57">
        <f t="shared" si="449"/>
        <v>1.4052734207298284E-3</v>
      </c>
      <c r="AT225" s="57">
        <f t="shared" si="449"/>
        <v>1.4052734207298829E-3</v>
      </c>
      <c r="AU225" s="57" t="e">
        <f t="shared" si="449"/>
        <v>#NUM!</v>
      </c>
      <c r="AV225" s="57" t="e">
        <f t="shared" si="449"/>
        <v>#NUM!</v>
      </c>
      <c r="AW225" s="57" t="e">
        <f t="shared" si="449"/>
        <v>#NUM!</v>
      </c>
      <c r="AX225" s="57" t="e">
        <f t="shared" si="449"/>
        <v>#NUM!</v>
      </c>
      <c r="AY225" s="57" t="e">
        <f t="shared" si="449"/>
        <v>#NUM!</v>
      </c>
      <c r="AZ225" s="57" t="e">
        <f t="shared" si="449"/>
        <v>#NUM!</v>
      </c>
      <c r="BA225" s="57" t="e">
        <f t="shared" si="449"/>
        <v>#NUM!</v>
      </c>
      <c r="BB225" s="57" t="e">
        <f t="shared" si="449"/>
        <v>#NUM!</v>
      </c>
      <c r="BC225" s="57" t="e">
        <f t="shared" si="449"/>
        <v>#NUM!</v>
      </c>
      <c r="BD225" s="57" t="e">
        <f t="shared" si="449"/>
        <v>#NUM!</v>
      </c>
      <c r="BE225" s="57" t="e">
        <f t="shared" si="449"/>
        <v>#NUM!</v>
      </c>
      <c r="BF225" s="57" t="e">
        <f t="shared" si="449"/>
        <v>#NUM!</v>
      </c>
      <c r="BG225" s="57" t="e">
        <f t="shared" si="449"/>
        <v>#NUM!</v>
      </c>
      <c r="BH225" s="57" t="e">
        <f t="shared" si="449"/>
        <v>#NUM!</v>
      </c>
      <c r="BI225" s="5">
        <f t="shared" si="407"/>
        <v>4.7440352662502336</v>
      </c>
    </row>
    <row r="226" spans="4:61" s="1" customFormat="1">
      <c r="D226" s="5"/>
      <c r="E226" s="5"/>
      <c r="F226" s="5"/>
      <c r="G226" s="5"/>
      <c r="H226" s="5"/>
      <c r="O226" s="3"/>
      <c r="P226" s="57">
        <v>107.5</v>
      </c>
      <c r="Q226" s="57">
        <f t="shared" si="402"/>
        <v>1.0089143255843063E-210</v>
      </c>
      <c r="R226" s="57">
        <f t="shared" si="403"/>
        <v>1</v>
      </c>
      <c r="S226" s="57">
        <f t="shared" ref="S226:AL226" si="450">R226+(($B$5*$P226)^S$10)/FACT(S$10)</f>
        <v>517</v>
      </c>
      <c r="T226" s="57">
        <f t="shared" si="450"/>
        <v>133645</v>
      </c>
      <c r="U226" s="57">
        <f t="shared" si="450"/>
        <v>23031661</v>
      </c>
      <c r="V226" s="57">
        <f t="shared" si="450"/>
        <v>2976875725</v>
      </c>
      <c r="W226" s="57">
        <f t="shared" si="450"/>
        <v>307813583129.79999</v>
      </c>
      <c r="X226" s="57">
        <f t="shared" si="450"/>
        <v>26523770419942.602</v>
      </c>
      <c r="Y226" s="57">
        <f t="shared" si="450"/>
        <v>1959014302962143.3</v>
      </c>
      <c r="Z226" s="57">
        <f t="shared" si="450"/>
        <v>1.2660465365193408E+17</v>
      </c>
      <c r="AA226" s="57">
        <f t="shared" si="450"/>
        <v>7.2729546429929912E+18</v>
      </c>
      <c r="AB226" s="57">
        <f t="shared" si="450"/>
        <v>3.7602461409299163E+20</v>
      </c>
      <c r="AC226" s="57">
        <f t="shared" si="450"/>
        <v>1.7673829730111107E+22</v>
      </c>
      <c r="AD226" s="57">
        <f t="shared" si="450"/>
        <v>7.6147944971889005E+23</v>
      </c>
      <c r="AE226" s="57">
        <f t="shared" si="450"/>
        <v>3.0284840981581197E+25</v>
      </c>
      <c r="AF226" s="57">
        <f t="shared" si="450"/>
        <v>1.1184315945845063E+27</v>
      </c>
      <c r="AG226" s="57">
        <f t="shared" si="450"/>
        <v>3.8550679918525127E+28</v>
      </c>
      <c r="AH226" s="57">
        <f t="shared" si="450"/>
        <v>1.2457406883656101E+30</v>
      </c>
      <c r="AI226" s="57">
        <f t="shared" si="450"/>
        <v>3.7887508003583009E+31</v>
      </c>
      <c r="AJ226" s="57">
        <f t="shared" si="450"/>
        <v>1.0882848377064818E+33</v>
      </c>
      <c r="AK226" s="57">
        <f t="shared" si="450"/>
        <v>2.9614864949637835E+34</v>
      </c>
      <c r="AL226" s="57">
        <f t="shared" si="450"/>
        <v>7.6560063183746677E+35</v>
      </c>
      <c r="AM226" s="57">
        <f t="shared" si="405"/>
        <v>1</v>
      </c>
      <c r="AN226" s="57">
        <f t="shared" si="400"/>
        <v>1.3888888888888889E-3</v>
      </c>
      <c r="AO226" s="57">
        <f t="shared" ref="AO226:BH226" si="451">AN226+1/((FACT($B$4-1-AO$10))*(($B$5*$P226)^AO$10))</f>
        <v>1.4050387596899225E-3</v>
      </c>
      <c r="AP226" s="57">
        <f t="shared" si="451"/>
        <v>1.4051952506860565E-3</v>
      </c>
      <c r="AQ226" s="57">
        <f t="shared" si="451"/>
        <v>1.4051964637945536E-3</v>
      </c>
      <c r="AR226" s="57">
        <f t="shared" si="451"/>
        <v>1.4051964708475099E-3</v>
      </c>
      <c r="AS226" s="57">
        <f t="shared" si="451"/>
        <v>1.405196470874847E-3</v>
      </c>
      <c r="AT226" s="57">
        <f t="shared" si="451"/>
        <v>1.4051964708748999E-3</v>
      </c>
      <c r="AU226" s="57" t="e">
        <f t="shared" si="451"/>
        <v>#NUM!</v>
      </c>
      <c r="AV226" s="57" t="e">
        <f t="shared" si="451"/>
        <v>#NUM!</v>
      </c>
      <c r="AW226" s="57" t="e">
        <f t="shared" si="451"/>
        <v>#NUM!</v>
      </c>
      <c r="AX226" s="57" t="e">
        <f t="shared" si="451"/>
        <v>#NUM!</v>
      </c>
      <c r="AY226" s="57" t="e">
        <f t="shared" si="451"/>
        <v>#NUM!</v>
      </c>
      <c r="AZ226" s="57" t="e">
        <f t="shared" si="451"/>
        <v>#NUM!</v>
      </c>
      <c r="BA226" s="57" t="e">
        <f t="shared" si="451"/>
        <v>#NUM!</v>
      </c>
      <c r="BB226" s="57" t="e">
        <f t="shared" si="451"/>
        <v>#NUM!</v>
      </c>
      <c r="BC226" s="57" t="e">
        <f t="shared" si="451"/>
        <v>#NUM!</v>
      </c>
      <c r="BD226" s="57" t="e">
        <f t="shared" si="451"/>
        <v>#NUM!</v>
      </c>
      <c r="BE226" s="57" t="e">
        <f t="shared" si="451"/>
        <v>#NUM!</v>
      </c>
      <c r="BF226" s="57" t="e">
        <f t="shared" si="451"/>
        <v>#NUM!</v>
      </c>
      <c r="BG226" s="57" t="e">
        <f t="shared" si="451"/>
        <v>#NUM!</v>
      </c>
      <c r="BH226" s="57" t="e">
        <f t="shared" si="451"/>
        <v>#NUM!</v>
      </c>
      <c r="BI226" s="5">
        <f t="shared" si="407"/>
        <v>4.7442950539975977</v>
      </c>
    </row>
    <row r="227" spans="4:61" s="1" customFormat="1">
      <c r="D227" s="5"/>
      <c r="E227" s="5"/>
      <c r="F227" s="5"/>
      <c r="G227" s="5"/>
      <c r="H227" s="5"/>
      <c r="O227" s="3"/>
      <c r="P227" s="58">
        <v>108</v>
      </c>
      <c r="Q227" s="57">
        <f t="shared" si="402"/>
        <v>9.4110759752455919E-212</v>
      </c>
      <c r="R227" s="57">
        <f t="shared" si="403"/>
        <v>1</v>
      </c>
      <c r="S227" s="57">
        <f t="shared" ref="S227:AL227" si="452">R227+(($B$5*$P227)^S$10)/FACT(S$10)</f>
        <v>519.4</v>
      </c>
      <c r="T227" s="57">
        <f t="shared" si="452"/>
        <v>134888.68</v>
      </c>
      <c r="U227" s="57">
        <f t="shared" si="452"/>
        <v>23353900.263999995</v>
      </c>
      <c r="V227" s="57">
        <f t="shared" si="452"/>
        <v>3032537801.5503998</v>
      </c>
      <c r="W227" s="57">
        <f t="shared" si="452"/>
        <v>315024724686.92432</v>
      </c>
      <c r="X227" s="57">
        <f t="shared" si="452"/>
        <v>27271149671583.23</v>
      </c>
      <c r="Y227" s="57">
        <f t="shared" si="452"/>
        <v>2023564745738875</v>
      </c>
      <c r="Z227" s="57">
        <f t="shared" si="452"/>
        <v>1.3138338977089941E+17</v>
      </c>
      <c r="AA227" s="57">
        <f t="shared" si="452"/>
        <v>7.5825093112201462E+18</v>
      </c>
      <c r="AB227" s="57">
        <f t="shared" si="452"/>
        <v>3.9384887707914908E+20</v>
      </c>
      <c r="AC227" s="57">
        <f t="shared" si="452"/>
        <v>1.859752933625136E+22</v>
      </c>
      <c r="AD227" s="57">
        <f t="shared" si="452"/>
        <v>8.0499652517249108E+23</v>
      </c>
      <c r="AE227" s="57">
        <f t="shared" si="452"/>
        <v>3.2164168789903767E+25</v>
      </c>
      <c r="AF227" s="57">
        <f t="shared" si="452"/>
        <v>1.193349518935382E+27</v>
      </c>
      <c r="AG227" s="57">
        <f t="shared" si="452"/>
        <v>4.1323915219963102E+28</v>
      </c>
      <c r="AH227" s="57">
        <f t="shared" si="452"/>
        <v>1.3415542439332615E+30</v>
      </c>
      <c r="AI227" s="57">
        <f t="shared" si="452"/>
        <v>4.0990930855990545E+31</v>
      </c>
      <c r="AJ227" s="57">
        <f t="shared" si="452"/>
        <v>1.1828929772832406E+33</v>
      </c>
      <c r="AK227" s="57">
        <f t="shared" si="452"/>
        <v>3.2338788812435149E+34</v>
      </c>
      <c r="AL227" s="57">
        <f t="shared" si="452"/>
        <v>8.3989960885957264E+35</v>
      </c>
      <c r="AM227" s="57">
        <f t="shared" si="405"/>
        <v>1</v>
      </c>
      <c r="AN227" s="57">
        <f t="shared" si="400"/>
        <v>1.3888888888888889E-3</v>
      </c>
      <c r="AO227" s="57">
        <f t="shared" ref="AO227:BH227" si="453">AN227+1/((FACT($B$4-1-AO$10))*(($B$5*$P227)^AO$10))</f>
        <v>1.4049639917695473E-3</v>
      </c>
      <c r="AP227" s="57">
        <f t="shared" si="453"/>
        <v>1.4051190371291216E-3</v>
      </c>
      <c r="AQ227" s="57">
        <f t="shared" si="453"/>
        <v>1.4051202334667728E-3</v>
      </c>
      <c r="AR227" s="57">
        <f t="shared" si="453"/>
        <v>1.4051202403900231E-3</v>
      </c>
      <c r="AS227" s="57">
        <f t="shared" si="453"/>
        <v>1.4051202404167331E-3</v>
      </c>
      <c r="AT227" s="57">
        <f t="shared" si="453"/>
        <v>1.4051202404167847E-3</v>
      </c>
      <c r="AU227" s="57" t="e">
        <f t="shared" si="453"/>
        <v>#NUM!</v>
      </c>
      <c r="AV227" s="57" t="e">
        <f t="shared" si="453"/>
        <v>#NUM!</v>
      </c>
      <c r="AW227" s="57" t="e">
        <f t="shared" si="453"/>
        <v>#NUM!</v>
      </c>
      <c r="AX227" s="57" t="e">
        <f t="shared" si="453"/>
        <v>#NUM!</v>
      </c>
      <c r="AY227" s="57" t="e">
        <f t="shared" si="453"/>
        <v>#NUM!</v>
      </c>
      <c r="AZ227" s="57" t="e">
        <f t="shared" si="453"/>
        <v>#NUM!</v>
      </c>
      <c r="BA227" s="57" t="e">
        <f t="shared" si="453"/>
        <v>#NUM!</v>
      </c>
      <c r="BB227" s="57" t="e">
        <f t="shared" si="453"/>
        <v>#NUM!</v>
      </c>
      <c r="BC227" s="57" t="e">
        <f t="shared" si="453"/>
        <v>#NUM!</v>
      </c>
      <c r="BD227" s="57" t="e">
        <f t="shared" si="453"/>
        <v>#NUM!</v>
      </c>
      <c r="BE227" s="57" t="e">
        <f t="shared" si="453"/>
        <v>#NUM!</v>
      </c>
      <c r="BF227" s="57" t="e">
        <f t="shared" si="453"/>
        <v>#NUM!</v>
      </c>
      <c r="BG227" s="57" t="e">
        <f t="shared" si="453"/>
        <v>#NUM!</v>
      </c>
      <c r="BH227" s="57" t="e">
        <f t="shared" si="453"/>
        <v>#NUM!</v>
      </c>
      <c r="BI227" s="5">
        <f t="shared" si="407"/>
        <v>4.7445524410702458</v>
      </c>
    </row>
    <row r="228" spans="4:61" s="1" customFormat="1">
      <c r="D228" s="5"/>
      <c r="E228" s="5"/>
      <c r="F228" s="5"/>
      <c r="G228" s="5"/>
      <c r="H228" s="5"/>
      <c r="O228" s="3"/>
      <c r="P228" s="57">
        <v>108.5</v>
      </c>
      <c r="Q228" s="57">
        <f t="shared" si="402"/>
        <v>8.7774511089452794E-213</v>
      </c>
      <c r="R228" s="57">
        <f t="shared" si="403"/>
        <v>1</v>
      </c>
      <c r="S228" s="57">
        <f t="shared" ref="S228:AL228" si="454">R228+(($B$5*$P228)^S$10)/FACT(S$10)</f>
        <v>521.79999999999995</v>
      </c>
      <c r="T228" s="57">
        <f t="shared" si="454"/>
        <v>136138.11999999997</v>
      </c>
      <c r="U228" s="57">
        <f t="shared" si="454"/>
        <v>23679131.271999996</v>
      </c>
      <c r="V228" s="57">
        <f t="shared" si="454"/>
        <v>3088976839.6623993</v>
      </c>
      <c r="W228" s="57">
        <f t="shared" si="454"/>
        <v>322370386145.60638</v>
      </c>
      <c r="X228" s="57">
        <f t="shared" si="454"/>
        <v>28035996713901.539</v>
      </c>
      <c r="Y228" s="57">
        <f t="shared" si="454"/>
        <v>2089929795498943</v>
      </c>
      <c r="Z228" s="57">
        <f t="shared" si="454"/>
        <v>1.3631921609640514E+17</v>
      </c>
      <c r="AA228" s="57">
        <f t="shared" si="454"/>
        <v>7.9037205833755085E+18</v>
      </c>
      <c r="AB228" s="57">
        <f t="shared" si="454"/>
        <v>4.1242998379127118E+20</v>
      </c>
      <c r="AC228" s="57">
        <f t="shared" si="454"/>
        <v>1.956490979094328E+22</v>
      </c>
      <c r="AD228" s="57">
        <f t="shared" si="454"/>
        <v>8.5078253342134039E+23</v>
      </c>
      <c r="AE228" s="57">
        <f t="shared" si="454"/>
        <v>3.4150639332399091E+25</v>
      </c>
      <c r="AF228" s="57">
        <f t="shared" si="454"/>
        <v>1.2729053122543713E+27</v>
      </c>
      <c r="AG228" s="57">
        <f t="shared" si="454"/>
        <v>4.4282467556105256E+28</v>
      </c>
      <c r="AH228" s="57">
        <f t="shared" si="454"/>
        <v>1.4442437185934514E+30</v>
      </c>
      <c r="AI228" s="57">
        <f t="shared" si="454"/>
        <v>4.4332468397431674E+31</v>
      </c>
      <c r="AJ228" s="57">
        <f t="shared" si="454"/>
        <v>1.2852317691051506E+33</v>
      </c>
      <c r="AK228" s="57">
        <f t="shared" si="454"/>
        <v>3.5298934706398836E+34</v>
      </c>
      <c r="AL228" s="57">
        <f t="shared" si="454"/>
        <v>9.2101575919352654E+35</v>
      </c>
      <c r="AM228" s="57">
        <f t="shared" si="405"/>
        <v>1</v>
      </c>
      <c r="AN228" s="57">
        <f t="shared" si="400"/>
        <v>1.3888888888888889E-3</v>
      </c>
      <c r="AO228" s="57">
        <f t="shared" ref="AO228:BH228" si="455">AN228+1/((FACT($B$4-1-AO$10))*(($B$5*$P228)^AO$10))</f>
        <v>1.4048899129544292E-3</v>
      </c>
      <c r="AP228" s="57">
        <f t="shared" si="455"/>
        <v>1.4050435326171168E-3</v>
      </c>
      <c r="AQ228" s="57">
        <f t="shared" si="455"/>
        <v>1.4050447124916382E-3</v>
      </c>
      <c r="AR228" s="57">
        <f t="shared" si="455"/>
        <v>1.4050447192881504E-3</v>
      </c>
      <c r="AS228" s="57">
        <f t="shared" si="455"/>
        <v>1.4050447193142506E-3</v>
      </c>
      <c r="AT228" s="57">
        <f t="shared" si="455"/>
        <v>1.4050447193143007E-3</v>
      </c>
      <c r="AU228" s="57" t="e">
        <f t="shared" si="455"/>
        <v>#NUM!</v>
      </c>
      <c r="AV228" s="57" t="e">
        <f t="shared" si="455"/>
        <v>#NUM!</v>
      </c>
      <c r="AW228" s="57" t="e">
        <f t="shared" si="455"/>
        <v>#NUM!</v>
      </c>
      <c r="AX228" s="57" t="e">
        <f t="shared" si="455"/>
        <v>#NUM!</v>
      </c>
      <c r="AY228" s="57" t="e">
        <f t="shared" si="455"/>
        <v>#NUM!</v>
      </c>
      <c r="AZ228" s="57" t="e">
        <f t="shared" si="455"/>
        <v>#NUM!</v>
      </c>
      <c r="BA228" s="57" t="e">
        <f t="shared" si="455"/>
        <v>#NUM!</v>
      </c>
      <c r="BB228" s="57" t="e">
        <f t="shared" si="455"/>
        <v>#NUM!</v>
      </c>
      <c r="BC228" s="57" t="e">
        <f t="shared" si="455"/>
        <v>#NUM!</v>
      </c>
      <c r="BD228" s="57" t="e">
        <f t="shared" si="455"/>
        <v>#NUM!</v>
      </c>
      <c r="BE228" s="57" t="e">
        <f t="shared" si="455"/>
        <v>#NUM!</v>
      </c>
      <c r="BF228" s="57" t="e">
        <f t="shared" si="455"/>
        <v>#NUM!</v>
      </c>
      <c r="BG228" s="57" t="e">
        <f t="shared" si="455"/>
        <v>#NUM!</v>
      </c>
      <c r="BH228" s="57" t="e">
        <f t="shared" si="455"/>
        <v>#NUM!</v>
      </c>
      <c r="BI228" s="5">
        <f t="shared" si="407"/>
        <v>4.7448074605911312</v>
      </c>
    </row>
    <row r="229" spans="4:61" s="1" customFormat="1">
      <c r="D229" s="5"/>
      <c r="E229" s="5"/>
      <c r="F229" s="5"/>
      <c r="G229" s="5"/>
      <c r="H229" s="5"/>
      <c r="O229" s="3"/>
      <c r="P229" s="58">
        <v>109</v>
      </c>
      <c r="Q229" s="57">
        <f t="shared" si="402"/>
        <v>8.1854436117193351E-214</v>
      </c>
      <c r="R229" s="57">
        <f t="shared" si="403"/>
        <v>1</v>
      </c>
      <c r="S229" s="57">
        <f t="shared" ref="S229:AL229" si="456">R229+(($B$5*$P229)^S$10)/FACT(S$10)</f>
        <v>524.19999999999993</v>
      </c>
      <c r="T229" s="57">
        <f t="shared" si="456"/>
        <v>137393.31999999998</v>
      </c>
      <c r="U229" s="57">
        <f t="shared" si="456"/>
        <v>24007367.847999994</v>
      </c>
      <c r="V229" s="57">
        <f t="shared" si="456"/>
        <v>3146200036.1103983</v>
      </c>
      <c r="W229" s="57">
        <f t="shared" si="456"/>
        <v>329852440843.08777</v>
      </c>
      <c r="X229" s="57">
        <f t="shared" si="456"/>
        <v>28818636639211.508</v>
      </c>
      <c r="Y229" s="57">
        <f t="shared" si="456"/>
        <v>2158151764151548.3</v>
      </c>
      <c r="Z229" s="57">
        <f t="shared" si="456"/>
        <v>1.4141653830345832E+17</v>
      </c>
      <c r="AA229" s="57">
        <f t="shared" si="456"/>
        <v>8.2369707424551578E+18</v>
      </c>
      <c r="AB229" s="57">
        <f t="shared" si="456"/>
        <v>4.3179636670367203E+20</v>
      </c>
      <c r="AC229" s="57">
        <f t="shared" si="456"/>
        <v>2.0577821454604459E+22</v>
      </c>
      <c r="AD229" s="57">
        <f t="shared" si="456"/>
        <v>8.9894451528707854E+23</v>
      </c>
      <c r="AE229" s="57">
        <f t="shared" si="456"/>
        <v>3.6249825608606342E+25</v>
      </c>
      <c r="AF229" s="57">
        <f t="shared" si="456"/>
        <v>1.3573627533246519E+27</v>
      </c>
      <c r="AG229" s="57">
        <f t="shared" si="456"/>
        <v>4.7437781672060314E+28</v>
      </c>
      <c r="AH229" s="57">
        <f t="shared" si="456"/>
        <v>1.5542674803147158E+30</v>
      </c>
      <c r="AI229" s="57">
        <f t="shared" si="456"/>
        <v>4.7929167382069846E+31</v>
      </c>
      <c r="AJ229" s="57">
        <f t="shared" si="456"/>
        <v>1.3958929245264191E+33</v>
      </c>
      <c r="AK229" s="57">
        <f t="shared" si="456"/>
        <v>3.8514558068627653E+34</v>
      </c>
      <c r="AL229" s="57">
        <f t="shared" si="456"/>
        <v>1.0095388382383157E+36</v>
      </c>
      <c r="AM229" s="57">
        <f t="shared" si="405"/>
        <v>1</v>
      </c>
      <c r="AN229" s="57">
        <f t="shared" si="400"/>
        <v>1.3888888888888889E-3</v>
      </c>
      <c r="AO229" s="57">
        <f t="shared" ref="AO229:BH229" si="457">AN229+1/((FACT($B$4-1-AO$10))*(($B$5*$P229)^AO$10))</f>
        <v>1.404816513761468E-3</v>
      </c>
      <c r="AP229" s="57">
        <f t="shared" si="457"/>
        <v>1.404968727301917E-3</v>
      </c>
      <c r="AQ229" s="57">
        <f t="shared" si="457"/>
        <v>1.4049698910139998E-3</v>
      </c>
      <c r="AR229" s="57">
        <f t="shared" si="457"/>
        <v>1.404969897686661E-3</v>
      </c>
      <c r="AS229" s="57">
        <f t="shared" si="457"/>
        <v>1.4049698977121681E-3</v>
      </c>
      <c r="AT229" s="57">
        <f t="shared" si="457"/>
        <v>1.4049698977122169E-3</v>
      </c>
      <c r="AU229" s="57" t="e">
        <f t="shared" si="457"/>
        <v>#NUM!</v>
      </c>
      <c r="AV229" s="57" t="e">
        <f t="shared" si="457"/>
        <v>#NUM!</v>
      </c>
      <c r="AW229" s="57" t="e">
        <f t="shared" si="457"/>
        <v>#NUM!</v>
      </c>
      <c r="AX229" s="57" t="e">
        <f t="shared" si="457"/>
        <v>#NUM!</v>
      </c>
      <c r="AY229" s="57" t="e">
        <f t="shared" si="457"/>
        <v>#NUM!</v>
      </c>
      <c r="AZ229" s="57" t="e">
        <f t="shared" si="457"/>
        <v>#NUM!</v>
      </c>
      <c r="BA229" s="57" t="e">
        <f t="shared" si="457"/>
        <v>#NUM!</v>
      </c>
      <c r="BB229" s="57" t="e">
        <f t="shared" si="457"/>
        <v>#NUM!</v>
      </c>
      <c r="BC229" s="57" t="e">
        <f t="shared" si="457"/>
        <v>#NUM!</v>
      </c>
      <c r="BD229" s="57" t="e">
        <f t="shared" si="457"/>
        <v>#NUM!</v>
      </c>
      <c r="BE229" s="57" t="e">
        <f t="shared" si="457"/>
        <v>#NUM!</v>
      </c>
      <c r="BF229" s="57" t="e">
        <f t="shared" si="457"/>
        <v>#NUM!</v>
      </c>
      <c r="BG229" s="57" t="e">
        <f t="shared" si="457"/>
        <v>#NUM!</v>
      </c>
      <c r="BH229" s="57" t="e">
        <f t="shared" si="457"/>
        <v>#NUM!</v>
      </c>
      <c r="BI229" s="5">
        <f t="shared" si="407"/>
        <v>4.7450601450766561</v>
      </c>
    </row>
    <row r="230" spans="4:61" s="1" customFormat="1">
      <c r="D230" s="5"/>
      <c r="E230" s="5"/>
      <c r="F230" s="5"/>
      <c r="G230" s="5"/>
      <c r="H230" s="5"/>
      <c r="O230" s="3"/>
      <c r="P230" s="57">
        <v>109.5</v>
      </c>
      <c r="Q230" s="57">
        <f t="shared" si="402"/>
        <v>7.6324012133372168E-215</v>
      </c>
      <c r="R230" s="57">
        <f t="shared" si="403"/>
        <v>1</v>
      </c>
      <c r="S230" s="57">
        <f t="shared" ref="S230:AL230" si="458">R230+(($B$5*$P230)^S$10)/FACT(S$10)</f>
        <v>526.6</v>
      </c>
      <c r="T230" s="57">
        <f t="shared" si="458"/>
        <v>138654.28000000003</v>
      </c>
      <c r="U230" s="57">
        <f t="shared" si="458"/>
        <v>24338623.816000003</v>
      </c>
      <c r="V230" s="57">
        <f t="shared" si="458"/>
        <v>3204214620.8464012</v>
      </c>
      <c r="W230" s="57">
        <f t="shared" si="458"/>
        <v>337472779428.68219</v>
      </c>
      <c r="X230" s="57">
        <f t="shared" si="458"/>
        <v>29619399056595.102</v>
      </c>
      <c r="Y230" s="57">
        <f t="shared" si="458"/>
        <v>2228273749239262</v>
      </c>
      <c r="Z230" s="57">
        <f t="shared" si="458"/>
        <v>1.4667986455624051E+17</v>
      </c>
      <c r="AA230" s="57">
        <f t="shared" si="458"/>
        <v>8.5826527676851159E+18</v>
      </c>
      <c r="AB230" s="57">
        <f t="shared" si="458"/>
        <v>4.5197738855613884E+20</v>
      </c>
      <c r="AC230" s="57">
        <f t="shared" si="458"/>
        <v>2.1638184036775338E+22</v>
      </c>
      <c r="AD230" s="57">
        <f t="shared" si="458"/>
        <v>9.4959403522877673E+23</v>
      </c>
      <c r="AE230" s="57">
        <f t="shared" si="458"/>
        <v>3.8467562911114616E+25</v>
      </c>
      <c r="AF230" s="57">
        <f t="shared" si="458"/>
        <v>1.4469993087086575E+27</v>
      </c>
      <c r="AG230" s="57">
        <f t="shared" si="458"/>
        <v>5.0801951681454559E+28</v>
      </c>
      <c r="AH230" s="57">
        <f t="shared" si="458"/>
        <v>1.6721121371261582E+30</v>
      </c>
      <c r="AI230" s="57">
        <f t="shared" si="458"/>
        <v>5.1799208223581225E+31</v>
      </c>
      <c r="AJ230" s="57">
        <f t="shared" si="458"/>
        <v>1.5155104139480693E+33</v>
      </c>
      <c r="AK230" s="57">
        <f t="shared" si="458"/>
        <v>4.2006384610200222E+34</v>
      </c>
      <c r="AL230" s="57">
        <f t="shared" si="458"/>
        <v>1.1061065584877072E+36</v>
      </c>
      <c r="AM230" s="57">
        <f t="shared" si="405"/>
        <v>1</v>
      </c>
      <c r="AN230" s="57">
        <f t="shared" si="400"/>
        <v>1.3888888888888889E-3</v>
      </c>
      <c r="AO230" s="57">
        <f t="shared" ref="AO230:BH230" si="459">AN230+1/((FACT($B$4-1-AO$10))*(($B$5*$P230)^AO$10))</f>
        <v>1.4047437848807712E-3</v>
      </c>
      <c r="AP230" s="57">
        <f t="shared" si="459"/>
        <v>1.4048946115169192E-3</v>
      </c>
      <c r="AQ230" s="57">
        <f t="shared" si="459"/>
        <v>1.4048957593604211E-3</v>
      </c>
      <c r="AR230" s="57">
        <f t="shared" si="459"/>
        <v>1.4048957659120393E-3</v>
      </c>
      <c r="AS230" s="57">
        <f t="shared" si="459"/>
        <v>1.4048957659369694E-3</v>
      </c>
      <c r="AT230" s="57">
        <f t="shared" si="459"/>
        <v>1.4048957659370169E-3</v>
      </c>
      <c r="AU230" s="57" t="e">
        <f t="shared" si="459"/>
        <v>#NUM!</v>
      </c>
      <c r="AV230" s="57" t="e">
        <f t="shared" si="459"/>
        <v>#NUM!</v>
      </c>
      <c r="AW230" s="57" t="e">
        <f t="shared" si="459"/>
        <v>#NUM!</v>
      </c>
      <c r="AX230" s="57" t="e">
        <f t="shared" si="459"/>
        <v>#NUM!</v>
      </c>
      <c r="AY230" s="57" t="e">
        <f t="shared" si="459"/>
        <v>#NUM!</v>
      </c>
      <c r="AZ230" s="57" t="e">
        <f t="shared" si="459"/>
        <v>#NUM!</v>
      </c>
      <c r="BA230" s="57" t="e">
        <f t="shared" si="459"/>
        <v>#NUM!</v>
      </c>
      <c r="BB230" s="57" t="e">
        <f t="shared" si="459"/>
        <v>#NUM!</v>
      </c>
      <c r="BC230" s="57" t="e">
        <f t="shared" si="459"/>
        <v>#NUM!</v>
      </c>
      <c r="BD230" s="57" t="e">
        <f t="shared" si="459"/>
        <v>#NUM!</v>
      </c>
      <c r="BE230" s="57" t="e">
        <f t="shared" si="459"/>
        <v>#NUM!</v>
      </c>
      <c r="BF230" s="57" t="e">
        <f t="shared" si="459"/>
        <v>#NUM!</v>
      </c>
      <c r="BG230" s="57" t="e">
        <f t="shared" si="459"/>
        <v>#NUM!</v>
      </c>
      <c r="BH230" s="57" t="e">
        <f t="shared" si="459"/>
        <v>#NUM!</v>
      </c>
      <c r="BI230" s="5">
        <f t="shared" si="407"/>
        <v>4.7453105264505009</v>
      </c>
    </row>
    <row r="231" spans="4:61" s="1" customFormat="1">
      <c r="D231" s="5"/>
      <c r="E231" s="5"/>
      <c r="F231" s="5"/>
      <c r="G231" s="5"/>
      <c r="H231" s="5"/>
      <c r="O231" s="3"/>
      <c r="P231" s="58">
        <v>110</v>
      </c>
      <c r="Q231" s="57">
        <f t="shared" si="402"/>
        <v>7.1158343773945657E-216</v>
      </c>
      <c r="R231" s="57">
        <f t="shared" si="403"/>
        <v>1</v>
      </c>
      <c r="S231" s="57">
        <f t="shared" ref="S231:AL231" si="460">R231+(($B$5*$P231)^S$10)/FACT(S$10)</f>
        <v>529</v>
      </c>
      <c r="T231" s="57">
        <f t="shared" si="460"/>
        <v>139921</v>
      </c>
      <c r="U231" s="57">
        <f t="shared" si="460"/>
        <v>24672913</v>
      </c>
      <c r="V231" s="57">
        <f t="shared" si="460"/>
        <v>3263027857</v>
      </c>
      <c r="W231" s="57">
        <f t="shared" si="460"/>
        <v>345233309943.40002</v>
      </c>
      <c r="X231" s="57">
        <f t="shared" si="460"/>
        <v>30438618133546.598</v>
      </c>
      <c r="Y231" s="57">
        <f t="shared" si="460"/>
        <v>2300339644828188</v>
      </c>
      <c r="Z231" s="57">
        <f t="shared" si="460"/>
        <v>1.5211380740667453E+17</v>
      </c>
      <c r="AA231" s="57">
        <f t="shared" si="460"/>
        <v>8.9411705827683267E+18</v>
      </c>
      <c r="AB231" s="57">
        <f t="shared" si="460"/>
        <v>4.7300336832186352E+20</v>
      </c>
      <c r="AC231" s="57">
        <f t="shared" si="460"/>
        <v>2.2747988859798432E+22</v>
      </c>
      <c r="AD231" s="57">
        <f t="shared" si="460"/>
        <v>1.0028473504847676E+24</v>
      </c>
      <c r="AE231" s="57">
        <f t="shared" si="460"/>
        <v>4.0809959884175816E+25</v>
      </c>
      <c r="AF231" s="57">
        <f t="shared" si="460"/>
        <v>1.5421067754405241E+27</v>
      </c>
      <c r="AG231" s="57">
        <f t="shared" si="460"/>
        <v>5.4387754683023976E+28</v>
      </c>
      <c r="AH231" s="57">
        <f t="shared" si="460"/>
        <v>1.798294135633278E+30</v>
      </c>
      <c r="AI231" s="57">
        <f t="shared" si="460"/>
        <v>5.5961974673382342E+31</v>
      </c>
      <c r="AJ231" s="57">
        <f t="shared" si="460"/>
        <v>1.6447632704473551E+33</v>
      </c>
      <c r="AK231" s="57">
        <f t="shared" si="460"/>
        <v>4.5796715068797761E+34</v>
      </c>
      <c r="AL231" s="57">
        <f t="shared" si="460"/>
        <v>1.2114082425452482E+36</v>
      </c>
      <c r="AM231" s="57">
        <f t="shared" si="405"/>
        <v>1</v>
      </c>
      <c r="AN231" s="57">
        <f t="shared" si="400"/>
        <v>1.3888888888888889E-3</v>
      </c>
      <c r="AO231" s="57">
        <f t="shared" ref="AO231:BH231" si="461">AN231+1/((FACT($B$4-1-AO$10))*(($B$5*$P231)^AO$10))</f>
        <v>1.4046717171717173E-3</v>
      </c>
      <c r="AP231" s="57">
        <f t="shared" si="461"/>
        <v>1.4048211757728805E-3</v>
      </c>
      <c r="AQ231" s="57">
        <f t="shared" si="461"/>
        <v>1.4048223080350105E-3</v>
      </c>
      <c r="AR231" s="57">
        <f t="shared" si="461"/>
        <v>1.4048223144683182E-3</v>
      </c>
      <c r="AS231" s="57">
        <f t="shared" si="461"/>
        <v>1.4048223144926867E-3</v>
      </c>
      <c r="AT231" s="57">
        <f t="shared" si="461"/>
        <v>1.4048223144927329E-3</v>
      </c>
      <c r="AU231" s="57" t="e">
        <f t="shared" si="461"/>
        <v>#NUM!</v>
      </c>
      <c r="AV231" s="57" t="e">
        <f t="shared" si="461"/>
        <v>#NUM!</v>
      </c>
      <c r="AW231" s="57" t="e">
        <f t="shared" si="461"/>
        <v>#NUM!</v>
      </c>
      <c r="AX231" s="57" t="e">
        <f t="shared" si="461"/>
        <v>#NUM!</v>
      </c>
      <c r="AY231" s="57" t="e">
        <f t="shared" si="461"/>
        <v>#NUM!</v>
      </c>
      <c r="AZ231" s="57" t="e">
        <f t="shared" si="461"/>
        <v>#NUM!</v>
      </c>
      <c r="BA231" s="57" t="e">
        <f t="shared" si="461"/>
        <v>#NUM!</v>
      </c>
      <c r="BB231" s="57" t="e">
        <f t="shared" si="461"/>
        <v>#NUM!</v>
      </c>
      <c r="BC231" s="57" t="e">
        <f t="shared" si="461"/>
        <v>#NUM!</v>
      </c>
      <c r="BD231" s="57" t="e">
        <f t="shared" si="461"/>
        <v>#NUM!</v>
      </c>
      <c r="BE231" s="57" t="e">
        <f t="shared" si="461"/>
        <v>#NUM!</v>
      </c>
      <c r="BF231" s="57" t="e">
        <f t="shared" si="461"/>
        <v>#NUM!</v>
      </c>
      <c r="BG231" s="57" t="e">
        <f t="shared" si="461"/>
        <v>#NUM!</v>
      </c>
      <c r="BH231" s="57" t="e">
        <f t="shared" si="461"/>
        <v>#NUM!</v>
      </c>
      <c r="BI231" s="5">
        <f t="shared" si="407"/>
        <v>4.7455586360570683</v>
      </c>
    </row>
    <row r="232" spans="4:61" s="1" customFormat="1">
      <c r="D232" s="5"/>
      <c r="E232" s="5"/>
      <c r="F232" s="5"/>
      <c r="G232" s="5"/>
      <c r="H232" s="5"/>
      <c r="O232" s="3"/>
      <c r="P232" s="57">
        <v>110.5</v>
      </c>
      <c r="Q232" s="57">
        <f t="shared" si="402"/>
        <v>6.6334068030759551E-217</v>
      </c>
      <c r="R232" s="57">
        <f t="shared" si="403"/>
        <v>1</v>
      </c>
      <c r="S232" s="57">
        <f t="shared" ref="S232:AL232" si="462">R232+(($B$5*$P232)^S$10)/FACT(S$10)</f>
        <v>531.4</v>
      </c>
      <c r="T232" s="57">
        <f t="shared" si="462"/>
        <v>141193.47999999998</v>
      </c>
      <c r="U232" s="57">
        <f t="shared" si="462"/>
        <v>25010249.223999999</v>
      </c>
      <c r="V232" s="57">
        <f t="shared" si="462"/>
        <v>3322647040.8783994</v>
      </c>
      <c r="W232" s="57">
        <f t="shared" si="462"/>
        <v>353135957899.57703</v>
      </c>
      <c r="X232" s="57">
        <f t="shared" si="462"/>
        <v>31276632637808.539</v>
      </c>
      <c r="Y232" s="57">
        <f t="shared" si="462"/>
        <v>2374394152498339</v>
      </c>
      <c r="Z232" s="57">
        <f t="shared" si="462"/>
        <v>1.5772308571925146E+17</v>
      </c>
      <c r="AA232" s="57">
        <f t="shared" si="462"/>
        <v>9.3129393087199027E+18</v>
      </c>
      <c r="AB232" s="57">
        <f t="shared" si="462"/>
        <v>4.9490560777667445E+20</v>
      </c>
      <c r="AC232" s="57">
        <f t="shared" si="462"/>
        <v>2.3909301185540589E+22</v>
      </c>
      <c r="AD232" s="57">
        <f t="shared" si="462"/>
        <v>1.0588255857227056E+24</v>
      </c>
      <c r="AE232" s="57">
        <f t="shared" si="462"/>
        <v>4.3283409994839033E+25</v>
      </c>
      <c r="AF232" s="57">
        <f t="shared" si="462"/>
        <v>1.6429919507516461E+27</v>
      </c>
      <c r="AG232" s="57">
        <f t="shared" si="462"/>
        <v>5.8208685951912341E+28</v>
      </c>
      <c r="AH232" s="57">
        <f t="shared" si="462"/>
        <v>1.9333614420903894E+30</v>
      </c>
      <c r="AI232" s="57">
        <f t="shared" si="462"/>
        <v>6.043812743361087E+31</v>
      </c>
      <c r="AJ232" s="57">
        <f t="shared" si="462"/>
        <v>1.7843785653170805E+33</v>
      </c>
      <c r="AK232" s="57">
        <f t="shared" si="462"/>
        <v>4.9909536894443003E+34</v>
      </c>
      <c r="AL232" s="57">
        <f t="shared" si="462"/>
        <v>1.3261887357828622E+36</v>
      </c>
      <c r="AM232" s="57">
        <f t="shared" si="405"/>
        <v>1</v>
      </c>
      <c r="AN232" s="57">
        <f t="shared" si="400"/>
        <v>1.3888888888888889E-3</v>
      </c>
      <c r="AO232" s="57">
        <f t="shared" ref="AO232:BH232" si="463">AN232+1/((FACT($B$4-1-AO$10))*(($B$5*$P232)^AO$10))</f>
        <v>1.4046003016591252E-3</v>
      </c>
      <c r="AP232" s="57">
        <f t="shared" si="463"/>
        <v>1.4047484107538673E-3</v>
      </c>
      <c r="AQ232" s="57">
        <f t="shared" si="463"/>
        <v>1.404749527715366E-3</v>
      </c>
      <c r="AR232" s="57">
        <f t="shared" si="463"/>
        <v>1.4047495340330216E-3</v>
      </c>
      <c r="AS232" s="57">
        <f t="shared" si="463"/>
        <v>1.4047495340568439E-3</v>
      </c>
      <c r="AT232" s="57">
        <f t="shared" si="463"/>
        <v>1.4047495340568888E-3</v>
      </c>
      <c r="AU232" s="57" t="e">
        <f t="shared" si="463"/>
        <v>#NUM!</v>
      </c>
      <c r="AV232" s="57" t="e">
        <f t="shared" si="463"/>
        <v>#NUM!</v>
      </c>
      <c r="AW232" s="57" t="e">
        <f t="shared" si="463"/>
        <v>#NUM!</v>
      </c>
      <c r="AX232" s="57" t="e">
        <f t="shared" si="463"/>
        <v>#NUM!</v>
      </c>
      <c r="AY232" s="57" t="e">
        <f t="shared" si="463"/>
        <v>#NUM!</v>
      </c>
      <c r="AZ232" s="57" t="e">
        <f t="shared" si="463"/>
        <v>#NUM!</v>
      </c>
      <c r="BA232" s="57" t="e">
        <f t="shared" si="463"/>
        <v>#NUM!</v>
      </c>
      <c r="BB232" s="57" t="e">
        <f t="shared" si="463"/>
        <v>#NUM!</v>
      </c>
      <c r="BC232" s="57" t="e">
        <f t="shared" si="463"/>
        <v>#NUM!</v>
      </c>
      <c r="BD232" s="57" t="e">
        <f t="shared" si="463"/>
        <v>#NUM!</v>
      </c>
      <c r="BE232" s="57" t="e">
        <f t="shared" si="463"/>
        <v>#NUM!</v>
      </c>
      <c r="BF232" s="57" t="e">
        <f t="shared" si="463"/>
        <v>#NUM!</v>
      </c>
      <c r="BG232" s="57" t="e">
        <f t="shared" si="463"/>
        <v>#NUM!</v>
      </c>
      <c r="BH232" s="57" t="e">
        <f t="shared" si="463"/>
        <v>#NUM!</v>
      </c>
      <c r="BI232" s="5">
        <f t="shared" si="407"/>
        <v>4.7458045046745561</v>
      </c>
    </row>
    <row r="233" spans="4:61" s="1" customFormat="1">
      <c r="D233" s="5"/>
      <c r="E233" s="5"/>
      <c r="F233" s="5"/>
      <c r="G233" s="5"/>
      <c r="H233" s="5"/>
      <c r="O233" s="3"/>
      <c r="P233" s="58">
        <v>111</v>
      </c>
      <c r="Q233" s="57">
        <f t="shared" si="402"/>
        <v>6.1829264436756045E-218</v>
      </c>
      <c r="R233" s="57">
        <f t="shared" si="403"/>
        <v>1</v>
      </c>
      <c r="S233" s="57">
        <f t="shared" ref="S233:AL233" si="464">R233+(($B$5*$P233)^S$10)/FACT(S$10)</f>
        <v>533.79999999999995</v>
      </c>
      <c r="T233" s="57">
        <f t="shared" si="464"/>
        <v>142471.71999999997</v>
      </c>
      <c r="U233" s="57">
        <f t="shared" si="464"/>
        <v>25350646.311999992</v>
      </c>
      <c r="V233" s="57">
        <f t="shared" si="464"/>
        <v>3383079501.9663992</v>
      </c>
      <c r="W233" s="57">
        <f t="shared" si="464"/>
        <v>361182666360.49915</v>
      </c>
      <c r="X233" s="57">
        <f t="shared" si="464"/>
        <v>32133785979398.207</v>
      </c>
      <c r="Y233" s="57">
        <f t="shared" si="464"/>
        <v>2450482792434610.5</v>
      </c>
      <c r="Z233" s="57">
        <f t="shared" si="464"/>
        <v>1.6351252662235181E+17</v>
      </c>
      <c r="AA233" s="57">
        <f t="shared" si="464"/>
        <v>9.6983855213534474E+18</v>
      </c>
      <c r="AB233" s="57">
        <f t="shared" si="464"/>
        <v>5.1771641868062622E+20</v>
      </c>
      <c r="AC233" s="57">
        <f t="shared" si="464"/>
        <v>2.5124262606613401E+22</v>
      </c>
      <c r="AD233" s="57">
        <f t="shared" si="464"/>
        <v>1.1176549133508286E+24</v>
      </c>
      <c r="AE233" s="57">
        <f t="shared" si="464"/>
        <v>4.5894603430006044E+25</v>
      </c>
      <c r="AF233" s="57">
        <f t="shared" si="464"/>
        <v>1.7499773298352844E+27</v>
      </c>
      <c r="AG233" s="57">
        <f t="shared" si="464"/>
        <v>6.2278995771750764E+28</v>
      </c>
      <c r="AH233" s="57">
        <f t="shared" si="464"/>
        <v>2.0778953098875363E+30</v>
      </c>
      <c r="AI233" s="57">
        <f t="shared" si="464"/>
        <v>6.524968190758697E+31</v>
      </c>
      <c r="AJ233" s="57">
        <f t="shared" si="464"/>
        <v>1.9351345651994903E+33</v>
      </c>
      <c r="AK233" s="57">
        <f t="shared" si="464"/>
        <v>5.4370643292458744E+34</v>
      </c>
      <c r="AL233" s="57">
        <f t="shared" si="464"/>
        <v>1.4512525957866453E+36</v>
      </c>
      <c r="AM233" s="57">
        <f t="shared" si="405"/>
        <v>1</v>
      </c>
      <c r="AN233" s="57">
        <f t="shared" si="400"/>
        <v>1.3888888888888889E-3</v>
      </c>
      <c r="AO233" s="57">
        <f t="shared" ref="AO233:BH233" si="465">AN233+1/((FACT($B$4-1-AO$10))*(($B$5*$P233)^AO$10))</f>
        <v>1.4045295295295297E-3</v>
      </c>
      <c r="AP233" s="57">
        <f t="shared" si="465"/>
        <v>1.4046763073133194E-3</v>
      </c>
      <c r="AQ233" s="57">
        <f t="shared" si="465"/>
        <v>1.4046774092486333E-3</v>
      </c>
      <c r="AR233" s="57">
        <f t="shared" si="465"/>
        <v>1.4046774154532239E-3</v>
      </c>
      <c r="AS233" s="57">
        <f t="shared" si="465"/>
        <v>1.4046774154765143E-3</v>
      </c>
      <c r="AT233" s="57">
        <f t="shared" si="465"/>
        <v>1.4046774154765581E-3</v>
      </c>
      <c r="AU233" s="57" t="e">
        <f t="shared" si="465"/>
        <v>#NUM!</v>
      </c>
      <c r="AV233" s="57" t="e">
        <f t="shared" si="465"/>
        <v>#NUM!</v>
      </c>
      <c r="AW233" s="57" t="e">
        <f t="shared" si="465"/>
        <v>#NUM!</v>
      </c>
      <c r="AX233" s="57" t="e">
        <f t="shared" si="465"/>
        <v>#NUM!</v>
      </c>
      <c r="AY233" s="57" t="e">
        <f t="shared" si="465"/>
        <v>#NUM!</v>
      </c>
      <c r="AZ233" s="57" t="e">
        <f t="shared" si="465"/>
        <v>#NUM!</v>
      </c>
      <c r="BA233" s="57" t="e">
        <f t="shared" si="465"/>
        <v>#NUM!</v>
      </c>
      <c r="BB233" s="57" t="e">
        <f t="shared" si="465"/>
        <v>#NUM!</v>
      </c>
      <c r="BC233" s="57" t="e">
        <f t="shared" si="465"/>
        <v>#NUM!</v>
      </c>
      <c r="BD233" s="57" t="e">
        <f t="shared" si="465"/>
        <v>#NUM!</v>
      </c>
      <c r="BE233" s="57" t="e">
        <f t="shared" si="465"/>
        <v>#NUM!</v>
      </c>
      <c r="BF233" s="57" t="e">
        <f t="shared" si="465"/>
        <v>#NUM!</v>
      </c>
      <c r="BG233" s="57" t="e">
        <f t="shared" si="465"/>
        <v>#NUM!</v>
      </c>
      <c r="BH233" s="57" t="e">
        <f t="shared" si="465"/>
        <v>#NUM!</v>
      </c>
      <c r="BI233" s="5">
        <f t="shared" si="407"/>
        <v>4.7460481625276918</v>
      </c>
    </row>
    <row r="234" spans="4:61" s="1" customFormat="1">
      <c r="D234" s="5"/>
      <c r="E234" s="5"/>
      <c r="F234" s="5"/>
      <c r="G234" s="5"/>
      <c r="H234" s="5"/>
      <c r="O234" s="3"/>
      <c r="P234" s="57">
        <v>111.5</v>
      </c>
      <c r="Q234" s="57">
        <f t="shared" si="402"/>
        <v>5.7623370166836011E-219</v>
      </c>
      <c r="R234" s="57">
        <f t="shared" si="403"/>
        <v>1</v>
      </c>
      <c r="S234" s="57">
        <f t="shared" ref="S234:AL234" si="466">R234+(($B$5*$P234)^S$10)/FACT(S$10)</f>
        <v>536.19999999999993</v>
      </c>
      <c r="T234" s="57">
        <f t="shared" si="466"/>
        <v>143755.71999999997</v>
      </c>
      <c r="U234" s="57">
        <f t="shared" si="466"/>
        <v>25694118.087999988</v>
      </c>
      <c r="V234" s="57">
        <f t="shared" si="466"/>
        <v>3444332602.9263978</v>
      </c>
      <c r="W234" s="57">
        <f t="shared" si="466"/>
        <v>369375396020.0285</v>
      </c>
      <c r="X234" s="57">
        <f t="shared" si="466"/>
        <v>33010426252825.527</v>
      </c>
      <c r="Y234" s="57">
        <f t="shared" si="466"/>
        <v>2528651914618868.5</v>
      </c>
      <c r="Z234" s="57">
        <f t="shared" si="466"/>
        <v>1.6948706748630714E+17</v>
      </c>
      <c r="AA234" s="57">
        <f t="shared" si="466"/>
        <v>1.0097947513482699E+19</v>
      </c>
      <c r="AB234" s="57">
        <f t="shared" si="466"/>
        <v>5.4146915058320959E+20</v>
      </c>
      <c r="AC234" s="57">
        <f t="shared" si="466"/>
        <v>2.639509350357574E+22</v>
      </c>
      <c r="AD234" s="57">
        <f t="shared" si="466"/>
        <v>1.1794667396470423E+24</v>
      </c>
      <c r="AE234" s="57">
        <f t="shared" si="466"/>
        <v>4.8650539433184213E+25</v>
      </c>
      <c r="AF234" s="57">
        <f t="shared" si="466"/>
        <v>1.8634018326889764E+27</v>
      </c>
      <c r="AG234" s="57">
        <f t="shared" si="466"/>
        <v>6.6613727976055628E+28</v>
      </c>
      <c r="AH234" s="57">
        <f t="shared" si="466"/>
        <v>2.2325121374716696E+30</v>
      </c>
      <c r="AI234" s="57">
        <f t="shared" si="466"/>
        <v>7.0420090299945356E+31</v>
      </c>
      <c r="AJ234" s="57">
        <f t="shared" si="466"/>
        <v>2.0978640809974961E+33</v>
      </c>
      <c r="AK234" s="57">
        <f t="shared" si="466"/>
        <v>5.9207760071593751E+34</v>
      </c>
      <c r="AL234" s="57">
        <f t="shared" si="466"/>
        <v>1.5874685767799493E+36</v>
      </c>
      <c r="AM234" s="57">
        <f t="shared" si="405"/>
        <v>1</v>
      </c>
      <c r="AN234" s="57">
        <f t="shared" si="400"/>
        <v>1.3888888888888889E-3</v>
      </c>
      <c r="AO234" s="57">
        <f t="shared" ref="AO234:BH234" si="467">AN234+1/((FACT($B$4-1-AO$10))*(($B$5*$P234)^AO$10))</f>
        <v>1.4044593921275536E-3</v>
      </c>
      <c r="AP234" s="57">
        <f t="shared" si="467"/>
        <v>1.4046048564702166E-3</v>
      </c>
      <c r="AQ234" s="57">
        <f t="shared" si="467"/>
        <v>1.4046059436476656E-3</v>
      </c>
      <c r="AR234" s="57">
        <f t="shared" si="467"/>
        <v>1.4046059497417095E-3</v>
      </c>
      <c r="AS234" s="57">
        <f t="shared" si="467"/>
        <v>1.4046059497644825E-3</v>
      </c>
      <c r="AT234" s="57">
        <f t="shared" si="467"/>
        <v>1.404605949764525E-3</v>
      </c>
      <c r="AU234" s="57" t="e">
        <f t="shared" si="467"/>
        <v>#NUM!</v>
      </c>
      <c r="AV234" s="57" t="e">
        <f t="shared" si="467"/>
        <v>#NUM!</v>
      </c>
      <c r="AW234" s="57" t="e">
        <f t="shared" si="467"/>
        <v>#NUM!</v>
      </c>
      <c r="AX234" s="57" t="e">
        <f t="shared" si="467"/>
        <v>#NUM!</v>
      </c>
      <c r="AY234" s="57" t="e">
        <f t="shared" si="467"/>
        <v>#NUM!</v>
      </c>
      <c r="AZ234" s="57" t="e">
        <f t="shared" si="467"/>
        <v>#NUM!</v>
      </c>
      <c r="BA234" s="57" t="e">
        <f t="shared" si="467"/>
        <v>#NUM!</v>
      </c>
      <c r="BB234" s="57" t="e">
        <f t="shared" si="467"/>
        <v>#NUM!</v>
      </c>
      <c r="BC234" s="57" t="e">
        <f t="shared" si="467"/>
        <v>#NUM!</v>
      </c>
      <c r="BD234" s="57" t="e">
        <f t="shared" si="467"/>
        <v>#NUM!</v>
      </c>
      <c r="BE234" s="57" t="e">
        <f t="shared" si="467"/>
        <v>#NUM!</v>
      </c>
      <c r="BF234" s="57" t="e">
        <f t="shared" si="467"/>
        <v>#NUM!</v>
      </c>
      <c r="BG234" s="57" t="e">
        <f t="shared" si="467"/>
        <v>#NUM!</v>
      </c>
      <c r="BH234" s="57" t="e">
        <f t="shared" si="467"/>
        <v>#NUM!</v>
      </c>
      <c r="BI234" s="5">
        <f t="shared" si="407"/>
        <v>4.7462896393001177</v>
      </c>
    </row>
    <row r="235" spans="4:61" s="1" customFormat="1">
      <c r="D235" s="5"/>
      <c r="E235" s="5"/>
      <c r="F235" s="5"/>
      <c r="G235" s="5"/>
      <c r="H235" s="5"/>
      <c r="O235" s="3"/>
      <c r="P235" s="58">
        <v>112</v>
      </c>
      <c r="Q235" s="57">
        <f t="shared" si="402"/>
        <v>5.3697099812558772E-220</v>
      </c>
      <c r="R235" s="57">
        <f t="shared" si="403"/>
        <v>1</v>
      </c>
      <c r="S235" s="57">
        <f t="shared" ref="S235:AL235" si="468">R235+(($B$5*$P235)^S$10)/FACT(S$10)</f>
        <v>538.6</v>
      </c>
      <c r="T235" s="57">
        <f t="shared" si="468"/>
        <v>145045.48000000001</v>
      </c>
      <c r="U235" s="57">
        <f t="shared" si="468"/>
        <v>26040678.376000002</v>
      </c>
      <c r="V235" s="57">
        <f t="shared" si="468"/>
        <v>3506413739.5984001</v>
      </c>
      <c r="W235" s="57">
        <f t="shared" si="468"/>
        <v>377716125282.2309</v>
      </c>
      <c r="X235" s="57">
        <f t="shared" si="468"/>
        <v>33906906279502.098</v>
      </c>
      <c r="Y235" s="57">
        <f t="shared" si="468"/>
        <v>2608948710123588</v>
      </c>
      <c r="Z235" s="57">
        <f t="shared" si="468"/>
        <v>1.7565175792844614E+17</v>
      </c>
      <c r="AA235" s="57">
        <f t="shared" si="468"/>
        <v>1.0512075561902916E+19</v>
      </c>
      <c r="AB235" s="57">
        <f t="shared" si="468"/>
        <v>5.6619821926357041E+20</v>
      </c>
      <c r="AC235" s="57">
        <f t="shared" si="468"/>
        <v>2.7724095569628701E+22</v>
      </c>
      <c r="AD235" s="57">
        <f t="shared" si="468"/>
        <v>1.2443978968659865E+24</v>
      </c>
      <c r="AE235" s="57">
        <f t="shared" si="468"/>
        <v>5.1558539095090757E+25</v>
      </c>
      <c r="AF235" s="57">
        <f t="shared" si="468"/>
        <v>1.9836215611069216E+27</v>
      </c>
      <c r="AG235" s="57">
        <f t="shared" si="468"/>
        <v>7.1228760270010958E+28</v>
      </c>
      <c r="AH235" s="57">
        <f t="shared" si="468"/>
        <v>2.3978654208891864E+30</v>
      </c>
      <c r="AI235" s="57">
        <f t="shared" si="468"/>
        <v>7.5974328288469706E+31</v>
      </c>
      <c r="AJ235" s="57">
        <f t="shared" si="468"/>
        <v>2.2734580192668746E+33</v>
      </c>
      <c r="AK235" s="57">
        <f t="shared" si="468"/>
        <v>6.4450680770319005E+34</v>
      </c>
      <c r="AL235" s="57">
        <f t="shared" si="468"/>
        <v>1.7357744283186E+36</v>
      </c>
      <c r="AM235" s="57">
        <f t="shared" si="405"/>
        <v>1</v>
      </c>
      <c r="AN235" s="57">
        <f t="shared" si="400"/>
        <v>1.3888888888888889E-3</v>
      </c>
      <c r="AO235" s="57">
        <f t="shared" ref="AO235:BH235" si="469">AN235+1/((FACT($B$4-1-AO$10))*(($B$5*$P235)^AO$10))</f>
        <v>1.404389880952381E-3</v>
      </c>
      <c r="AP235" s="57">
        <f t="shared" si="469"/>
        <v>1.4045340494053525E-3</v>
      </c>
      <c r="AQ235" s="57">
        <f t="shared" si="469"/>
        <v>1.4045351220872942E-3</v>
      </c>
      <c r="AR235" s="57">
        <f t="shared" si="469"/>
        <v>1.4045351280732425E-3</v>
      </c>
      <c r="AS235" s="57">
        <f t="shared" si="469"/>
        <v>1.4045351280955116E-3</v>
      </c>
      <c r="AT235" s="57">
        <f t="shared" si="469"/>
        <v>1.404535128095553E-3</v>
      </c>
      <c r="AU235" s="57" t="e">
        <f t="shared" si="469"/>
        <v>#NUM!</v>
      </c>
      <c r="AV235" s="57" t="e">
        <f t="shared" si="469"/>
        <v>#NUM!</v>
      </c>
      <c r="AW235" s="57" t="e">
        <f t="shared" si="469"/>
        <v>#NUM!</v>
      </c>
      <c r="AX235" s="57" t="e">
        <f t="shared" si="469"/>
        <v>#NUM!</v>
      </c>
      <c r="AY235" s="57" t="e">
        <f t="shared" si="469"/>
        <v>#NUM!</v>
      </c>
      <c r="AZ235" s="57" t="e">
        <f t="shared" si="469"/>
        <v>#NUM!</v>
      </c>
      <c r="BA235" s="57" t="e">
        <f t="shared" si="469"/>
        <v>#NUM!</v>
      </c>
      <c r="BB235" s="57" t="e">
        <f t="shared" si="469"/>
        <v>#NUM!</v>
      </c>
      <c r="BC235" s="57" t="e">
        <f t="shared" si="469"/>
        <v>#NUM!</v>
      </c>
      <c r="BD235" s="57" t="e">
        <f t="shared" si="469"/>
        <v>#NUM!</v>
      </c>
      <c r="BE235" s="57" t="e">
        <f t="shared" si="469"/>
        <v>#NUM!</v>
      </c>
      <c r="BF235" s="57" t="e">
        <f t="shared" si="469"/>
        <v>#NUM!</v>
      </c>
      <c r="BG235" s="57" t="e">
        <f t="shared" si="469"/>
        <v>#NUM!</v>
      </c>
      <c r="BH235" s="57" t="e">
        <f t="shared" si="469"/>
        <v>#NUM!</v>
      </c>
      <c r="BI235" s="5">
        <f t="shared" si="407"/>
        <v>4.7465289641464361</v>
      </c>
    </row>
    <row r="236" spans="4:61" s="1" customFormat="1">
      <c r="D236" s="5"/>
      <c r="E236" s="5"/>
      <c r="F236" s="5"/>
      <c r="G236" s="5"/>
      <c r="H236" s="5"/>
      <c r="O236" s="3"/>
      <c r="P236" s="57">
        <v>112.5</v>
      </c>
      <c r="Q236" s="57">
        <f t="shared" si="402"/>
        <v>5.0032369598572125E-221</v>
      </c>
      <c r="R236" s="57">
        <f t="shared" si="403"/>
        <v>1</v>
      </c>
      <c r="S236" s="57">
        <f t="shared" ref="S236:AL236" si="470">R236+(($B$5*$P236)^S$10)/FACT(S$10)</f>
        <v>541</v>
      </c>
      <c r="T236" s="57">
        <f t="shared" si="470"/>
        <v>146341</v>
      </c>
      <c r="U236" s="57">
        <f t="shared" si="470"/>
        <v>26390341</v>
      </c>
      <c r="V236" s="57">
        <f t="shared" si="470"/>
        <v>3569330341</v>
      </c>
      <c r="W236" s="57">
        <f t="shared" si="470"/>
        <v>386206850341</v>
      </c>
      <c r="X236" s="57">
        <f t="shared" si="470"/>
        <v>34823583650341</v>
      </c>
      <c r="Y236" s="57">
        <f t="shared" si="470"/>
        <v>2691421222507484</v>
      </c>
      <c r="Z236" s="57">
        <f t="shared" si="470"/>
        <v>1.8201176184536464E+17</v>
      </c>
      <c r="AA236" s="57">
        <f t="shared" si="470"/>
        <v>1.0941232199216794E+19</v>
      </c>
      <c r="AB236" s="57">
        <f t="shared" si="470"/>
        <v>5.9193913581727397E+20</v>
      </c>
      <c r="AC236" s="57">
        <f t="shared" si="470"/>
        <v>2.9113654404340077E+22</v>
      </c>
      <c r="AD236" s="57">
        <f t="shared" si="470"/>
        <v>1.3125908414878662E+24</v>
      </c>
      <c r="AE236" s="57">
        <f t="shared" si="470"/>
        <v>5.4626258612649721E+25</v>
      </c>
      <c r="AF236" s="57">
        <f t="shared" si="470"/>
        <v>2.111010586928893E+27</v>
      </c>
      <c r="AG236" s="57">
        <f t="shared" si="470"/>
        <v>7.6140846406313641E+28</v>
      </c>
      <c r="AH236" s="57">
        <f t="shared" si="470"/>
        <v>2.5746478053105489E+30</v>
      </c>
      <c r="AI236" s="57">
        <f t="shared" si="470"/>
        <v>8.1938986499915666E+31</v>
      </c>
      <c r="AJ236" s="57">
        <f t="shared" si="470"/>
        <v>2.4628691473380692E+33</v>
      </c>
      <c r="AK236" s="57">
        <f t="shared" si="470"/>
        <v>7.0131410560632966E+34</v>
      </c>
      <c r="AL236" s="57">
        <f t="shared" si="470"/>
        <v>1.897182028719595E+36</v>
      </c>
      <c r="AM236" s="57">
        <f t="shared" si="405"/>
        <v>1</v>
      </c>
      <c r="AN236" s="57">
        <f t="shared" si="400"/>
        <v>1.3888888888888889E-3</v>
      </c>
      <c r="AO236" s="57">
        <f t="shared" ref="AO236:BH236" si="471">AN236+1/((FACT($B$4-1-AO$10))*(($B$5*$P236)^AO$10))</f>
        <v>1.4043209876543211E-3</v>
      </c>
      <c r="AP236" s="57">
        <f t="shared" si="471"/>
        <v>1.4044638774577047E-3</v>
      </c>
      <c r="AQ236" s="57">
        <f t="shared" si="471"/>
        <v>1.4044649359006927E-3</v>
      </c>
      <c r="AR236" s="57">
        <f t="shared" si="471"/>
        <v>1.4044649417809315E-3</v>
      </c>
      <c r="AS236" s="57">
        <f t="shared" si="471"/>
        <v>1.4044649418027101E-3</v>
      </c>
      <c r="AT236" s="57">
        <f t="shared" si="471"/>
        <v>1.4044649418027504E-3</v>
      </c>
      <c r="AU236" s="57" t="e">
        <f t="shared" si="471"/>
        <v>#NUM!</v>
      </c>
      <c r="AV236" s="57" t="e">
        <f t="shared" si="471"/>
        <v>#NUM!</v>
      </c>
      <c r="AW236" s="57" t="e">
        <f t="shared" si="471"/>
        <v>#NUM!</v>
      </c>
      <c r="AX236" s="57" t="e">
        <f t="shared" si="471"/>
        <v>#NUM!</v>
      </c>
      <c r="AY236" s="57" t="e">
        <f t="shared" si="471"/>
        <v>#NUM!</v>
      </c>
      <c r="AZ236" s="57" t="e">
        <f t="shared" si="471"/>
        <v>#NUM!</v>
      </c>
      <c r="BA236" s="57" t="e">
        <f t="shared" si="471"/>
        <v>#NUM!</v>
      </c>
      <c r="BB236" s="57" t="e">
        <f t="shared" si="471"/>
        <v>#NUM!</v>
      </c>
      <c r="BC236" s="57" t="e">
        <f t="shared" si="471"/>
        <v>#NUM!</v>
      </c>
      <c r="BD236" s="57" t="e">
        <f t="shared" si="471"/>
        <v>#NUM!</v>
      </c>
      <c r="BE236" s="57" t="e">
        <f t="shared" si="471"/>
        <v>#NUM!</v>
      </c>
      <c r="BF236" s="57" t="e">
        <f t="shared" si="471"/>
        <v>#NUM!</v>
      </c>
      <c r="BG236" s="57" t="e">
        <f t="shared" si="471"/>
        <v>#NUM!</v>
      </c>
      <c r="BH236" s="57" t="e">
        <f t="shared" si="471"/>
        <v>#NUM!</v>
      </c>
      <c r="BI236" s="5">
        <f t="shared" si="407"/>
        <v>4.7467661657039528</v>
      </c>
    </row>
    <row r="237" spans="4:61" s="1" customFormat="1">
      <c r="D237" s="5"/>
      <c r="E237" s="5"/>
      <c r="F237" s="5"/>
      <c r="G237" s="5"/>
      <c r="H237" s="5"/>
      <c r="O237" s="3"/>
      <c r="P237" s="58">
        <v>113</v>
      </c>
      <c r="Q237" s="57">
        <f t="shared" si="402"/>
        <v>4.6612225818070092E-222</v>
      </c>
      <c r="R237" s="57">
        <f t="shared" si="403"/>
        <v>1</v>
      </c>
      <c r="S237" s="57">
        <f t="shared" ref="S237:AL237" si="472">R237+(($B$5*$P237)^S$10)/FACT(S$10)</f>
        <v>543.4</v>
      </c>
      <c r="T237" s="57">
        <f t="shared" si="472"/>
        <v>147642.27999999997</v>
      </c>
      <c r="U237" s="57">
        <f t="shared" si="472"/>
        <v>26743119.783999994</v>
      </c>
      <c r="V237" s="57">
        <f t="shared" si="472"/>
        <v>3633089869.3263988</v>
      </c>
      <c r="W237" s="57">
        <f t="shared" si="472"/>
        <v>394849585259.68585</v>
      </c>
      <c r="X237" s="57">
        <f t="shared" si="472"/>
        <v>35760820768548.18</v>
      </c>
      <c r="Y237" s="57">
        <f t="shared" si="472"/>
        <v>2776118359313644.5</v>
      </c>
      <c r="Z237" s="57">
        <f t="shared" si="472"/>
        <v>1.8857235947267117E+17</v>
      </c>
      <c r="AA237" s="57">
        <f t="shared" si="472"/>
        <v>1.1385892490571018E+19</v>
      </c>
      <c r="AB237" s="57">
        <f t="shared" si="472"/>
        <v>6.1872853640134525E+20</v>
      </c>
      <c r="AC237" s="57">
        <f t="shared" si="472"/>
        <v>3.0566242177965338E+22</v>
      </c>
      <c r="AD237" s="57">
        <f t="shared" si="472"/>
        <v>1.3841938587766581E+24</v>
      </c>
      <c r="AE237" s="57">
        <f t="shared" si="472"/>
        <v>5.7861703031325175E+25</v>
      </c>
      <c r="AF237" s="57">
        <f t="shared" si="472"/>
        <v>2.2459617726877762E+27</v>
      </c>
      <c r="AG237" s="57">
        <f t="shared" si="472"/>
        <v>8.1367660291465036E+28</v>
      </c>
      <c r="AH237" s="57">
        <f t="shared" si="472"/>
        <v>2.7635932400780137E+30</v>
      </c>
      <c r="AI237" s="57">
        <f t="shared" si="472"/>
        <v>8.8342367032797071E+31</v>
      </c>
      <c r="AJ237" s="57">
        <f t="shared" si="472"/>
        <v>2.6671160839867317E+33</v>
      </c>
      <c r="AK237" s="57">
        <f t="shared" si="472"/>
        <v>7.6284319456397985E+34</v>
      </c>
      <c r="AL237" s="57">
        <f t="shared" si="472"/>
        <v>2.072782874916191E+36</v>
      </c>
      <c r="AM237" s="57">
        <f t="shared" si="405"/>
        <v>1</v>
      </c>
      <c r="AN237" s="57">
        <f t="shared" si="400"/>
        <v>1.3888888888888889E-3</v>
      </c>
      <c r="AO237" s="57">
        <f t="shared" ref="AO237:BH237" si="473">AN237+1/((FACT($B$4-1-AO$10))*(($B$5*$P237)^AO$10))</f>
        <v>1.4042527040314652E-3</v>
      </c>
      <c r="AP237" s="57">
        <f t="shared" si="473"/>
        <v>1.4043943321209063E-3</v>
      </c>
      <c r="AQ237" s="57">
        <f t="shared" si="473"/>
        <v>1.4043953765758431E-3</v>
      </c>
      <c r="AR237" s="57">
        <f t="shared" si="473"/>
        <v>1.4043953823526956E-3</v>
      </c>
      <c r="AS237" s="57">
        <f t="shared" si="473"/>
        <v>1.4043953823739967E-3</v>
      </c>
      <c r="AT237" s="57">
        <f t="shared" si="473"/>
        <v>1.404395382374036E-3</v>
      </c>
      <c r="AU237" s="57" t="e">
        <f t="shared" si="473"/>
        <v>#NUM!</v>
      </c>
      <c r="AV237" s="57" t="e">
        <f t="shared" si="473"/>
        <v>#NUM!</v>
      </c>
      <c r="AW237" s="57" t="e">
        <f t="shared" si="473"/>
        <v>#NUM!</v>
      </c>
      <c r="AX237" s="57" t="e">
        <f t="shared" si="473"/>
        <v>#NUM!</v>
      </c>
      <c r="AY237" s="57" t="e">
        <f t="shared" si="473"/>
        <v>#NUM!</v>
      </c>
      <c r="AZ237" s="57" t="e">
        <f t="shared" si="473"/>
        <v>#NUM!</v>
      </c>
      <c r="BA237" s="57" t="e">
        <f t="shared" si="473"/>
        <v>#NUM!</v>
      </c>
      <c r="BB237" s="57" t="e">
        <f t="shared" si="473"/>
        <v>#NUM!</v>
      </c>
      <c r="BC237" s="57" t="e">
        <f t="shared" si="473"/>
        <v>#NUM!</v>
      </c>
      <c r="BD237" s="57" t="e">
        <f t="shared" si="473"/>
        <v>#NUM!</v>
      </c>
      <c r="BE237" s="57" t="e">
        <f t="shared" si="473"/>
        <v>#NUM!</v>
      </c>
      <c r="BF237" s="57" t="e">
        <f t="shared" si="473"/>
        <v>#NUM!</v>
      </c>
      <c r="BG237" s="57" t="e">
        <f t="shared" si="473"/>
        <v>#NUM!</v>
      </c>
      <c r="BH237" s="57" t="e">
        <f t="shared" si="473"/>
        <v>#NUM!</v>
      </c>
      <c r="BI237" s="5">
        <f t="shared" si="407"/>
        <v>4.7470012721040948</v>
      </c>
    </row>
    <row r="238" spans="4:61" s="1" customFormat="1">
      <c r="D238" s="5"/>
      <c r="E238" s="5"/>
      <c r="F238" s="5"/>
      <c r="G238" s="5"/>
      <c r="H238" s="5"/>
      <c r="O238" s="3"/>
      <c r="P238" s="57">
        <v>113.5</v>
      </c>
      <c r="Q238" s="57">
        <f t="shared" si="402"/>
        <v>4.3420777274095114E-223</v>
      </c>
      <c r="R238" s="57">
        <f t="shared" si="403"/>
        <v>1</v>
      </c>
      <c r="S238" s="57">
        <f t="shared" ref="S238:AL238" si="474">R238+(($B$5*$P238)^S$10)/FACT(S$10)</f>
        <v>545.79999999999995</v>
      </c>
      <c r="T238" s="57">
        <f t="shared" si="474"/>
        <v>148949.31999999998</v>
      </c>
      <c r="U238" s="57">
        <f t="shared" si="474"/>
        <v>27099028.551999997</v>
      </c>
      <c r="V238" s="57">
        <f t="shared" si="474"/>
        <v>3697699819.9503994</v>
      </c>
      <c r="W238" s="57">
        <f t="shared" si="474"/>
        <v>403646362050.71991</v>
      </c>
      <c r="X238" s="57">
        <f t="shared" si="474"/>
        <v>36718984892604.594</v>
      </c>
      <c r="Y238" s="57">
        <f t="shared" si="474"/>
        <v>2863089903670569</v>
      </c>
      <c r="Z238" s="57">
        <f t="shared" si="474"/>
        <v>1.9533894947244992E+17</v>
      </c>
      <c r="AA238" s="57">
        <f t="shared" si="474"/>
        <v>1.1846544315369228E+19</v>
      </c>
      <c r="AB238" s="57">
        <f t="shared" si="474"/>
        <v>6.4660421264942563E+20</v>
      </c>
      <c r="AC238" s="57">
        <f t="shared" si="474"/>
        <v>3.2084420367957969E+22</v>
      </c>
      <c r="AD238" s="57">
        <f t="shared" si="474"/>
        <v>1.4593612738189657E+24</v>
      </c>
      <c r="AE238" s="57">
        <f t="shared" si="474"/>
        <v>6.1273240486135027E+25</v>
      </c>
      <c r="AF238" s="57">
        <f t="shared" si="474"/>
        <v>2.3888876258339773E+27</v>
      </c>
      <c r="AG238" s="57">
        <f t="shared" si="474"/>
        <v>8.6927842101667599E+28</v>
      </c>
      <c r="AH238" s="57">
        <f t="shared" si="474"/>
        <v>2.9654792420038025E+30</v>
      </c>
      <c r="AI238" s="57">
        <f t="shared" si="474"/>
        <v>9.5214585281220433E+31</v>
      </c>
      <c r="AJ238" s="57">
        <f t="shared" si="474"/>
        <v>2.8872875280681776E+33</v>
      </c>
      <c r="AK238" s="57">
        <f t="shared" si="474"/>
        <v>8.2946305382296293E+34</v>
      </c>
      <c r="AL238" s="57">
        <f t="shared" si="474"/>
        <v>2.2637539517314698E+36</v>
      </c>
      <c r="AM238" s="57">
        <f t="shared" si="405"/>
        <v>1</v>
      </c>
      <c r="AN238" s="57">
        <f t="shared" si="400"/>
        <v>1.3888888888888889E-3</v>
      </c>
      <c r="AO238" s="57">
        <f t="shared" ref="AO238:BH238" si="475">AN238+1/((FACT($B$4-1-AO$10))*(($B$5*$P238)^AO$10))</f>
        <v>1.4041850220264317E-3</v>
      </c>
      <c r="AP238" s="57">
        <f t="shared" si="475"/>
        <v>1.4043254050398087E-3</v>
      </c>
      <c r="AQ238" s="57">
        <f t="shared" si="475"/>
        <v>1.4043264357520948E-3</v>
      </c>
      <c r="AR238" s="57">
        <f t="shared" si="475"/>
        <v>1.4043264414278233E-3</v>
      </c>
      <c r="AS238" s="57">
        <f t="shared" si="475"/>
        <v>1.4043264414486593E-3</v>
      </c>
      <c r="AT238" s="57">
        <f t="shared" si="475"/>
        <v>1.4043264414486975E-3</v>
      </c>
      <c r="AU238" s="57" t="e">
        <f t="shared" si="475"/>
        <v>#NUM!</v>
      </c>
      <c r="AV238" s="57" t="e">
        <f t="shared" si="475"/>
        <v>#NUM!</v>
      </c>
      <c r="AW238" s="57" t="e">
        <f t="shared" si="475"/>
        <v>#NUM!</v>
      </c>
      <c r="AX238" s="57" t="e">
        <f t="shared" si="475"/>
        <v>#NUM!</v>
      </c>
      <c r="AY238" s="57" t="e">
        <f t="shared" si="475"/>
        <v>#NUM!</v>
      </c>
      <c r="AZ238" s="57" t="e">
        <f t="shared" si="475"/>
        <v>#NUM!</v>
      </c>
      <c r="BA238" s="57" t="e">
        <f t="shared" si="475"/>
        <v>#NUM!</v>
      </c>
      <c r="BB238" s="57" t="e">
        <f t="shared" si="475"/>
        <v>#NUM!</v>
      </c>
      <c r="BC238" s="57" t="e">
        <f t="shared" si="475"/>
        <v>#NUM!</v>
      </c>
      <c r="BD238" s="57" t="e">
        <f t="shared" si="475"/>
        <v>#NUM!</v>
      </c>
      <c r="BE238" s="57" t="e">
        <f t="shared" si="475"/>
        <v>#NUM!</v>
      </c>
      <c r="BF238" s="57" t="e">
        <f t="shared" si="475"/>
        <v>#NUM!</v>
      </c>
      <c r="BG238" s="57" t="e">
        <f t="shared" si="475"/>
        <v>#NUM!</v>
      </c>
      <c r="BH238" s="57" t="e">
        <f t="shared" si="475"/>
        <v>#NUM!</v>
      </c>
      <c r="BI238" s="5">
        <f t="shared" si="407"/>
        <v>4.7472343109835347</v>
      </c>
    </row>
    <row r="239" spans="4:61" s="1" customFormat="1">
      <c r="D239" s="5"/>
      <c r="E239" s="5"/>
      <c r="F239" s="5"/>
      <c r="G239" s="5"/>
      <c r="H239" s="5"/>
      <c r="O239" s="3"/>
      <c r="P239" s="58">
        <v>114</v>
      </c>
      <c r="Q239" s="57">
        <f t="shared" si="402"/>
        <v>4.0443131522350207E-224</v>
      </c>
      <c r="R239" s="57">
        <f t="shared" si="403"/>
        <v>1</v>
      </c>
      <c r="S239" s="57">
        <f t="shared" ref="S239:AL239" si="476">R239+(($B$5*$P239)^S$10)/FACT(S$10)</f>
        <v>548.19999999999993</v>
      </c>
      <c r="T239" s="57">
        <f t="shared" si="476"/>
        <v>150262.11999999997</v>
      </c>
      <c r="U239" s="57">
        <f t="shared" si="476"/>
        <v>27458081.127999987</v>
      </c>
      <c r="V239" s="57">
        <f t="shared" si="476"/>
        <v>3763167721.4223976</v>
      </c>
      <c r="W239" s="57">
        <f t="shared" si="476"/>
        <v>412599230755.24133</v>
      </c>
      <c r="X239" s="57">
        <f t="shared" si="476"/>
        <v>37698448179439.516</v>
      </c>
      <c r="Y239" s="57">
        <f t="shared" si="476"/>
        <v>2952386525996587</v>
      </c>
      <c r="Z239" s="57">
        <f t="shared" si="476"/>
        <v>2.0231705104868944E+17</v>
      </c>
      <c r="AA239" s="57">
        <f t="shared" si="476"/>
        <v>1.2323688654028415E+19</v>
      </c>
      <c r="AB239" s="57">
        <f t="shared" si="476"/>
        <v>6.7560514276907876E+20</v>
      </c>
      <c r="AC239" s="57">
        <f t="shared" si="476"/>
        <v>3.3670842569292312E+22</v>
      </c>
      <c r="AD239" s="57">
        <f t="shared" si="476"/>
        <v>1.5382536692187514E+24</v>
      </c>
      <c r="AE239" s="57">
        <f t="shared" si="476"/>
        <v>6.4869616957109824E+25</v>
      </c>
      <c r="AF239" s="57">
        <f t="shared" si="476"/>
        <v>2.5402211877523944E+27</v>
      </c>
      <c r="AG239" s="57">
        <f t="shared" si="476"/>
        <v>9.2841046490364374E+28</v>
      </c>
      <c r="AH239" s="57">
        <f t="shared" si="476"/>
        <v>3.1811292718396934E+30</v>
      </c>
      <c r="AI239" s="57">
        <f t="shared" si="476"/>
        <v>1.0258767732543691E+32</v>
      </c>
      <c r="AJ239" s="57">
        <f t="shared" si="476"/>
        <v>3.1245467381547918E+33</v>
      </c>
      <c r="AK239" s="57">
        <f t="shared" si="476"/>
        <v>9.0156967690040204E+34</v>
      </c>
      <c r="AL239" s="57">
        <f t="shared" si="476"/>
        <v>2.4713640049336248E+36</v>
      </c>
      <c r="AM239" s="57">
        <f t="shared" si="405"/>
        <v>1</v>
      </c>
      <c r="AN239" s="57">
        <f t="shared" si="400"/>
        <v>1.3888888888888889E-3</v>
      </c>
      <c r="AO239" s="57">
        <f t="shared" ref="AO239:BH239" si="477">AN239+1/((FACT($B$4-1-AO$10))*(($B$5*$P239)^AO$10))</f>
        <v>1.4041179337231969E-3</v>
      </c>
      <c r="AP239" s="57">
        <f t="shared" si="477"/>
        <v>1.4042570880071362E-3</v>
      </c>
      <c r="AQ239" s="57">
        <f t="shared" si="477"/>
        <v>1.404258105216814E-3</v>
      </c>
      <c r="AR239" s="57">
        <f t="shared" si="477"/>
        <v>1.4042581107936215E-3</v>
      </c>
      <c r="AS239" s="57">
        <f t="shared" si="477"/>
        <v>1.4042581108140045E-3</v>
      </c>
      <c r="AT239" s="57">
        <f t="shared" si="477"/>
        <v>1.4042581108140418E-3</v>
      </c>
      <c r="AU239" s="57" t="e">
        <f t="shared" si="477"/>
        <v>#NUM!</v>
      </c>
      <c r="AV239" s="57" t="e">
        <f t="shared" si="477"/>
        <v>#NUM!</v>
      </c>
      <c r="AW239" s="57" t="e">
        <f t="shared" si="477"/>
        <v>#NUM!</v>
      </c>
      <c r="AX239" s="57" t="e">
        <f t="shared" si="477"/>
        <v>#NUM!</v>
      </c>
      <c r="AY239" s="57" t="e">
        <f t="shared" si="477"/>
        <v>#NUM!</v>
      </c>
      <c r="AZ239" s="57" t="e">
        <f t="shared" si="477"/>
        <v>#NUM!</v>
      </c>
      <c r="BA239" s="57" t="e">
        <f t="shared" si="477"/>
        <v>#NUM!</v>
      </c>
      <c r="BB239" s="57" t="e">
        <f t="shared" si="477"/>
        <v>#NUM!</v>
      </c>
      <c r="BC239" s="57" t="e">
        <f t="shared" si="477"/>
        <v>#NUM!</v>
      </c>
      <c r="BD239" s="57" t="e">
        <f t="shared" si="477"/>
        <v>#NUM!</v>
      </c>
      <c r="BE239" s="57" t="e">
        <f t="shared" si="477"/>
        <v>#NUM!</v>
      </c>
      <c r="BF239" s="57" t="e">
        <f t="shared" si="477"/>
        <v>#NUM!</v>
      </c>
      <c r="BG239" s="57" t="e">
        <f t="shared" si="477"/>
        <v>#NUM!</v>
      </c>
      <c r="BH239" s="57" t="e">
        <f t="shared" si="477"/>
        <v>#NUM!</v>
      </c>
      <c r="BI239" s="5">
        <f t="shared" si="407"/>
        <v>4.7474653094950128</v>
      </c>
    </row>
    <row r="240" spans="4:61" s="1" customFormat="1">
      <c r="D240" s="5"/>
      <c r="E240" s="5"/>
      <c r="F240" s="5"/>
      <c r="G240" s="5"/>
      <c r="H240" s="5"/>
      <c r="O240" s="3"/>
      <c r="P240" s="57">
        <v>114.5</v>
      </c>
      <c r="Q240" s="57">
        <f t="shared" si="402"/>
        <v>3.766533472014358E-225</v>
      </c>
      <c r="R240" s="57">
        <f t="shared" si="403"/>
        <v>1</v>
      </c>
      <c r="S240" s="57">
        <f t="shared" ref="S240:AL240" si="478">R240+(($B$5*$P240)^S$10)/FACT(S$10)</f>
        <v>550.6</v>
      </c>
      <c r="T240" s="57">
        <f t="shared" si="478"/>
        <v>151580.68000000002</v>
      </c>
      <c r="U240" s="57">
        <f t="shared" si="478"/>
        <v>27820291.336000003</v>
      </c>
      <c r="V240" s="57">
        <f t="shared" si="478"/>
        <v>3829501135.4704008</v>
      </c>
      <c r="W240" s="57">
        <f t="shared" si="478"/>
        <v>421710259522.72369</v>
      </c>
      <c r="X240" s="57">
        <f t="shared" si="478"/>
        <v>38699587727795.141</v>
      </c>
      <c r="Y240" s="57">
        <f t="shared" si="478"/>
        <v>3044059795808154.5</v>
      </c>
      <c r="Z240" s="57">
        <f t="shared" si="478"/>
        <v>2.0951230609092886E+17</v>
      </c>
      <c r="AA240" s="57">
        <f t="shared" si="478"/>
        <v>1.28178398798463E+19</v>
      </c>
      <c r="AB240" s="57">
        <f t="shared" si="478"/>
        <v>7.0577152333344172E+20</v>
      </c>
      <c r="AC240" s="57">
        <f t="shared" si="478"/>
        <v>3.5328257380251255E+22</v>
      </c>
      <c r="AD240" s="57">
        <f t="shared" si="478"/>
        <v>1.6210381096270873E+24</v>
      </c>
      <c r="AE240" s="57">
        <f t="shared" si="478"/>
        <v>6.8659971555385628E+25</v>
      </c>
      <c r="AF240" s="57">
        <f t="shared" si="478"/>
        <v>2.7004169588260212E+27</v>
      </c>
      <c r="AG240" s="57">
        <f t="shared" si="478"/>
        <v>9.9127992972422122E+28</v>
      </c>
      <c r="AH240" s="57">
        <f t="shared" si="478"/>
        <v>3.4114152290394483E+30</v>
      </c>
      <c r="AI240" s="57">
        <f t="shared" si="478"/>
        <v>1.1049571316682991E+32</v>
      </c>
      <c r="AJ240" s="57">
        <f t="shared" si="478"/>
        <v>3.3801362768673652E+33</v>
      </c>
      <c r="AK240" s="57">
        <f t="shared" si="478"/>
        <v>9.7958791740541811E+34</v>
      </c>
      <c r="AL240" s="57">
        <f t="shared" si="478"/>
        <v>2.6969802438823156E+36</v>
      </c>
      <c r="AM240" s="57">
        <f t="shared" si="405"/>
        <v>1</v>
      </c>
      <c r="AN240" s="57">
        <f t="shared" si="400"/>
        <v>1.3888888888888889E-3</v>
      </c>
      <c r="AO240" s="57">
        <f t="shared" ref="AO240:BH240" si="479">AN240+1/((FACT($B$4-1-AO$10))*(($B$5*$P240)^AO$10))</f>
        <v>1.4040514313440077E-3</v>
      </c>
      <c r="AP240" s="57">
        <f t="shared" si="479"/>
        <v>1.4041893729602297E-3</v>
      </c>
      <c r="AQ240" s="57">
        <f t="shared" si="479"/>
        <v>1.4041903769021235E-3</v>
      </c>
      <c r="AR240" s="57">
        <f t="shared" si="479"/>
        <v>1.4041903823821557E-3</v>
      </c>
      <c r="AS240" s="57">
        <f t="shared" si="479"/>
        <v>1.4041903824020977E-3</v>
      </c>
      <c r="AT240" s="57">
        <f t="shared" si="479"/>
        <v>1.4041903824021339E-3</v>
      </c>
      <c r="AU240" s="57" t="e">
        <f t="shared" si="479"/>
        <v>#NUM!</v>
      </c>
      <c r="AV240" s="57" t="e">
        <f t="shared" si="479"/>
        <v>#NUM!</v>
      </c>
      <c r="AW240" s="57" t="e">
        <f t="shared" si="479"/>
        <v>#NUM!</v>
      </c>
      <c r="AX240" s="57" t="e">
        <f t="shared" si="479"/>
        <v>#NUM!</v>
      </c>
      <c r="AY240" s="57" t="e">
        <f t="shared" si="479"/>
        <v>#NUM!</v>
      </c>
      <c r="AZ240" s="57" t="e">
        <f t="shared" si="479"/>
        <v>#NUM!</v>
      </c>
      <c r="BA240" s="57" t="e">
        <f t="shared" si="479"/>
        <v>#NUM!</v>
      </c>
      <c r="BB240" s="57" t="e">
        <f t="shared" si="479"/>
        <v>#NUM!</v>
      </c>
      <c r="BC240" s="57" t="e">
        <f t="shared" si="479"/>
        <v>#NUM!</v>
      </c>
      <c r="BD240" s="57" t="e">
        <f t="shared" si="479"/>
        <v>#NUM!</v>
      </c>
      <c r="BE240" s="57" t="e">
        <f t="shared" si="479"/>
        <v>#NUM!</v>
      </c>
      <c r="BF240" s="57" t="e">
        <f t="shared" si="479"/>
        <v>#NUM!</v>
      </c>
      <c r="BG240" s="57" t="e">
        <f t="shared" si="479"/>
        <v>#NUM!</v>
      </c>
      <c r="BH240" s="57" t="e">
        <f t="shared" si="479"/>
        <v>#NUM!</v>
      </c>
      <c r="BI240" s="5">
        <f t="shared" si="407"/>
        <v>4.7476942943178893</v>
      </c>
    </row>
    <row r="241" spans="4:61" s="1" customFormat="1">
      <c r="D241" s="5"/>
      <c r="E241" s="5"/>
      <c r="F241" s="5"/>
      <c r="G241" s="5"/>
      <c r="H241" s="5"/>
      <c r="O241" s="3"/>
      <c r="P241" s="58">
        <v>115</v>
      </c>
      <c r="Q241" s="57">
        <f t="shared" si="402"/>
        <v>3.5074314894648651E-226</v>
      </c>
      <c r="R241" s="57">
        <f t="shared" si="403"/>
        <v>1</v>
      </c>
      <c r="S241" s="57">
        <f t="shared" ref="S241:AL241" si="480">R241+(($B$5*$P241)^S$10)/FACT(S$10)</f>
        <v>553</v>
      </c>
      <c r="T241" s="57">
        <f t="shared" si="480"/>
        <v>152905</v>
      </c>
      <c r="U241" s="57">
        <f t="shared" si="480"/>
        <v>28185673</v>
      </c>
      <c r="V241" s="57">
        <f t="shared" si="480"/>
        <v>3896707657</v>
      </c>
      <c r="W241" s="57">
        <f t="shared" si="480"/>
        <v>430981534690.59998</v>
      </c>
      <c r="X241" s="57">
        <f t="shared" si="480"/>
        <v>39722785621781.805</v>
      </c>
      <c r="Y241" s="57">
        <f t="shared" si="480"/>
        <v>3138162193632402.5</v>
      </c>
      <c r="Z241" s="57">
        <f t="shared" si="480"/>
        <v>2.1693048134636522E+17</v>
      </c>
      <c r="AA241" s="57">
        <f t="shared" si="480"/>
        <v>1.3329526056047311E+19</v>
      </c>
      <c r="AB241" s="57">
        <f t="shared" si="480"/>
        <v>7.3714480177953951E+20</v>
      </c>
      <c r="AC241" s="57">
        <f t="shared" si="480"/>
        <v>3.705951136535842E+22</v>
      </c>
      <c r="AD241" s="57">
        <f t="shared" si="480"/>
        <v>1.7078883732899868E+24</v>
      </c>
      <c r="AE241" s="57">
        <f t="shared" si="480"/>
        <v>7.2653852356551137E+25</v>
      </c>
      <c r="AF241" s="57">
        <f t="shared" si="480"/>
        <v>2.8699518608394192E+27</v>
      </c>
      <c r="AG241" s="57">
        <f t="shared" si="480"/>
        <v>1.0581051857300896E+29</v>
      </c>
      <c r="AH241" s="57">
        <f t="shared" si="480"/>
        <v>3.6572600701428588E+30</v>
      </c>
      <c r="AI241" s="57">
        <f t="shared" si="480"/>
        <v>1.1897491609758739E+32</v>
      </c>
      <c r="AJ241" s="57">
        <f t="shared" si="480"/>
        <v>3.6553830342725528E+33</v>
      </c>
      <c r="AK241" s="57">
        <f t="shared" si="480"/>
        <v>1.0639734520440839E+35</v>
      </c>
      <c r="AL241" s="57">
        <f t="shared" si="480"/>
        <v>2.9420755011001576E+36</v>
      </c>
      <c r="AM241" s="57">
        <f t="shared" si="405"/>
        <v>1</v>
      </c>
      <c r="AN241" s="57">
        <f t="shared" si="400"/>
        <v>1.3888888888888889E-3</v>
      </c>
      <c r="AO241" s="57">
        <f t="shared" ref="AO241:BH241" si="481">AN241+1/((FACT($B$4-1-AO$10))*(($B$5*$P241)^AO$10))</f>
        <v>1.4039855072463768E-3</v>
      </c>
      <c r="AP241" s="57">
        <f t="shared" si="481"/>
        <v>1.4041222519778757E-3</v>
      </c>
      <c r="AQ241" s="57">
        <f t="shared" si="481"/>
        <v>1.4041232428817271E-3</v>
      </c>
      <c r="AR241" s="57">
        <f t="shared" si="481"/>
        <v>1.4041232482670742E-3</v>
      </c>
      <c r="AS241" s="57">
        <f t="shared" si="481"/>
        <v>1.4041232482865863E-3</v>
      </c>
      <c r="AT241" s="57">
        <f t="shared" si="481"/>
        <v>1.4041232482866217E-3</v>
      </c>
      <c r="AU241" s="57" t="e">
        <f t="shared" si="481"/>
        <v>#NUM!</v>
      </c>
      <c r="AV241" s="57" t="e">
        <f t="shared" si="481"/>
        <v>#NUM!</v>
      </c>
      <c r="AW241" s="57" t="e">
        <f t="shared" si="481"/>
        <v>#NUM!</v>
      </c>
      <c r="AX241" s="57" t="e">
        <f t="shared" si="481"/>
        <v>#NUM!</v>
      </c>
      <c r="AY241" s="57" t="e">
        <f t="shared" si="481"/>
        <v>#NUM!</v>
      </c>
      <c r="AZ241" s="57" t="e">
        <f t="shared" si="481"/>
        <v>#NUM!</v>
      </c>
      <c r="BA241" s="57" t="e">
        <f t="shared" si="481"/>
        <v>#NUM!</v>
      </c>
      <c r="BB241" s="57" t="e">
        <f t="shared" si="481"/>
        <v>#NUM!</v>
      </c>
      <c r="BC241" s="57" t="e">
        <f t="shared" si="481"/>
        <v>#NUM!</v>
      </c>
      <c r="BD241" s="57" t="e">
        <f t="shared" si="481"/>
        <v>#NUM!</v>
      </c>
      <c r="BE241" s="57" t="e">
        <f t="shared" si="481"/>
        <v>#NUM!</v>
      </c>
      <c r="BF241" s="57" t="e">
        <f t="shared" si="481"/>
        <v>#NUM!</v>
      </c>
      <c r="BG241" s="57" t="e">
        <f t="shared" si="481"/>
        <v>#NUM!</v>
      </c>
      <c r="BH241" s="57" t="e">
        <f t="shared" si="481"/>
        <v>#NUM!</v>
      </c>
      <c r="BI241" s="5">
        <f t="shared" si="407"/>
        <v>4.7479212916684137</v>
      </c>
    </row>
    <row r="242" spans="4:61" s="1" customFormat="1">
      <c r="D242" s="5"/>
      <c r="E242" s="5"/>
      <c r="F242" s="5"/>
      <c r="G242" s="5"/>
      <c r="H242" s="5"/>
      <c r="O242" s="3"/>
      <c r="P242" s="57">
        <v>115.5</v>
      </c>
      <c r="Q242" s="57">
        <f t="shared" si="402"/>
        <v>3.2657828451902889E-227</v>
      </c>
      <c r="R242" s="57">
        <f t="shared" si="403"/>
        <v>1</v>
      </c>
      <c r="S242" s="57">
        <f t="shared" ref="S242:AL242" si="482">R242+(($B$5*$P242)^S$10)/FACT(S$10)</f>
        <v>555.4</v>
      </c>
      <c r="T242" s="57">
        <f t="shared" si="482"/>
        <v>154235.07999999999</v>
      </c>
      <c r="U242" s="57">
        <f t="shared" si="482"/>
        <v>28554239.943999995</v>
      </c>
      <c r="V242" s="57">
        <f t="shared" si="482"/>
        <v>3964794914.0943995</v>
      </c>
      <c r="W242" s="57">
        <f t="shared" si="482"/>
        <v>440415160863.89069</v>
      </c>
      <c r="X242" s="57">
        <f t="shared" si="482"/>
        <v>40768428974625.07</v>
      </c>
      <c r="Y242" s="57">
        <f t="shared" si="482"/>
        <v>3234747123024510</v>
      </c>
      <c r="Z242" s="57">
        <f t="shared" si="482"/>
        <v>2.2457747062068154E+17</v>
      </c>
      <c r="AA242" s="57">
        <f t="shared" si="482"/>
        <v>1.3859289238076355E+19</v>
      </c>
      <c r="AB242" s="57">
        <f t="shared" si="482"/>
        <v>7.6976770962581894E+20</v>
      </c>
      <c r="AC242" s="57">
        <f t="shared" si="482"/>
        <v>3.8867552097168041E+22</v>
      </c>
      <c r="AD242" s="57">
        <f t="shared" si="482"/>
        <v>1.7989851908016186E+24</v>
      </c>
      <c r="AE242" s="57">
        <f t="shared" si="482"/>
        <v>7.6861232798320641E+25</v>
      </c>
      <c r="AF242" s="57">
        <f t="shared" si="482"/>
        <v>3.0493262380560738E+27</v>
      </c>
      <c r="AG242" s="57">
        <f t="shared" si="482"/>
        <v>1.1291163283238262E+29</v>
      </c>
      <c r="AH242" s="57">
        <f t="shared" si="482"/>
        <v>3.9196405563257975E+30</v>
      </c>
      <c r="AI242" s="57">
        <f t="shared" si="482"/>
        <v>1.2806378850836985E+32</v>
      </c>
      <c r="AJ242" s="57">
        <f t="shared" si="482"/>
        <v>3.951703545431327E+33</v>
      </c>
      <c r="AK242" s="57">
        <f t="shared" si="482"/>
        <v>1.1552148676848855E+35</v>
      </c>
      <c r="AL242" s="57">
        <f t="shared" si="482"/>
        <v>3.2082358777116347E+36</v>
      </c>
      <c r="AM242" s="57">
        <f t="shared" si="405"/>
        <v>1</v>
      </c>
      <c r="AN242" s="57">
        <f t="shared" si="400"/>
        <v>1.3888888888888889E-3</v>
      </c>
      <c r="AO242" s="57">
        <f t="shared" ref="AO242:BH242" si="483">AN242+1/((FACT($B$4-1-AO$10))*(($B$5*$P242)^AO$10))</f>
        <v>1.4039201539201539E-3</v>
      </c>
      <c r="AP242" s="57">
        <f t="shared" si="483"/>
        <v>1.4040557172772178E-3</v>
      </c>
      <c r="AQ242" s="57">
        <f t="shared" si="483"/>
        <v>1.4040566953678172E-3</v>
      </c>
      <c r="AR242" s="57">
        <f t="shared" si="483"/>
        <v>1.4040567006605154E-3</v>
      </c>
      <c r="AS242" s="57">
        <f t="shared" si="483"/>
        <v>1.4040567006796088E-3</v>
      </c>
      <c r="AT242" s="57">
        <f t="shared" si="483"/>
        <v>1.4040567006796433E-3</v>
      </c>
      <c r="AU242" s="57" t="e">
        <f t="shared" si="483"/>
        <v>#NUM!</v>
      </c>
      <c r="AV242" s="57" t="e">
        <f t="shared" si="483"/>
        <v>#NUM!</v>
      </c>
      <c r="AW242" s="57" t="e">
        <f t="shared" si="483"/>
        <v>#NUM!</v>
      </c>
      <c r="AX242" s="57" t="e">
        <f t="shared" si="483"/>
        <v>#NUM!</v>
      </c>
      <c r="AY242" s="57" t="e">
        <f t="shared" si="483"/>
        <v>#NUM!</v>
      </c>
      <c r="AZ242" s="57" t="e">
        <f t="shared" si="483"/>
        <v>#NUM!</v>
      </c>
      <c r="BA242" s="57" t="e">
        <f t="shared" si="483"/>
        <v>#NUM!</v>
      </c>
      <c r="BB242" s="57" t="e">
        <f t="shared" si="483"/>
        <v>#NUM!</v>
      </c>
      <c r="BC242" s="57" t="e">
        <f t="shared" si="483"/>
        <v>#NUM!</v>
      </c>
      <c r="BD242" s="57" t="e">
        <f t="shared" si="483"/>
        <v>#NUM!</v>
      </c>
      <c r="BE242" s="57" t="e">
        <f t="shared" si="483"/>
        <v>#NUM!</v>
      </c>
      <c r="BF242" s="57" t="e">
        <f t="shared" si="483"/>
        <v>#NUM!</v>
      </c>
      <c r="BG242" s="57" t="e">
        <f t="shared" si="483"/>
        <v>#NUM!</v>
      </c>
      <c r="BH242" s="57" t="e">
        <f t="shared" si="483"/>
        <v>#NUM!</v>
      </c>
      <c r="BI242" s="5">
        <f t="shared" si="407"/>
        <v>4.7481463273097306</v>
      </c>
    </row>
    <row r="243" spans="4:61" s="1" customFormat="1">
      <c r="D243" s="5"/>
      <c r="E243" s="5"/>
      <c r="F243" s="5"/>
      <c r="G243" s="5"/>
      <c r="H243" s="5"/>
      <c r="O243" s="3"/>
      <c r="P243" s="58">
        <v>116</v>
      </c>
      <c r="Q243" s="57">
        <f t="shared" si="402"/>
        <v>3.040440975618352E-228</v>
      </c>
      <c r="R243" s="57">
        <f t="shared" si="403"/>
        <v>1</v>
      </c>
      <c r="S243" s="57">
        <f t="shared" ref="S243:AL243" si="484">R243+(($B$5*$P243)^S$10)/FACT(S$10)</f>
        <v>557.79999999999995</v>
      </c>
      <c r="T243" s="57">
        <f t="shared" si="484"/>
        <v>155570.91999999995</v>
      </c>
      <c r="U243" s="57">
        <f t="shared" si="484"/>
        <v>28926005.991999995</v>
      </c>
      <c r="V243" s="57">
        <f t="shared" si="484"/>
        <v>4033770568.0143981</v>
      </c>
      <c r="W243" s="57">
        <f t="shared" si="484"/>
        <v>450013260994.82861</v>
      </c>
      <c r="X243" s="57">
        <f t="shared" si="484"/>
        <v>41836909972603.18</v>
      </c>
      <c r="Y243" s="57">
        <f t="shared" si="484"/>
        <v>3333868922690250</v>
      </c>
      <c r="Z243" s="57">
        <f t="shared" si="484"/>
        <v>2.324592970078384E+17</v>
      </c>
      <c r="AA243" s="57">
        <f t="shared" si="484"/>
        <v>1.4407685781209006E+19</v>
      </c>
      <c r="AB243" s="57">
        <f t="shared" si="484"/>
        <v>8.0368429642152975E+20</v>
      </c>
      <c r="AC243" s="57">
        <f t="shared" si="484"/>
        <v>4.0755431278651587E+22</v>
      </c>
      <c r="AD243" s="57">
        <f t="shared" si="484"/>
        <v>1.8945164912541257E+24</v>
      </c>
      <c r="AE243" s="57">
        <f t="shared" si="484"/>
        <v>8.1292528660049805E+25</v>
      </c>
      <c r="AF243" s="57">
        <f t="shared" si="484"/>
        <v>3.239064898344723E+27</v>
      </c>
      <c r="AG243" s="57">
        <f t="shared" si="484"/>
        <v>1.204555752610398E+29</v>
      </c>
      <c r="AH243" s="57">
        <f t="shared" si="484"/>
        <v>4.1995901358828282E+30</v>
      </c>
      <c r="AI243" s="57">
        <f t="shared" si="484"/>
        <v>1.3780324445083643E+32</v>
      </c>
      <c r="AJ243" s="57">
        <f t="shared" si="484"/>
        <v>4.270609617926734E+33</v>
      </c>
      <c r="AK243" s="57">
        <f t="shared" si="484"/>
        <v>1.2538358797326251E+35</v>
      </c>
      <c r="AL243" s="57">
        <f t="shared" si="484"/>
        <v>3.4971689053858099E+36</v>
      </c>
      <c r="AM243" s="57">
        <f t="shared" si="405"/>
        <v>1</v>
      </c>
      <c r="AN243" s="57">
        <f t="shared" si="400"/>
        <v>1.3888888888888889E-3</v>
      </c>
      <c r="AO243" s="57">
        <f t="shared" ref="AO243:BH243" si="485">AN243+1/((FACT($B$4-1-AO$10))*(($B$5*$P243)^AO$10))</f>
        <v>1.4038553639846743E-3</v>
      </c>
      <c r="AP243" s="57">
        <f t="shared" si="485"/>
        <v>1.4039897612107501E-3</v>
      </c>
      <c r="AQ243" s="57">
        <f t="shared" si="485"/>
        <v>1.4039907267080639E-3</v>
      </c>
      <c r="AR243" s="57">
        <f t="shared" si="485"/>
        <v>1.4039907319100969E-3</v>
      </c>
      <c r="AS243" s="57">
        <f t="shared" si="485"/>
        <v>1.4039907319287823E-3</v>
      </c>
      <c r="AT243" s="57">
        <f t="shared" si="485"/>
        <v>1.4039907319288159E-3</v>
      </c>
      <c r="AU243" s="57" t="e">
        <f t="shared" si="485"/>
        <v>#NUM!</v>
      </c>
      <c r="AV243" s="57" t="e">
        <f t="shared" si="485"/>
        <v>#NUM!</v>
      </c>
      <c r="AW243" s="57" t="e">
        <f t="shared" si="485"/>
        <v>#NUM!</v>
      </c>
      <c r="AX243" s="57" t="e">
        <f t="shared" si="485"/>
        <v>#NUM!</v>
      </c>
      <c r="AY243" s="57" t="e">
        <f t="shared" si="485"/>
        <v>#NUM!</v>
      </c>
      <c r="AZ243" s="57" t="e">
        <f t="shared" si="485"/>
        <v>#NUM!</v>
      </c>
      <c r="BA243" s="57" t="e">
        <f t="shared" si="485"/>
        <v>#NUM!</v>
      </c>
      <c r="BB243" s="57" t="e">
        <f t="shared" si="485"/>
        <v>#NUM!</v>
      </c>
      <c r="BC243" s="57" t="e">
        <f t="shared" si="485"/>
        <v>#NUM!</v>
      </c>
      <c r="BD243" s="57" t="e">
        <f t="shared" si="485"/>
        <v>#NUM!</v>
      </c>
      <c r="BE243" s="57" t="e">
        <f t="shared" si="485"/>
        <v>#NUM!</v>
      </c>
      <c r="BF243" s="57" t="e">
        <f t="shared" si="485"/>
        <v>#NUM!</v>
      </c>
      <c r="BG243" s="57" t="e">
        <f t="shared" si="485"/>
        <v>#NUM!</v>
      </c>
      <c r="BH243" s="57" t="e">
        <f t="shared" si="485"/>
        <v>#NUM!</v>
      </c>
      <c r="BI243" s="5">
        <f t="shared" si="407"/>
        <v>4.7483694265616245</v>
      </c>
    </row>
    <row r="244" spans="4:61" s="1" customFormat="1">
      <c r="D244" s="5"/>
      <c r="E244" s="5"/>
      <c r="F244" s="5"/>
      <c r="G244" s="5"/>
      <c r="H244" s="5"/>
      <c r="O244" s="3"/>
      <c r="P244" s="57">
        <v>116.5</v>
      </c>
      <c r="Q244" s="57">
        <f t="shared" si="402"/>
        <v>2.8303323617048591E-229</v>
      </c>
      <c r="R244" s="57">
        <f t="shared" si="403"/>
        <v>1</v>
      </c>
      <c r="S244" s="57">
        <f t="shared" ref="S244:AL244" si="486">R244+(($B$5*$P244)^S$10)/FACT(S$10)</f>
        <v>560.19999999999993</v>
      </c>
      <c r="T244" s="57">
        <f t="shared" si="486"/>
        <v>156912.51999999996</v>
      </c>
      <c r="U244" s="57">
        <f t="shared" si="486"/>
        <v>29300984.967999987</v>
      </c>
      <c r="V244" s="57">
        <f t="shared" si="486"/>
        <v>4103642313.1983976</v>
      </c>
      <c r="W244" s="57">
        <f t="shared" si="486"/>
        <v>459777976462.48608</v>
      </c>
      <c r="X244" s="57">
        <f t="shared" si="486"/>
        <v>42928625919176.078</v>
      </c>
      <c r="Y244" s="57">
        <f t="shared" si="486"/>
        <v>3435582878714239.5</v>
      </c>
      <c r="Z244" s="57">
        <f t="shared" si="486"/>
        <v>2.4058211514908909E+17</v>
      </c>
      <c r="AA244" s="57">
        <f t="shared" si="486"/>
        <v>1.4975286653548378E+19</v>
      </c>
      <c r="AB244" s="57">
        <f t="shared" si="486"/>
        <v>8.3893996444083644E+20</v>
      </c>
      <c r="AC244" s="57">
        <f t="shared" si="486"/>
        <v>4.2726307947954607E+22</v>
      </c>
      <c r="AD244" s="57">
        <f t="shared" si="486"/>
        <v>1.9946776559796958E+24</v>
      </c>
      <c r="AE244" s="57">
        <f t="shared" si="486"/>
        <v>8.5958615642083503E+25</v>
      </c>
      <c r="AF244" s="57">
        <f t="shared" si="486"/>
        <v>3.4397181957727439E+27</v>
      </c>
      <c r="AG244" s="57">
        <f t="shared" si="486"/>
        <v>1.2846787534304375E+29</v>
      </c>
      <c r="AH244" s="57">
        <f t="shared" si="486"/>
        <v>4.4982019676401649E+30</v>
      </c>
      <c r="AI244" s="57">
        <f t="shared" si="486"/>
        <v>1.4823674928602544E+32</v>
      </c>
      <c r="AJ244" s="57">
        <f t="shared" si="486"/>
        <v>4.6137142859771937E+33</v>
      </c>
      <c r="AK244" s="57">
        <f t="shared" si="486"/>
        <v>1.3603976894480356E+35</v>
      </c>
      <c r="AL244" s="57">
        <f t="shared" si="486"/>
        <v>3.8107122572055879E+36</v>
      </c>
      <c r="AM244" s="57">
        <f t="shared" si="405"/>
        <v>1</v>
      </c>
      <c r="AN244" s="57">
        <f t="shared" si="400"/>
        <v>1.3888888888888889E-3</v>
      </c>
      <c r="AO244" s="57">
        <f t="shared" ref="AO244:BH244" si="487">AN244+1/((FACT($B$4-1-AO$10))*(($B$5*$P244)^AO$10))</f>
        <v>1.40379113018598E-3</v>
      </c>
      <c r="AP244" s="57">
        <f t="shared" si="487"/>
        <v>1.4039243762633861E-3</v>
      </c>
      <c r="AQ244" s="57">
        <f t="shared" si="487"/>
        <v>1.4039253293826807E-3</v>
      </c>
      <c r="AR244" s="57">
        <f t="shared" si="487"/>
        <v>1.4039253344959816E-3</v>
      </c>
      <c r="AS244" s="57">
        <f t="shared" si="487"/>
        <v>1.4039253345142695E-3</v>
      </c>
      <c r="AT244" s="57">
        <f t="shared" si="487"/>
        <v>1.4039253345143022E-3</v>
      </c>
      <c r="AU244" s="57" t="e">
        <f t="shared" si="487"/>
        <v>#NUM!</v>
      </c>
      <c r="AV244" s="57" t="e">
        <f t="shared" si="487"/>
        <v>#NUM!</v>
      </c>
      <c r="AW244" s="57" t="e">
        <f t="shared" si="487"/>
        <v>#NUM!</v>
      </c>
      <c r="AX244" s="57" t="e">
        <f t="shared" si="487"/>
        <v>#NUM!</v>
      </c>
      <c r="AY244" s="57" t="e">
        <f t="shared" si="487"/>
        <v>#NUM!</v>
      </c>
      <c r="AZ244" s="57" t="e">
        <f t="shared" si="487"/>
        <v>#NUM!</v>
      </c>
      <c r="BA244" s="57" t="e">
        <f t="shared" si="487"/>
        <v>#NUM!</v>
      </c>
      <c r="BB244" s="57" t="e">
        <f t="shared" si="487"/>
        <v>#NUM!</v>
      </c>
      <c r="BC244" s="57" t="e">
        <f t="shared" si="487"/>
        <v>#NUM!</v>
      </c>
      <c r="BD244" s="57" t="e">
        <f t="shared" si="487"/>
        <v>#NUM!</v>
      </c>
      <c r="BE244" s="57" t="e">
        <f t="shared" si="487"/>
        <v>#NUM!</v>
      </c>
      <c r="BF244" s="57" t="e">
        <f t="shared" si="487"/>
        <v>#NUM!</v>
      </c>
      <c r="BG244" s="57" t="e">
        <f t="shared" si="487"/>
        <v>#NUM!</v>
      </c>
      <c r="BH244" s="57" t="e">
        <f t="shared" si="487"/>
        <v>#NUM!</v>
      </c>
      <c r="BI244" s="5">
        <f t="shared" si="407"/>
        <v>4.7485906143100172</v>
      </c>
    </row>
    <row r="245" spans="4:61" s="1" customFormat="1">
      <c r="D245" s="5"/>
      <c r="E245" s="5"/>
      <c r="F245" s="5"/>
      <c r="G245" s="5"/>
      <c r="H245" s="5"/>
      <c r="O245" s="3"/>
      <c r="P245" s="58">
        <v>117</v>
      </c>
      <c r="Q245" s="57">
        <f t="shared" si="402"/>
        <v>2.634452052896278E-230</v>
      </c>
      <c r="R245" s="57">
        <f t="shared" si="403"/>
        <v>1</v>
      </c>
      <c r="S245" s="57">
        <f t="shared" ref="S245:AL245" si="488">R245+(($B$5*$P245)^S$10)/FACT(S$10)</f>
        <v>562.6</v>
      </c>
      <c r="T245" s="57">
        <f t="shared" si="488"/>
        <v>158259.88</v>
      </c>
      <c r="U245" s="57">
        <f t="shared" si="488"/>
        <v>29679190.695999999</v>
      </c>
      <c r="V245" s="57">
        <f t="shared" si="488"/>
        <v>4174417877.2624002</v>
      </c>
      <c r="W245" s="57">
        <f t="shared" si="488"/>
        <v>469711467152.40045</v>
      </c>
      <c r="X245" s="57">
        <f t="shared" si="488"/>
        <v>44043979279305.32</v>
      </c>
      <c r="Y245" s="57">
        <f t="shared" si="488"/>
        <v>3539945236894317</v>
      </c>
      <c r="Z245" s="57">
        <f t="shared" si="488"/>
        <v>2.4895221352146813E+17</v>
      </c>
      <c r="AA245" s="57">
        <f t="shared" si="488"/>
        <v>1.5562677754478875E+19</v>
      </c>
      <c r="AB245" s="57">
        <f t="shared" si="488"/>
        <v>8.7558150413464686E+20</v>
      </c>
      <c r="AC245" s="57">
        <f t="shared" si="488"/>
        <v>4.478345176732577E+22</v>
      </c>
      <c r="AD245" s="57">
        <f t="shared" si="488"/>
        <v>2.0996717800846701E+24</v>
      </c>
      <c r="AE245" s="57">
        <f t="shared" si="488"/>
        <v>9.087084756339395E+25</v>
      </c>
      <c r="AF245" s="57">
        <f t="shared" si="488"/>
        <v>3.6518631561281431E+27</v>
      </c>
      <c r="AG245" s="57">
        <f t="shared" si="488"/>
        <v>1.3697541518879234E+29</v>
      </c>
      <c r="AH245" s="57">
        <f t="shared" si="488"/>
        <v>4.8166320915353065E+30</v>
      </c>
      <c r="AI245" s="57">
        <f t="shared" si="488"/>
        <v>1.5941046676425309E+32</v>
      </c>
      <c r="AJ245" s="57">
        <f t="shared" si="488"/>
        <v>4.9827381085530477E+33</v>
      </c>
      <c r="AK245" s="57">
        <f t="shared" si="488"/>
        <v>1.4755014882584709E+35</v>
      </c>
      <c r="AL245" s="57">
        <f t="shared" si="488"/>
        <v>4.1508430417674647E+36</v>
      </c>
      <c r="AM245" s="57">
        <f t="shared" si="405"/>
        <v>1</v>
      </c>
      <c r="AN245" s="57">
        <f t="shared" si="400"/>
        <v>1.3888888888888889E-3</v>
      </c>
      <c r="AO245" s="57">
        <f t="shared" ref="AO245:BH245" si="489">AN245+1/((FACT($B$4-1-AO$10))*(($B$5*$P245)^AO$10))</f>
        <v>1.403727445394112E-3</v>
      </c>
      <c r="AP245" s="57">
        <f t="shared" si="489"/>
        <v>1.4038595550496073E-3</v>
      </c>
      <c r="AQ245" s="57">
        <f t="shared" si="489"/>
        <v>1.4038604960015695E-3</v>
      </c>
      <c r="AR245" s="57">
        <f t="shared" si="489"/>
        <v>1.4038605010280223E-3</v>
      </c>
      <c r="AS245" s="57">
        <f t="shared" si="489"/>
        <v>1.4038605010459227E-3</v>
      </c>
      <c r="AT245" s="57">
        <f t="shared" si="489"/>
        <v>1.4038605010459546E-3</v>
      </c>
      <c r="AU245" s="57" t="e">
        <f t="shared" si="489"/>
        <v>#NUM!</v>
      </c>
      <c r="AV245" s="57" t="e">
        <f t="shared" si="489"/>
        <v>#NUM!</v>
      </c>
      <c r="AW245" s="57" t="e">
        <f t="shared" si="489"/>
        <v>#NUM!</v>
      </c>
      <c r="AX245" s="57" t="e">
        <f t="shared" si="489"/>
        <v>#NUM!</v>
      </c>
      <c r="AY245" s="57" t="e">
        <f t="shared" si="489"/>
        <v>#NUM!</v>
      </c>
      <c r="AZ245" s="57" t="e">
        <f t="shared" si="489"/>
        <v>#NUM!</v>
      </c>
      <c r="BA245" s="57" t="e">
        <f t="shared" si="489"/>
        <v>#NUM!</v>
      </c>
      <c r="BB245" s="57" t="e">
        <f t="shared" si="489"/>
        <v>#NUM!</v>
      </c>
      <c r="BC245" s="57" t="e">
        <f t="shared" si="489"/>
        <v>#NUM!</v>
      </c>
      <c r="BD245" s="57" t="e">
        <f t="shared" si="489"/>
        <v>#NUM!</v>
      </c>
      <c r="BE245" s="57" t="e">
        <f t="shared" si="489"/>
        <v>#NUM!</v>
      </c>
      <c r="BF245" s="57" t="e">
        <f t="shared" si="489"/>
        <v>#NUM!</v>
      </c>
      <c r="BG245" s="57" t="e">
        <f t="shared" si="489"/>
        <v>#NUM!</v>
      </c>
      <c r="BH245" s="57" t="e">
        <f t="shared" si="489"/>
        <v>#NUM!</v>
      </c>
      <c r="BI245" s="5">
        <f t="shared" si="407"/>
        <v>4.7488099150162189</v>
      </c>
    </row>
    <row r="246" spans="4:61" s="1" customFormat="1">
      <c r="D246" s="5"/>
      <c r="E246" s="5"/>
      <c r="F246" s="5"/>
      <c r="G246" s="5"/>
      <c r="H246" s="5"/>
      <c r="O246" s="3"/>
      <c r="P246" s="57">
        <v>117.5</v>
      </c>
      <c r="Q246" s="57">
        <f t="shared" si="402"/>
        <v>2.451859451569731E-231</v>
      </c>
      <c r="R246" s="57">
        <f t="shared" si="403"/>
        <v>1</v>
      </c>
      <c r="S246" s="57">
        <f t="shared" ref="S246:AL246" si="490">R246+(($B$5*$P246)^S$10)/FACT(S$10)</f>
        <v>565</v>
      </c>
      <c r="T246" s="57">
        <f t="shared" si="490"/>
        <v>159613</v>
      </c>
      <c r="U246" s="57">
        <f t="shared" si="490"/>
        <v>30060637</v>
      </c>
      <c r="V246" s="57">
        <f t="shared" si="490"/>
        <v>4246105021</v>
      </c>
      <c r="W246" s="57">
        <f t="shared" si="490"/>
        <v>479815911536.20001</v>
      </c>
      <c r="X246" s="57">
        <f t="shared" si="490"/>
        <v>45183377723965</v>
      </c>
      <c r="Y246" s="57">
        <f t="shared" si="490"/>
        <v>3647013215182514</v>
      </c>
      <c r="Z246" s="57">
        <f t="shared" si="490"/>
        <v>2.5757601675601024E+17</v>
      </c>
      <c r="AA246" s="57">
        <f t="shared" si="490"/>
        <v>1.617046023864788E+19</v>
      </c>
      <c r="AB246" s="57">
        <f t="shared" si="490"/>
        <v>9.1365713035334936E+20</v>
      </c>
      <c r="AC246" s="57">
        <f t="shared" si="490"/>
        <v>4.6930246398052582E+22</v>
      </c>
      <c r="AD246" s="57">
        <f t="shared" si="490"/>
        <v>2.2097099419799168E+24</v>
      </c>
      <c r="AE246" s="57">
        <f t="shared" si="490"/>
        <v>9.6041075196454643E+25</v>
      </c>
      <c r="AF246" s="57">
        <f t="shared" si="490"/>
        <v>3.8761046468767224E+27</v>
      </c>
      <c r="AG246" s="57">
        <f t="shared" si="490"/>
        <v>1.4600649494205477E+29</v>
      </c>
      <c r="AH246" s="57">
        <f t="shared" si="490"/>
        <v>5.1561027528470812E+30</v>
      </c>
      <c r="AI246" s="57">
        <f t="shared" si="490"/>
        <v>1.713734138974609E+32</v>
      </c>
      <c r="AJ246" s="57">
        <f t="shared" si="490"/>
        <v>5.3795158297620275E+33</v>
      </c>
      <c r="AK246" s="57">
        <f t="shared" si="490"/>
        <v>1.5997911175332076E+35</v>
      </c>
      <c r="AL246" s="57">
        <f t="shared" si="490"/>
        <v>4.5196877167976766E+36</v>
      </c>
      <c r="AM246" s="57">
        <f t="shared" si="405"/>
        <v>1</v>
      </c>
      <c r="AN246" s="57">
        <f t="shared" si="400"/>
        <v>1.3888888888888889E-3</v>
      </c>
      <c r="AO246" s="57">
        <f t="shared" ref="AO246:BH246" si="491">AN246+1/((FACT($B$4-1-AO$10))*(($B$5*$P246)^AO$10))</f>
        <v>1.4036643026004729E-3</v>
      </c>
      <c r="AP246" s="57">
        <f t="shared" si="491"/>
        <v>1.403795290310682E-3</v>
      </c>
      <c r="AQ246" s="57">
        <f t="shared" si="491"/>
        <v>1.4037962193015345E-3</v>
      </c>
      <c r="AR246" s="57">
        <f t="shared" si="491"/>
        <v>1.4037962242429752E-3</v>
      </c>
      <c r="AS246" s="57">
        <f t="shared" si="491"/>
        <v>1.4037962242604981E-3</v>
      </c>
      <c r="AT246" s="57">
        <f t="shared" si="491"/>
        <v>1.4037962242605291E-3</v>
      </c>
      <c r="AU246" s="57" t="e">
        <f t="shared" si="491"/>
        <v>#NUM!</v>
      </c>
      <c r="AV246" s="57" t="e">
        <f t="shared" si="491"/>
        <v>#NUM!</v>
      </c>
      <c r="AW246" s="57" t="e">
        <f t="shared" si="491"/>
        <v>#NUM!</v>
      </c>
      <c r="AX246" s="57" t="e">
        <f t="shared" si="491"/>
        <v>#NUM!</v>
      </c>
      <c r="AY246" s="57" t="e">
        <f t="shared" si="491"/>
        <v>#NUM!</v>
      </c>
      <c r="AZ246" s="57" t="e">
        <f t="shared" si="491"/>
        <v>#NUM!</v>
      </c>
      <c r="BA246" s="57" t="e">
        <f t="shared" si="491"/>
        <v>#NUM!</v>
      </c>
      <c r="BB246" s="57" t="e">
        <f t="shared" si="491"/>
        <v>#NUM!</v>
      </c>
      <c r="BC246" s="57" t="e">
        <f t="shared" si="491"/>
        <v>#NUM!</v>
      </c>
      <c r="BD246" s="57" t="e">
        <f t="shared" si="491"/>
        <v>#NUM!</v>
      </c>
      <c r="BE246" s="57" t="e">
        <f t="shared" si="491"/>
        <v>#NUM!</v>
      </c>
      <c r="BF246" s="57" t="e">
        <f t="shared" si="491"/>
        <v>#NUM!</v>
      </c>
      <c r="BG246" s="57" t="e">
        <f t="shared" si="491"/>
        <v>#NUM!</v>
      </c>
      <c r="BH246" s="57" t="e">
        <f t="shared" si="491"/>
        <v>#NUM!</v>
      </c>
      <c r="BI246" s="5">
        <f t="shared" si="407"/>
        <v>4.7490273527259514</v>
      </c>
    </row>
    <row r="247" spans="4:61" s="1" customFormat="1">
      <c r="D247" s="5"/>
      <c r="E247" s="5"/>
      <c r="F247" s="5"/>
      <c r="G247" s="5"/>
      <c r="H247" s="5"/>
      <c r="O247" s="3"/>
      <c r="P247" s="58">
        <v>118</v>
      </c>
      <c r="Q247" s="57">
        <f t="shared" si="402"/>
        <v>2.2816743438653009E-232</v>
      </c>
      <c r="R247" s="57">
        <f t="shared" si="403"/>
        <v>1</v>
      </c>
      <c r="S247" s="57">
        <f t="shared" ref="S247:AL247" si="492">R247+(($B$5*$P247)^S$10)/FACT(S$10)</f>
        <v>567.4</v>
      </c>
      <c r="T247" s="57">
        <f t="shared" si="492"/>
        <v>160971.87999999998</v>
      </c>
      <c r="U247" s="57">
        <f t="shared" si="492"/>
        <v>30445337.703999996</v>
      </c>
      <c r="V247" s="57">
        <f t="shared" si="492"/>
        <v>4318711538.3823986</v>
      </c>
      <c r="W247" s="57">
        <f t="shared" si="492"/>
        <v>490093506751.23138</v>
      </c>
      <c r="X247" s="57">
        <f t="shared" si="492"/>
        <v>46347234174844.172</v>
      </c>
      <c r="Y247" s="57">
        <f t="shared" si="492"/>
        <v>3756845016233107</v>
      </c>
      <c r="Z247" s="57">
        <f t="shared" si="492"/>
        <v>2.6646008798595811E+17</v>
      </c>
      <c r="AA247" s="57">
        <f t="shared" si="492"/>
        <v>1.6799250845547319E+19</v>
      </c>
      <c r="AB247" s="57">
        <f t="shared" si="492"/>
        <v>9.5321651935382274E+20</v>
      </c>
      <c r="AC247" s="57">
        <f t="shared" si="492"/>
        <v>4.9170192963270838E+22</v>
      </c>
      <c r="AD247" s="57">
        <f t="shared" si="492"/>
        <v>2.3250114811161534E+24</v>
      </c>
      <c r="AE247" s="57">
        <f t="shared" si="492"/>
        <v>1.0148166575879254E+26</v>
      </c>
      <c r="AF247" s="57">
        <f t="shared" si="492"/>
        <v>4.1130765931070696E+27</v>
      </c>
      <c r="AG247" s="57">
        <f t="shared" si="492"/>
        <v>1.5559090104977801E+29</v>
      </c>
      <c r="AH247" s="57">
        <f t="shared" si="492"/>
        <v>5.5179058868159291E+30</v>
      </c>
      <c r="AI247" s="57">
        <f t="shared" si="492"/>
        <v>1.8417762400081286E+32</v>
      </c>
      <c r="AJ247" s="57">
        <f t="shared" si="492"/>
        <v>5.8060034206545828E+33</v>
      </c>
      <c r="AK247" s="57">
        <f t="shared" si="492"/>
        <v>1.7339558927458591E+35</v>
      </c>
      <c r="AL247" s="57">
        <f t="shared" si="492"/>
        <v>4.9195326606579203E+36</v>
      </c>
      <c r="AM247" s="57">
        <f t="shared" si="405"/>
        <v>1</v>
      </c>
      <c r="AN247" s="57">
        <f t="shared" si="400"/>
        <v>1.3888888888888889E-3</v>
      </c>
      <c r="AO247" s="57">
        <f t="shared" ref="AO247:BH247" si="493">AN247+1/((FACT($B$4-1-AO$10))*(($B$5*$P247)^AO$10))</f>
        <v>1.4036016949152542E-3</v>
      </c>
      <c r="AP247" s="57">
        <f t="shared" si="493"/>
        <v>1.4037315749119558E-3</v>
      </c>
      <c r="AQ247" s="57">
        <f t="shared" si="493"/>
        <v>1.4037324921435709E-3</v>
      </c>
      <c r="AR247" s="57">
        <f t="shared" si="493"/>
        <v>1.4037324970017891E-3</v>
      </c>
      <c r="AS247" s="57">
        <f t="shared" si="493"/>
        <v>1.4037324970189438E-3</v>
      </c>
      <c r="AT247" s="57">
        <f t="shared" si="493"/>
        <v>1.4037324970189741E-3</v>
      </c>
      <c r="AU247" s="57" t="e">
        <f t="shared" si="493"/>
        <v>#NUM!</v>
      </c>
      <c r="AV247" s="57" t="e">
        <f t="shared" si="493"/>
        <v>#NUM!</v>
      </c>
      <c r="AW247" s="57" t="e">
        <f t="shared" si="493"/>
        <v>#NUM!</v>
      </c>
      <c r="AX247" s="57" t="e">
        <f t="shared" si="493"/>
        <v>#NUM!</v>
      </c>
      <c r="AY247" s="57" t="e">
        <f t="shared" si="493"/>
        <v>#NUM!</v>
      </c>
      <c r="AZ247" s="57" t="e">
        <f t="shared" si="493"/>
        <v>#NUM!</v>
      </c>
      <c r="BA247" s="57" t="e">
        <f t="shared" si="493"/>
        <v>#NUM!</v>
      </c>
      <c r="BB247" s="57" t="e">
        <f t="shared" si="493"/>
        <v>#NUM!</v>
      </c>
      <c r="BC247" s="57" t="e">
        <f t="shared" si="493"/>
        <v>#NUM!</v>
      </c>
      <c r="BD247" s="57" t="e">
        <f t="shared" si="493"/>
        <v>#NUM!</v>
      </c>
      <c r="BE247" s="57" t="e">
        <f t="shared" si="493"/>
        <v>#NUM!</v>
      </c>
      <c r="BF247" s="57" t="e">
        <f t="shared" si="493"/>
        <v>#NUM!</v>
      </c>
      <c r="BG247" s="57" t="e">
        <f t="shared" si="493"/>
        <v>#NUM!</v>
      </c>
      <c r="BH247" s="57" t="e">
        <f t="shared" si="493"/>
        <v>#NUM!</v>
      </c>
      <c r="BI247" s="5">
        <f t="shared" si="407"/>
        <v>4.7492429510781307</v>
      </c>
    </row>
    <row r="248" spans="4:61" s="1" customFormat="1">
      <c r="D248" s="5"/>
      <c r="E248" s="5"/>
      <c r="F248" s="5"/>
      <c r="G248" s="5"/>
      <c r="H248" s="5"/>
      <c r="O248" s="3"/>
      <c r="P248" s="57">
        <v>118.5</v>
      </c>
      <c r="Q248" s="57">
        <f t="shared" si="402"/>
        <v>2.1230731635123945E-233</v>
      </c>
      <c r="R248" s="57">
        <f t="shared" si="403"/>
        <v>1</v>
      </c>
      <c r="S248" s="57">
        <f t="shared" ref="S248:AL248" si="494">R248+(($B$5*$P248)^S$10)/FACT(S$10)</f>
        <v>569.79999999999995</v>
      </c>
      <c r="T248" s="57">
        <f t="shared" si="494"/>
        <v>162336.51999999996</v>
      </c>
      <c r="U248" s="57">
        <f t="shared" si="494"/>
        <v>30833306.631999992</v>
      </c>
      <c r="V248" s="57">
        <f t="shared" si="494"/>
        <v>4392245256.5583982</v>
      </c>
      <c r="W248" s="57">
        <f t="shared" si="494"/>
        <v>500546468680.18549</v>
      </c>
      <c r="X248" s="57">
        <f t="shared" si="494"/>
        <v>47535966849240.023</v>
      </c>
      <c r="Y248" s="57">
        <f t="shared" si="494"/>
        <v>3869499840058160</v>
      </c>
      <c r="Z248" s="57">
        <f t="shared" si="494"/>
        <v>2.7561113122521229E+17</v>
      </c>
      <c r="AA248" s="57">
        <f t="shared" si="494"/>
        <v>1.7449682234766954E+19</v>
      </c>
      <c r="AB248" s="57">
        <f t="shared" si="494"/>
        <v>9.9431084660422109E+20</v>
      </c>
      <c r="AC248" s="57">
        <f t="shared" si="494"/>
        <v>5.1506913600544717E+22</v>
      </c>
      <c r="AD248" s="57">
        <f t="shared" si="494"/>
        <v>2.4458042841373241E+24</v>
      </c>
      <c r="AE248" s="57">
        <f t="shared" si="494"/>
        <v>1.0720552308116194E+26</v>
      </c>
      <c r="AF248" s="57">
        <f t="shared" si="494"/>
        <v>4.3634432410631329E+27</v>
      </c>
      <c r="AG248" s="57">
        <f t="shared" si="494"/>
        <v>1.6575997750693952E+29</v>
      </c>
      <c r="AH248" s="57">
        <f t="shared" si="494"/>
        <v>5.9034067706588432E+30</v>
      </c>
      <c r="AI248" s="57">
        <f t="shared" si="494"/>
        <v>1.9787831829682368E+32</v>
      </c>
      <c r="AJ248" s="57">
        <f t="shared" si="494"/>
        <v>6.2642855225236319E+33</v>
      </c>
      <c r="AK248" s="57">
        <f t="shared" si="494"/>
        <v>1.8787336014169248E+35</v>
      </c>
      <c r="AL248" s="57">
        <f t="shared" si="494"/>
        <v>5.3528354423108552E+36</v>
      </c>
      <c r="AM248" s="57">
        <f t="shared" si="405"/>
        <v>1</v>
      </c>
      <c r="AN248" s="57">
        <f t="shared" si="400"/>
        <v>1.3888888888888889E-3</v>
      </c>
      <c r="AO248" s="57">
        <f t="shared" ref="AO248:BH248" si="495">AN248+1/((FACT($B$4-1-AO$10))*(($B$5*$P248)^AO$10))</f>
        <v>1.403539615564932E-3</v>
      </c>
      <c r="AP248" s="57">
        <f t="shared" si="495"/>
        <v>1.4036684018402137E-3</v>
      </c>
      <c r="AQ248" s="57">
        <f t="shared" si="495"/>
        <v>1.4036693075102228E-3</v>
      </c>
      <c r="AR248" s="57">
        <f t="shared" si="495"/>
        <v>1.4036693122869634E-3</v>
      </c>
      <c r="AS248" s="57">
        <f t="shared" si="495"/>
        <v>1.4036693123037592E-3</v>
      </c>
      <c r="AT248" s="57">
        <f t="shared" si="495"/>
        <v>1.4036693123037887E-3</v>
      </c>
      <c r="AU248" s="57" t="e">
        <f t="shared" si="495"/>
        <v>#NUM!</v>
      </c>
      <c r="AV248" s="57" t="e">
        <f t="shared" si="495"/>
        <v>#NUM!</v>
      </c>
      <c r="AW248" s="57" t="e">
        <f t="shared" si="495"/>
        <v>#NUM!</v>
      </c>
      <c r="AX248" s="57" t="e">
        <f t="shared" si="495"/>
        <v>#NUM!</v>
      </c>
      <c r="AY248" s="57" t="e">
        <f t="shared" si="495"/>
        <v>#NUM!</v>
      </c>
      <c r="AZ248" s="57" t="e">
        <f t="shared" si="495"/>
        <v>#NUM!</v>
      </c>
      <c r="BA248" s="57" t="e">
        <f t="shared" si="495"/>
        <v>#NUM!</v>
      </c>
      <c r="BB248" s="57" t="e">
        <f t="shared" si="495"/>
        <v>#NUM!</v>
      </c>
      <c r="BC248" s="57" t="e">
        <f t="shared" si="495"/>
        <v>#NUM!</v>
      </c>
      <c r="BD248" s="57" t="e">
        <f t="shared" si="495"/>
        <v>#NUM!</v>
      </c>
      <c r="BE248" s="57" t="e">
        <f t="shared" si="495"/>
        <v>#NUM!</v>
      </c>
      <c r="BF248" s="57" t="e">
        <f t="shared" si="495"/>
        <v>#NUM!</v>
      </c>
      <c r="BG248" s="57" t="e">
        <f t="shared" si="495"/>
        <v>#NUM!</v>
      </c>
      <c r="BH248" s="57" t="e">
        <f t="shared" si="495"/>
        <v>#NUM!</v>
      </c>
      <c r="BI248" s="5">
        <f t="shared" si="407"/>
        <v>4.7494567333134343</v>
      </c>
    </row>
    <row r="249" spans="4:61" s="1" customFormat="1">
      <c r="D249" s="5"/>
      <c r="E249" s="5"/>
      <c r="F249" s="5"/>
      <c r="G249" s="5"/>
      <c r="H249" s="5"/>
      <c r="O249" s="3"/>
      <c r="P249" s="58">
        <v>119</v>
      </c>
      <c r="Q249" s="57">
        <f t="shared" si="402"/>
        <v>1.975285475891621E-234</v>
      </c>
      <c r="R249" s="57">
        <f t="shared" si="403"/>
        <v>1</v>
      </c>
      <c r="S249" s="57">
        <f t="shared" ref="S249:AL249" si="496">R249+(($B$5*$P249)^S$10)/FACT(S$10)</f>
        <v>572.19999999999993</v>
      </c>
      <c r="T249" s="57">
        <f t="shared" si="496"/>
        <v>163706.91999999998</v>
      </c>
      <c r="U249" s="57">
        <f t="shared" si="496"/>
        <v>31224557.607999992</v>
      </c>
      <c r="V249" s="57">
        <f t="shared" si="496"/>
        <v>4466714035.8543978</v>
      </c>
      <c r="W249" s="57">
        <f t="shared" si="496"/>
        <v>511177032030.72284</v>
      </c>
      <c r="X249" s="57">
        <f t="shared" si="496"/>
        <v>48749999305142.203</v>
      </c>
      <c r="Y249" s="57">
        <f t="shared" si="496"/>
        <v>3985037896791037.5</v>
      </c>
      <c r="Z249" s="57">
        <f t="shared" si="496"/>
        <v>2.8503599377728397E+17</v>
      </c>
      <c r="AA249" s="57">
        <f t="shared" si="496"/>
        <v>1.8122403326992566E+19</v>
      </c>
      <c r="AB249" s="57">
        <f t="shared" si="496"/>
        <v>1.0369928254002494E+21</v>
      </c>
      <c r="AC249" s="57">
        <f t="shared" si="496"/>
        <v>5.394415510614973E+22</v>
      </c>
      <c r="AD249" s="57">
        <f t="shared" si="496"/>
        <v>2.5723250796698247E+24</v>
      </c>
      <c r="AE249" s="57">
        <f t="shared" si="496"/>
        <v>1.1322610847280606E+26</v>
      </c>
      <c r="AF249" s="57">
        <f t="shared" si="496"/>
        <v>4.6279004709127635E+27</v>
      </c>
      <c r="AG249" s="57">
        <f t="shared" si="496"/>
        <v>1.765467001926263E+29</v>
      </c>
      <c r="AH249" s="57">
        <f t="shared" si="496"/>
        <v>6.3140478502578003E+30</v>
      </c>
      <c r="AI249" s="57">
        <f t="shared" si="496"/>
        <v>2.1253408649244763E+32</v>
      </c>
      <c r="AJ249" s="57">
        <f t="shared" si="496"/>
        <v>6.7565833127379368E+33</v>
      </c>
      <c r="AK249" s="57">
        <f t="shared" si="496"/>
        <v>2.0349136847228651E+35</v>
      </c>
      <c r="AL249" s="57">
        <f t="shared" si="496"/>
        <v>5.8222368326289936E+36</v>
      </c>
      <c r="AM249" s="57">
        <f t="shared" si="405"/>
        <v>1</v>
      </c>
      <c r="AN249" s="57">
        <f t="shared" si="400"/>
        <v>1.3888888888888889E-3</v>
      </c>
      <c r="AO249" s="57">
        <f t="shared" ref="AO249:BH249" si="497">AN249+1/((FACT($B$4-1-AO$10))*(($B$5*$P249)^AO$10))</f>
        <v>1.4034780578898226E-3</v>
      </c>
      <c r="AP249" s="57">
        <f t="shared" si="497"/>
        <v>1.4036057642011052E-3</v>
      </c>
      <c r="AQ249" s="57">
        <f t="shared" si="497"/>
        <v>1.4036066585030049E-3</v>
      </c>
      <c r="AR249" s="57">
        <f t="shared" si="497"/>
        <v>1.4036066631999686E-3</v>
      </c>
      <c r="AS249" s="57">
        <f t="shared" si="497"/>
        <v>1.4036066632164147E-3</v>
      </c>
      <c r="AT249" s="57">
        <f t="shared" si="497"/>
        <v>1.4036066632164435E-3</v>
      </c>
      <c r="AU249" s="57" t="e">
        <f t="shared" si="497"/>
        <v>#NUM!</v>
      </c>
      <c r="AV249" s="57" t="e">
        <f t="shared" si="497"/>
        <v>#NUM!</v>
      </c>
      <c r="AW249" s="57" t="e">
        <f t="shared" si="497"/>
        <v>#NUM!</v>
      </c>
      <c r="AX249" s="57" t="e">
        <f t="shared" si="497"/>
        <v>#NUM!</v>
      </c>
      <c r="AY249" s="57" t="e">
        <f t="shared" si="497"/>
        <v>#NUM!</v>
      </c>
      <c r="AZ249" s="57" t="e">
        <f t="shared" si="497"/>
        <v>#NUM!</v>
      </c>
      <c r="BA249" s="57" t="e">
        <f t="shared" si="497"/>
        <v>#NUM!</v>
      </c>
      <c r="BB249" s="57" t="e">
        <f t="shared" si="497"/>
        <v>#NUM!</v>
      </c>
      <c r="BC249" s="57" t="e">
        <f t="shared" si="497"/>
        <v>#NUM!</v>
      </c>
      <c r="BD249" s="57" t="e">
        <f t="shared" si="497"/>
        <v>#NUM!</v>
      </c>
      <c r="BE249" s="57" t="e">
        <f t="shared" si="497"/>
        <v>#NUM!</v>
      </c>
      <c r="BF249" s="57" t="e">
        <f t="shared" si="497"/>
        <v>#NUM!</v>
      </c>
      <c r="BG249" s="57" t="e">
        <f t="shared" si="497"/>
        <v>#NUM!</v>
      </c>
      <c r="BH249" s="57" t="e">
        <f t="shared" si="497"/>
        <v>#NUM!</v>
      </c>
      <c r="BI249" s="5">
        <f t="shared" si="407"/>
        <v>4.7496687222826548</v>
      </c>
    </row>
    <row r="250" spans="4:61" s="1" customFormat="1">
      <c r="D250" s="5"/>
      <c r="E250" s="5"/>
      <c r="F250" s="5"/>
      <c r="G250" s="5"/>
      <c r="H250" s="5"/>
      <c r="O250" s="3"/>
      <c r="P250" s="57">
        <v>119.5</v>
      </c>
      <c r="Q250" s="57">
        <f t="shared" si="402"/>
        <v>1.8375906702053783E-235</v>
      </c>
      <c r="R250" s="57">
        <f t="shared" si="403"/>
        <v>1</v>
      </c>
      <c r="S250" s="57">
        <f t="shared" ref="S250:AL250" si="498">R250+(($B$5*$P250)^S$10)/FACT(S$10)</f>
        <v>574.6</v>
      </c>
      <c r="T250" s="57">
        <f t="shared" si="498"/>
        <v>165083.08000000002</v>
      </c>
      <c r="U250" s="57">
        <f t="shared" si="498"/>
        <v>31619104.456</v>
      </c>
      <c r="V250" s="57">
        <f t="shared" si="498"/>
        <v>4542125769.7744007</v>
      </c>
      <c r="W250" s="57">
        <f t="shared" si="498"/>
        <v>521987450415.10138</v>
      </c>
      <c r="X250" s="57">
        <f t="shared" si="498"/>
        <v>49989760486508.359</v>
      </c>
      <c r="Y250" s="57">
        <f t="shared" si="498"/>
        <v>4103520419558378.5</v>
      </c>
      <c r="Z250" s="57">
        <f t="shared" si="498"/>
        <v>2.9474166867501152E+17</v>
      </c>
      <c r="AA250" s="57">
        <f t="shared" si="498"/>
        <v>1.8818079650822562E+19</v>
      </c>
      <c r="AB250" s="57">
        <f t="shared" si="498"/>
        <v>1.081316746306806E+21</v>
      </c>
      <c r="AC250" s="57">
        <f t="shared" si="498"/>
        <v>5.6485792673022448E+22</v>
      </c>
      <c r="AD250" s="57">
        <f t="shared" si="498"/>
        <v>2.7048197419700304E+24</v>
      </c>
      <c r="AE250" s="57">
        <f t="shared" si="498"/>
        <v>1.1955746230479801E+26</v>
      </c>
      <c r="AF250" s="57">
        <f t="shared" si="498"/>
        <v>4.9071771604503787E+27</v>
      </c>
      <c r="AG250" s="57">
        <f t="shared" si="498"/>
        <v>1.8798575441753738E+29</v>
      </c>
      <c r="AH250" s="57">
        <f t="shared" si="498"/>
        <v>6.7513527490841078E+30</v>
      </c>
      <c r="AI250" s="57">
        <f t="shared" si="498"/>
        <v>2.2820707675736321E+32</v>
      </c>
      <c r="AJ250" s="57">
        <f t="shared" si="498"/>
        <v>7.2852628151545246E+33</v>
      </c>
      <c r="AK250" s="57">
        <f t="shared" si="498"/>
        <v>2.203340613175025E+35</v>
      </c>
      <c r="AL250" s="57">
        <f t="shared" si="498"/>
        <v>6.330573602364844E+36</v>
      </c>
      <c r="AM250" s="57">
        <f t="shared" si="405"/>
        <v>1</v>
      </c>
      <c r="AN250" s="57">
        <f t="shared" si="400"/>
        <v>1.3888888888888889E-3</v>
      </c>
      <c r="AO250" s="57">
        <f t="shared" ref="AO250:BH250" si="499">AN250+1/((FACT($B$4-1-AO$10))*(($B$5*$P250)^AO$10))</f>
        <v>1.4034170153417016E-3</v>
      </c>
      <c r="AP250" s="57">
        <f t="shared" si="499"/>
        <v>1.4035436552166389E-3</v>
      </c>
      <c r="AQ250" s="57">
        <f t="shared" si="499"/>
        <v>1.4035445383398951E-3</v>
      </c>
      <c r="AR250" s="57">
        <f t="shared" si="499"/>
        <v>1.4035445429587405E-3</v>
      </c>
      <c r="AS250" s="57">
        <f t="shared" si="499"/>
        <v>1.4035445429748453E-3</v>
      </c>
      <c r="AT250" s="57">
        <f t="shared" si="499"/>
        <v>1.4035445429748732E-3</v>
      </c>
      <c r="AU250" s="57" t="e">
        <f t="shared" si="499"/>
        <v>#NUM!</v>
      </c>
      <c r="AV250" s="57" t="e">
        <f t="shared" si="499"/>
        <v>#NUM!</v>
      </c>
      <c r="AW250" s="57" t="e">
        <f t="shared" si="499"/>
        <v>#NUM!</v>
      </c>
      <c r="AX250" s="57" t="e">
        <f t="shared" si="499"/>
        <v>#NUM!</v>
      </c>
      <c r="AY250" s="57" t="e">
        <f t="shared" si="499"/>
        <v>#NUM!</v>
      </c>
      <c r="AZ250" s="57" t="e">
        <f t="shared" si="499"/>
        <v>#NUM!</v>
      </c>
      <c r="BA250" s="57" t="e">
        <f t="shared" si="499"/>
        <v>#NUM!</v>
      </c>
      <c r="BB250" s="57" t="e">
        <f t="shared" si="499"/>
        <v>#NUM!</v>
      </c>
      <c r="BC250" s="57" t="e">
        <f t="shared" si="499"/>
        <v>#NUM!</v>
      </c>
      <c r="BD250" s="57" t="e">
        <f t="shared" si="499"/>
        <v>#NUM!</v>
      </c>
      <c r="BE250" s="57" t="e">
        <f t="shared" si="499"/>
        <v>#NUM!</v>
      </c>
      <c r="BF250" s="57" t="e">
        <f t="shared" si="499"/>
        <v>#NUM!</v>
      </c>
      <c r="BG250" s="57" t="e">
        <f t="shared" si="499"/>
        <v>#NUM!</v>
      </c>
      <c r="BH250" s="57" t="e">
        <f t="shared" si="499"/>
        <v>#NUM!</v>
      </c>
      <c r="BI250" s="5">
        <f t="shared" si="407"/>
        <v>4.7498789404548418</v>
      </c>
    </row>
    <row r="251" spans="4:61" s="1" customFormat="1">
      <c r="D251" s="5"/>
      <c r="E251" s="5"/>
      <c r="F251" s="5"/>
      <c r="G251" s="5"/>
      <c r="H251" s="5"/>
      <c r="O251" s="3"/>
      <c r="P251" s="58">
        <v>120</v>
      </c>
      <c r="Q251" s="57">
        <f t="shared" si="402"/>
        <v>1.7093148482301822E-236</v>
      </c>
      <c r="R251" s="57">
        <f t="shared" si="403"/>
        <v>1</v>
      </c>
      <c r="S251" s="57">
        <f t="shared" ref="S251:AL251" si="500">R251+(($B$5*$P251)^S$10)/FACT(S$10)</f>
        <v>577</v>
      </c>
      <c r="T251" s="57">
        <f t="shared" si="500"/>
        <v>166465</v>
      </c>
      <c r="U251" s="57">
        <f t="shared" si="500"/>
        <v>32016961</v>
      </c>
      <c r="V251" s="57">
        <f t="shared" si="500"/>
        <v>4618488385</v>
      </c>
      <c r="W251" s="57">
        <f t="shared" si="500"/>
        <v>532979996429.79999</v>
      </c>
      <c r="X251" s="57">
        <f t="shared" si="500"/>
        <v>51255684768730.594</v>
      </c>
      <c r="Y251" s="57">
        <f t="shared" si="500"/>
        <v>4225009677460910.5</v>
      </c>
      <c r="Z251" s="57">
        <f t="shared" si="500"/>
        <v>3.0473529715129792E+17</v>
      </c>
      <c r="AA251" s="57">
        <f t="shared" si="500"/>
        <v>1.9537393695476867E+19</v>
      </c>
      <c r="AB251" s="57">
        <f t="shared" si="500"/>
        <v>1.1273385174390294E+21</v>
      </c>
      <c r="AC251" s="57">
        <f t="shared" si="500"/>
        <v>5.9135833724374152E+22</v>
      </c>
      <c r="AD251" s="57">
        <f t="shared" si="500"/>
        <v>2.8435436036572598E+24</v>
      </c>
      <c r="AE251" s="57">
        <f t="shared" si="500"/>
        <v>1.2621422633299127E+26</v>
      </c>
      <c r="AF251" s="57">
        <f t="shared" si="500"/>
        <v>5.2020366014827337E+27</v>
      </c>
      <c r="AG251" s="57">
        <f t="shared" si="500"/>
        <v>2.0011361580723284E+29</v>
      </c>
      <c r="AH251" s="57">
        <f t="shared" si="500"/>
        <v>7.2169304672142365E+30</v>
      </c>
      <c r="AI251" s="57">
        <f t="shared" si="500"/>
        <v>2.4496319555018093E+32</v>
      </c>
      <c r="AJ251" s="57">
        <f t="shared" si="500"/>
        <v>7.852843678205116E+33</v>
      </c>
      <c r="AK251" s="57">
        <f t="shared" si="500"/>
        <v>2.3849174673132313E+35</v>
      </c>
      <c r="AL251" s="57">
        <f t="shared" si="500"/>
        <v>6.8808921546611218E+36</v>
      </c>
      <c r="AM251" s="57">
        <f t="shared" si="405"/>
        <v>1</v>
      </c>
      <c r="AN251" s="57">
        <f t="shared" si="400"/>
        <v>1.3888888888888889E-3</v>
      </c>
      <c r="AO251" s="57">
        <f t="shared" ref="AO251:BH251" si="501">AN251+1/((FACT($B$4-1-AO$10))*(($B$5*$P251)^AO$10))</f>
        <v>1.4033564814814816E-3</v>
      </c>
      <c r="AP251" s="57">
        <f t="shared" si="501"/>
        <v>1.4034820682227367E-3</v>
      </c>
      <c r="AQ251" s="57">
        <f t="shared" si="501"/>
        <v>1.4034829403528843E-3</v>
      </c>
      <c r="AR251" s="57">
        <f t="shared" si="501"/>
        <v>1.4034829448952289E-3</v>
      </c>
      <c r="AS251" s="57">
        <f t="shared" si="501"/>
        <v>1.403482944911001E-3</v>
      </c>
      <c r="AT251" s="57">
        <f t="shared" si="501"/>
        <v>1.4034829449110283E-3</v>
      </c>
      <c r="AU251" s="57" t="e">
        <f t="shared" si="501"/>
        <v>#NUM!</v>
      </c>
      <c r="AV251" s="57" t="e">
        <f t="shared" si="501"/>
        <v>#NUM!</v>
      </c>
      <c r="AW251" s="57" t="e">
        <f t="shared" si="501"/>
        <v>#NUM!</v>
      </c>
      <c r="AX251" s="57" t="e">
        <f t="shared" si="501"/>
        <v>#NUM!</v>
      </c>
      <c r="AY251" s="57" t="e">
        <f t="shared" si="501"/>
        <v>#NUM!</v>
      </c>
      <c r="AZ251" s="57" t="e">
        <f t="shared" si="501"/>
        <v>#NUM!</v>
      </c>
      <c r="BA251" s="57" t="e">
        <f t="shared" si="501"/>
        <v>#NUM!</v>
      </c>
      <c r="BB251" s="57" t="e">
        <f t="shared" si="501"/>
        <v>#NUM!</v>
      </c>
      <c r="BC251" s="57" t="e">
        <f t="shared" si="501"/>
        <v>#NUM!</v>
      </c>
      <c r="BD251" s="57" t="e">
        <f t="shared" si="501"/>
        <v>#NUM!</v>
      </c>
      <c r="BE251" s="57" t="e">
        <f t="shared" si="501"/>
        <v>#NUM!</v>
      </c>
      <c r="BF251" s="57" t="e">
        <f t="shared" si="501"/>
        <v>#NUM!</v>
      </c>
      <c r="BG251" s="57" t="e">
        <f t="shared" si="501"/>
        <v>#NUM!</v>
      </c>
      <c r="BH251" s="57" t="e">
        <f t="shared" si="501"/>
        <v>#NUM!</v>
      </c>
      <c r="BI251" s="5">
        <f t="shared" si="407"/>
        <v>4.7500874099252348</v>
      </c>
    </row>
    <row r="252" spans="4:61" s="1" customFormat="1">
      <c r="D252" s="5"/>
      <c r="E252" s="5"/>
      <c r="F252" s="5"/>
      <c r="G252" s="5"/>
      <c r="H252" s="5"/>
      <c r="O252" s="3"/>
      <c r="P252" s="57">
        <v>120.5</v>
      </c>
      <c r="Q252" s="57">
        <f t="shared" si="402"/>
        <v>1.5898278986959544E-237</v>
      </c>
      <c r="R252" s="57">
        <f t="shared" si="403"/>
        <v>1</v>
      </c>
      <c r="S252" s="57">
        <f t="shared" ref="S252:AL252" si="502">R252+(($B$5*$P252)^S$10)/FACT(S$10)</f>
        <v>579.4</v>
      </c>
      <c r="T252" s="57">
        <f t="shared" si="502"/>
        <v>167852.68</v>
      </c>
      <c r="U252" s="57">
        <f t="shared" si="502"/>
        <v>32418141.063999999</v>
      </c>
      <c r="V252" s="57">
        <f t="shared" si="502"/>
        <v>4695809841.3903999</v>
      </c>
      <c r="W252" s="57">
        <f t="shared" si="502"/>
        <v>544156961735.14832</v>
      </c>
      <c r="X252" s="57">
        <f t="shared" si="502"/>
        <v>52548212004293.414</v>
      </c>
      <c r="Y252" s="57">
        <f t="shared" si="502"/>
        <v>4349568988663679.5</v>
      </c>
      <c r="Z252" s="57">
        <f t="shared" si="502"/>
        <v>3.1502417114113728E+17</v>
      </c>
      <c r="AA252" s="57">
        <f t="shared" si="502"/>
        <v>2.028104526947344E+19</v>
      </c>
      <c r="AB252" s="57">
        <f t="shared" si="502"/>
        <v>1.1751157055970139E+21</v>
      </c>
      <c r="AC252" s="57">
        <f t="shared" si="502"/>
        <v>6.1898421845001499E+22</v>
      </c>
      <c r="AD252" s="57">
        <f t="shared" si="502"/>
        <v>2.9887617777642984E+24</v>
      </c>
      <c r="AE252" s="57">
        <f t="shared" si="502"/>
        <v>1.3321166678266591E+26</v>
      </c>
      <c r="AF252" s="57">
        <f t="shared" si="502"/>
        <v>5.5132779706994574E+27</v>
      </c>
      <c r="AG252" s="57">
        <f t="shared" si="502"/>
        <v>2.1296863464973099E+29</v>
      </c>
      <c r="AH252" s="57">
        <f t="shared" si="502"/>
        <v>7.7124797785967206E+30</v>
      </c>
      <c r="AI252" s="57">
        <f t="shared" si="502"/>
        <v>2.6287231775853426E+32</v>
      </c>
      <c r="AJ252" s="57">
        <f t="shared" si="502"/>
        <v>8.4620084448471951E+33</v>
      </c>
      <c r="AK252" s="57">
        <f t="shared" si="502"/>
        <v>2.580609734926409E+35</v>
      </c>
      <c r="AL252" s="57">
        <f t="shared" si="502"/>
        <v>7.4764630426748358E+36</v>
      </c>
      <c r="AM252" s="57">
        <f t="shared" si="405"/>
        <v>1</v>
      </c>
      <c r="AN252" s="57">
        <f t="shared" si="400"/>
        <v>1.3888888888888889E-3</v>
      </c>
      <c r="AO252" s="57">
        <f t="shared" ref="AO252:BH252" si="503">AN252+1/((FACT($B$4-1-AO$10))*(($B$5*$P252)^AO$10))</f>
        <v>1.4032964499769479E-3</v>
      </c>
      <c r="AP252" s="57">
        <f t="shared" si="503"/>
        <v>1.4034209966668515E-3</v>
      </c>
      <c r="AQ252" s="57">
        <f t="shared" si="503"/>
        <v>1.4034218579855923E-3</v>
      </c>
      <c r="AR252" s="57">
        <f t="shared" si="503"/>
        <v>1.4034218624530131E-3</v>
      </c>
      <c r="AS252" s="57">
        <f t="shared" si="503"/>
        <v>1.4034218624684605E-3</v>
      </c>
      <c r="AT252" s="57">
        <f t="shared" si="503"/>
        <v>1.4034218624684872E-3</v>
      </c>
      <c r="AU252" s="57" t="e">
        <f t="shared" si="503"/>
        <v>#NUM!</v>
      </c>
      <c r="AV252" s="57" t="e">
        <f t="shared" si="503"/>
        <v>#NUM!</v>
      </c>
      <c r="AW252" s="57" t="e">
        <f t="shared" si="503"/>
        <v>#NUM!</v>
      </c>
      <c r="AX252" s="57" t="e">
        <f t="shared" si="503"/>
        <v>#NUM!</v>
      </c>
      <c r="AY252" s="57" t="e">
        <f t="shared" si="503"/>
        <v>#NUM!</v>
      </c>
      <c r="AZ252" s="57" t="e">
        <f t="shared" si="503"/>
        <v>#NUM!</v>
      </c>
      <c r="BA252" s="57" t="e">
        <f t="shared" si="503"/>
        <v>#NUM!</v>
      </c>
      <c r="BB252" s="57" t="e">
        <f t="shared" si="503"/>
        <v>#NUM!</v>
      </c>
      <c r="BC252" s="57" t="e">
        <f t="shared" si="503"/>
        <v>#NUM!</v>
      </c>
      <c r="BD252" s="57" t="e">
        <f t="shared" si="503"/>
        <v>#NUM!</v>
      </c>
      <c r="BE252" s="57" t="e">
        <f t="shared" si="503"/>
        <v>#NUM!</v>
      </c>
      <c r="BF252" s="57" t="e">
        <f t="shared" si="503"/>
        <v>#NUM!</v>
      </c>
      <c r="BG252" s="57" t="e">
        <f t="shared" si="503"/>
        <v>#NUM!</v>
      </c>
      <c r="BH252" s="57" t="e">
        <f t="shared" si="503"/>
        <v>#NUM!</v>
      </c>
      <c r="BI252" s="5">
        <f t="shared" si="407"/>
        <v>4.7502941524230113</v>
      </c>
    </row>
    <row r="253" spans="4:61" s="1" customFormat="1">
      <c r="D253" s="5"/>
      <c r="E253" s="5"/>
      <c r="F253" s="5"/>
      <c r="G253" s="5"/>
      <c r="H253" s="5"/>
      <c r="O253" s="3"/>
      <c r="P253" s="58">
        <v>121</v>
      </c>
      <c r="Q253" s="57">
        <f t="shared" si="402"/>
        <v>1.4785407468974968E-238</v>
      </c>
      <c r="R253" s="57">
        <f t="shared" si="403"/>
        <v>1</v>
      </c>
      <c r="S253" s="57">
        <f t="shared" ref="S253:AL253" si="504">R253+(($B$5*$P253)^S$10)/FACT(S$10)</f>
        <v>581.79999999999995</v>
      </c>
      <c r="T253" s="57">
        <f t="shared" si="504"/>
        <v>169246.11999999997</v>
      </c>
      <c r="U253" s="57">
        <f t="shared" si="504"/>
        <v>32822658.471999995</v>
      </c>
      <c r="V253" s="57">
        <f t="shared" si="504"/>
        <v>4774098131.982399</v>
      </c>
      <c r="W253" s="57">
        <f t="shared" si="504"/>
        <v>555520657134.95032</v>
      </c>
      <c r="X253" s="57">
        <f t="shared" si="504"/>
        <v>53867787568622.242</v>
      </c>
      <c r="Y253" s="57">
        <f t="shared" si="504"/>
        <v>4477262733596024</v>
      </c>
      <c r="Z253" s="57">
        <f t="shared" si="504"/>
        <v>3.2561573581518547E+17</v>
      </c>
      <c r="AA253" s="57">
        <f t="shared" si="504"/>
        <v>2.1049751865347088E+19</v>
      </c>
      <c r="AB253" s="57">
        <f t="shared" si="504"/>
        <v>1.2247075782685599E+21</v>
      </c>
      <c r="AC253" s="57">
        <f t="shared" si="504"/>
        <v>6.4777840812358187E+22</v>
      </c>
      <c r="AD253" s="57">
        <f t="shared" si="504"/>
        <v>3.1407494893422965E+24</v>
      </c>
      <c r="AE253" s="57">
        <f t="shared" si="504"/>
        <v>1.4056569821751058E+26</v>
      </c>
      <c r="AF253" s="57">
        <f t="shared" si="504"/>
        <v>5.8417378568832353E+27</v>
      </c>
      <c r="AG253" s="57">
        <f t="shared" si="504"/>
        <v>2.2659112384042006E+29</v>
      </c>
      <c r="AH253" s="57">
        <f t="shared" si="504"/>
        <v>8.2397938350428085E+30</v>
      </c>
      <c r="AI253" s="57">
        <f t="shared" si="504"/>
        <v>2.8200850763894554E+32</v>
      </c>
      <c r="AJ253" s="57">
        <f t="shared" si="504"/>
        <v>9.1156123397115389E+33</v>
      </c>
      <c r="AK253" s="57">
        <f t="shared" si="504"/>
        <v>2.7914493369064638E+35</v>
      </c>
      <c r="AL253" s="57">
        <f t="shared" si="504"/>
        <v>8.1207964257217939E+36</v>
      </c>
      <c r="AM253" s="57">
        <f t="shared" si="405"/>
        <v>1</v>
      </c>
      <c r="AN253" s="57">
        <f t="shared" si="400"/>
        <v>1.3888888888888889E-3</v>
      </c>
      <c r="AO253" s="57">
        <f t="shared" ref="AO253:BH253" si="505">AN253+1/((FACT($B$4-1-AO$10))*(($B$5*$P253)^AO$10))</f>
        <v>1.4032369146005511E-3</v>
      </c>
      <c r="AP253" s="57">
        <f t="shared" si="505"/>
        <v>1.4033604341056446E-3</v>
      </c>
      <c r="AQ253" s="57">
        <f t="shared" si="505"/>
        <v>1.4033612847909414E-3</v>
      </c>
      <c r="AR253" s="57">
        <f t="shared" si="505"/>
        <v>1.4033612891849771E-3</v>
      </c>
      <c r="AS253" s="57">
        <f t="shared" si="505"/>
        <v>1.403361289200108E-3</v>
      </c>
      <c r="AT253" s="57">
        <f t="shared" si="505"/>
        <v>1.403361289200134E-3</v>
      </c>
      <c r="AU253" s="57" t="e">
        <f t="shared" si="505"/>
        <v>#NUM!</v>
      </c>
      <c r="AV253" s="57" t="e">
        <f t="shared" si="505"/>
        <v>#NUM!</v>
      </c>
      <c r="AW253" s="57" t="e">
        <f t="shared" si="505"/>
        <v>#NUM!</v>
      </c>
      <c r="AX253" s="57" t="e">
        <f t="shared" si="505"/>
        <v>#NUM!</v>
      </c>
      <c r="AY253" s="57" t="e">
        <f t="shared" si="505"/>
        <v>#NUM!</v>
      </c>
      <c r="AZ253" s="57" t="e">
        <f t="shared" si="505"/>
        <v>#NUM!</v>
      </c>
      <c r="BA253" s="57" t="e">
        <f t="shared" si="505"/>
        <v>#NUM!</v>
      </c>
      <c r="BB253" s="57" t="e">
        <f t="shared" si="505"/>
        <v>#NUM!</v>
      </c>
      <c r="BC253" s="57" t="e">
        <f t="shared" si="505"/>
        <v>#NUM!</v>
      </c>
      <c r="BD253" s="57" t="e">
        <f t="shared" si="505"/>
        <v>#NUM!</v>
      </c>
      <c r="BE253" s="57" t="e">
        <f t="shared" si="505"/>
        <v>#NUM!</v>
      </c>
      <c r="BF253" s="57" t="e">
        <f t="shared" si="505"/>
        <v>#NUM!</v>
      </c>
      <c r="BG253" s="57" t="e">
        <f t="shared" si="505"/>
        <v>#NUM!</v>
      </c>
      <c r="BH253" s="57" t="e">
        <f t="shared" si="505"/>
        <v>#NUM!</v>
      </c>
      <c r="BI253" s="5">
        <f t="shared" si="407"/>
        <v>4.7504991893188313</v>
      </c>
    </row>
    <row r="254" spans="4:61" s="1" customFormat="1">
      <c r="D254" s="5"/>
      <c r="E254" s="5"/>
      <c r="F254" s="5"/>
      <c r="G254" s="5"/>
      <c r="H254" s="5"/>
      <c r="O254" s="3"/>
      <c r="P254" s="57">
        <v>121.5</v>
      </c>
      <c r="Q254" s="57">
        <f t="shared" si="402"/>
        <v>1.3749027696651033E-239</v>
      </c>
      <c r="R254" s="57">
        <f t="shared" si="403"/>
        <v>1</v>
      </c>
      <c r="S254" s="57">
        <f t="shared" ref="S254:AL254" si="506">R254+(($B$5*$P254)^S$10)/FACT(S$10)</f>
        <v>584.19999999999993</v>
      </c>
      <c r="T254" s="57">
        <f t="shared" si="506"/>
        <v>170645.31999999998</v>
      </c>
      <c r="U254" s="57">
        <f t="shared" si="506"/>
        <v>33230527.047999989</v>
      </c>
      <c r="V254" s="57">
        <f t="shared" si="506"/>
        <v>4853361282.9903984</v>
      </c>
      <c r="W254" s="57">
        <f t="shared" si="506"/>
        <v>567073412656.11157</v>
      </c>
      <c r="X254" s="57">
        <f t="shared" si="506"/>
        <v>55214862406123.484</v>
      </c>
      <c r="Y254" s="57">
        <f t="shared" si="506"/>
        <v>4608156368261862</v>
      </c>
      <c r="Z254" s="57">
        <f t="shared" si="506"/>
        <v>3.3651759214514522E+17</v>
      </c>
      <c r="AA254" s="57">
        <f t="shared" si="506"/>
        <v>2.1844249030487183E+19</v>
      </c>
      <c r="AB254" s="57">
        <f t="shared" si="506"/>
        <v>1.2761751465145949E+21</v>
      </c>
      <c r="AC254" s="57">
        <f t="shared" si="506"/>
        <v>6.7778518729490189E+22</v>
      </c>
      <c r="AD254" s="57">
        <f t="shared" si="506"/>
        <v>3.2997924168621034E+24</v>
      </c>
      <c r="AE254" s="57">
        <f t="shared" si="506"/>
        <v>1.4829290821616515E+26</v>
      </c>
      <c r="AF254" s="57">
        <f t="shared" si="506"/>
        <v>6.1882918463699883E+27</v>
      </c>
      <c r="AG254" s="57">
        <f t="shared" si="506"/>
        <v>2.4102345056179064E+29</v>
      </c>
      <c r="AH254" s="57">
        <f t="shared" si="506"/>
        <v>8.8007649857388737E+30</v>
      </c>
      <c r="AI254" s="57">
        <f t="shared" si="506"/>
        <v>3.0245025106310803E+32</v>
      </c>
      <c r="AJ254" s="57">
        <f t="shared" si="506"/>
        <v>9.8166935999698661E+33</v>
      </c>
      <c r="AK254" s="57">
        <f t="shared" si="506"/>
        <v>3.018538894464131E+35</v>
      </c>
      <c r="AL254" s="57">
        <f t="shared" si="506"/>
        <v>8.8176585203286956E+36</v>
      </c>
      <c r="AM254" s="57">
        <f t="shared" si="405"/>
        <v>1</v>
      </c>
      <c r="AN254" s="57">
        <f t="shared" si="400"/>
        <v>1.3888888888888889E-3</v>
      </c>
      <c r="AO254" s="57">
        <f t="shared" ref="AO254:BH254" si="507">AN254+1/((FACT($B$4-1-AO$10))*(($B$5*$P254)^AO$10))</f>
        <v>1.4031778692272521E-3</v>
      </c>
      <c r="AP254" s="57">
        <f t="shared" si="507"/>
        <v>1.4033003742027182E-3</v>
      </c>
      <c r="AQ254" s="57">
        <f t="shared" si="507"/>
        <v>1.4033012144288874E-3</v>
      </c>
      <c r="AR254" s="57">
        <f t="shared" si="507"/>
        <v>1.4033012187510386E-3</v>
      </c>
      <c r="AS254" s="57">
        <f t="shared" si="507"/>
        <v>1.4033012187658607E-3</v>
      </c>
      <c r="AT254" s="57">
        <f t="shared" si="507"/>
        <v>1.4033012187658861E-3</v>
      </c>
      <c r="AU254" s="57" t="e">
        <f t="shared" si="507"/>
        <v>#NUM!</v>
      </c>
      <c r="AV254" s="57" t="e">
        <f t="shared" si="507"/>
        <v>#NUM!</v>
      </c>
      <c r="AW254" s="57" t="e">
        <f t="shared" si="507"/>
        <v>#NUM!</v>
      </c>
      <c r="AX254" s="57" t="e">
        <f t="shared" si="507"/>
        <v>#NUM!</v>
      </c>
      <c r="AY254" s="57" t="e">
        <f t="shared" si="507"/>
        <v>#NUM!</v>
      </c>
      <c r="AZ254" s="57" t="e">
        <f t="shared" si="507"/>
        <v>#NUM!</v>
      </c>
      <c r="BA254" s="57" t="e">
        <f t="shared" si="507"/>
        <v>#NUM!</v>
      </c>
      <c r="BB254" s="57" t="e">
        <f t="shared" si="507"/>
        <v>#NUM!</v>
      </c>
      <c r="BC254" s="57" t="e">
        <f t="shared" si="507"/>
        <v>#NUM!</v>
      </c>
      <c r="BD254" s="57" t="e">
        <f t="shared" si="507"/>
        <v>#NUM!</v>
      </c>
      <c r="BE254" s="57" t="e">
        <f t="shared" si="507"/>
        <v>#NUM!</v>
      </c>
      <c r="BF254" s="57" t="e">
        <f t="shared" si="507"/>
        <v>#NUM!</v>
      </c>
      <c r="BG254" s="57" t="e">
        <f t="shared" si="507"/>
        <v>#NUM!</v>
      </c>
      <c r="BH254" s="57" t="e">
        <f t="shared" si="507"/>
        <v>#NUM!</v>
      </c>
      <c r="BI254" s="5">
        <f t="shared" si="407"/>
        <v>4.7507025416322053</v>
      </c>
    </row>
    <row r="255" spans="4:61" s="1" customFormat="1">
      <c r="D255" s="5"/>
      <c r="E255" s="5"/>
      <c r="F255" s="5"/>
      <c r="G255" s="5"/>
      <c r="H255" s="5"/>
      <c r="O255" s="3"/>
      <c r="P255" s="58">
        <v>122</v>
      </c>
      <c r="Q255" s="57">
        <f t="shared" si="402"/>
        <v>1.2783993663323353E-240</v>
      </c>
      <c r="R255" s="57">
        <f t="shared" si="403"/>
        <v>1</v>
      </c>
      <c r="S255" s="57">
        <f t="shared" ref="S255:AL255" si="508">R255+(($B$5*$P255)^S$10)/FACT(S$10)</f>
        <v>586.6</v>
      </c>
      <c r="T255" s="57">
        <f t="shared" si="508"/>
        <v>172050.28000000003</v>
      </c>
      <c r="U255" s="57">
        <f t="shared" si="508"/>
        <v>33641760.616000004</v>
      </c>
      <c r="V255" s="57">
        <f t="shared" si="508"/>
        <v>4933607353.8064013</v>
      </c>
      <c r="W255" s="57">
        <f t="shared" si="508"/>
        <v>578817577628.26611</v>
      </c>
      <c r="X255" s="57">
        <f t="shared" si="508"/>
        <v>56589893076415.547</v>
      </c>
      <c r="Y255" s="57">
        <f t="shared" si="508"/>
        <v>4742316437660678</v>
      </c>
      <c r="Z255" s="57">
        <f t="shared" si="508"/>
        <v>3.4773749950122867E+17</v>
      </c>
      <c r="AA255" s="57">
        <f t="shared" si="508"/>
        <v>2.2665290744170721E+19</v>
      </c>
      <c r="AB255" s="57">
        <f t="shared" si="508"/>
        <v>1.3295812087520163E+21</v>
      </c>
      <c r="AC255" s="57">
        <f t="shared" si="508"/>
        <v>7.0905032261969692E+22</v>
      </c>
      <c r="AD255" s="57">
        <f t="shared" si="508"/>
        <v>3.466187043658992E+24</v>
      </c>
      <c r="AE255" s="57">
        <f t="shared" si="508"/>
        <v>1.5641058288012795E+26</v>
      </c>
      <c r="AF255" s="57">
        <f t="shared" si="508"/>
        <v>6.5538561687255718E+27</v>
      </c>
      <c r="AG255" s="57">
        <f t="shared" si="508"/>
        <v>2.5631013184013175E+29</v>
      </c>
      <c r="AH255" s="57">
        <f t="shared" si="508"/>
        <v>9.3973898214135985E+30</v>
      </c>
      <c r="AI255" s="57">
        <f t="shared" si="508"/>
        <v>3.2428069959872081E+32</v>
      </c>
      <c r="AJ255" s="57">
        <f t="shared" si="508"/>
        <v>1.0568484377687116E+34</v>
      </c>
      <c r="AK255" s="57">
        <f t="shared" si="508"/>
        <v>3.2630562510866415E+35</v>
      </c>
      <c r="AL255" s="57">
        <f t="shared" si="508"/>
        <v>9.571089105711674E+36</v>
      </c>
      <c r="AM255" s="57">
        <f t="shared" si="405"/>
        <v>1</v>
      </c>
      <c r="AN255" s="57">
        <f t="shared" si="400"/>
        <v>1.3888888888888889E-3</v>
      </c>
      <c r="AO255" s="57">
        <f t="shared" ref="AO255:BH255" si="509">AN255+1/((FACT($B$4-1-AO$10))*(($B$5*$P255)^AO$10))</f>
        <v>1.4031193078324227E-3</v>
      </c>
      <c r="AP255" s="57">
        <f t="shared" si="509"/>
        <v>1.4032408107264079E-3</v>
      </c>
      <c r="AQ255" s="57">
        <f t="shared" si="509"/>
        <v>1.4032416406642083E-3</v>
      </c>
      <c r="AR255" s="57">
        <f t="shared" si="509"/>
        <v>1.4032416449159387E-3</v>
      </c>
      <c r="AS255" s="57">
        <f t="shared" si="509"/>
        <v>1.4032416449304597E-3</v>
      </c>
      <c r="AT255" s="57">
        <f t="shared" si="509"/>
        <v>1.4032416449304844E-3</v>
      </c>
      <c r="AU255" s="57" t="e">
        <f t="shared" si="509"/>
        <v>#NUM!</v>
      </c>
      <c r="AV255" s="57" t="e">
        <f t="shared" si="509"/>
        <v>#NUM!</v>
      </c>
      <c r="AW255" s="57" t="e">
        <f t="shared" si="509"/>
        <v>#NUM!</v>
      </c>
      <c r="AX255" s="57" t="e">
        <f t="shared" si="509"/>
        <v>#NUM!</v>
      </c>
      <c r="AY255" s="57" t="e">
        <f t="shared" si="509"/>
        <v>#NUM!</v>
      </c>
      <c r="AZ255" s="57" t="e">
        <f t="shared" si="509"/>
        <v>#NUM!</v>
      </c>
      <c r="BA255" s="57" t="e">
        <f t="shared" si="509"/>
        <v>#NUM!</v>
      </c>
      <c r="BB255" s="57" t="e">
        <f t="shared" si="509"/>
        <v>#NUM!</v>
      </c>
      <c r="BC255" s="57" t="e">
        <f t="shared" si="509"/>
        <v>#NUM!</v>
      </c>
      <c r="BD255" s="57" t="e">
        <f t="shared" si="509"/>
        <v>#NUM!</v>
      </c>
      <c r="BE255" s="57" t="e">
        <f t="shared" si="509"/>
        <v>#NUM!</v>
      </c>
      <c r="BF255" s="57" t="e">
        <f t="shared" si="509"/>
        <v>#NUM!</v>
      </c>
      <c r="BG255" s="57" t="e">
        <f t="shared" si="509"/>
        <v>#NUM!</v>
      </c>
      <c r="BH255" s="57" t="e">
        <f t="shared" si="509"/>
        <v>#NUM!</v>
      </c>
      <c r="BI255" s="5">
        <f t="shared" si="407"/>
        <v>4.7509042300386746</v>
      </c>
    </row>
    <row r="256" spans="4:61" s="1" customFormat="1">
      <c r="D256" s="5"/>
      <c r="E256" s="5"/>
      <c r="F256" s="5"/>
      <c r="G256" s="5"/>
      <c r="H256" s="5"/>
      <c r="O256" s="3"/>
      <c r="P256" s="57">
        <v>122.5</v>
      </c>
      <c r="Q256" s="57">
        <f t="shared" si="402"/>
        <v>1.1885496768230619E-241</v>
      </c>
      <c r="R256" s="57">
        <f t="shared" si="403"/>
        <v>1</v>
      </c>
      <c r="S256" s="57">
        <f t="shared" ref="S256:AL256" si="510">R256+(($B$5*$P256)^S$10)/FACT(S$10)</f>
        <v>589</v>
      </c>
      <c r="T256" s="57">
        <f t="shared" si="510"/>
        <v>173461</v>
      </c>
      <c r="U256" s="57">
        <f t="shared" si="510"/>
        <v>34056373</v>
      </c>
      <c r="V256" s="57">
        <f t="shared" si="510"/>
        <v>5014844437</v>
      </c>
      <c r="W256" s="57">
        <f t="shared" si="510"/>
        <v>590755520763.40002</v>
      </c>
      <c r="X256" s="57">
        <f t="shared" si="510"/>
        <v>57993341800750.602</v>
      </c>
      <c r="Y256" s="57">
        <f t="shared" si="510"/>
        <v>4879810589319676</v>
      </c>
      <c r="Z256" s="57">
        <f t="shared" si="510"/>
        <v>3.5928337828196064E+17</v>
      </c>
      <c r="AA256" s="57">
        <f t="shared" si="510"/>
        <v>2.3513649800867836E+19</v>
      </c>
      <c r="AB256" s="57">
        <f t="shared" si="510"/>
        <v>1.3849903954489172E+21</v>
      </c>
      <c r="AC256" s="57">
        <f t="shared" si="510"/>
        <v>7.4162110980999206E+22</v>
      </c>
      <c r="AD256" s="57">
        <f t="shared" si="510"/>
        <v>3.6402410196729628E+24</v>
      </c>
      <c r="AE256" s="57">
        <f t="shared" si="510"/>
        <v>1.6493673319743254E+26</v>
      </c>
      <c r="AF256" s="57">
        <f t="shared" si="510"/>
        <v>6.9393894046633362E+27</v>
      </c>
      <c r="AG256" s="57">
        <f t="shared" si="510"/>
        <v>2.7249793412612676E+29</v>
      </c>
      <c r="AH256" s="57">
        <f t="shared" si="510"/>
        <v>1.0031774452639908E+31</v>
      </c>
      <c r="AI256" s="57">
        <f t="shared" si="510"/>
        <v>3.4758792697535188E+32</v>
      </c>
      <c r="AJ256" s="57">
        <f t="shared" si="510"/>
        <v>1.1374422242717277E+34</v>
      </c>
      <c r="AK256" s="57">
        <f t="shared" si="510"/>
        <v>3.5262592632988836E+35</v>
      </c>
      <c r="AL256" s="57">
        <f t="shared" si="510"/>
        <v>1.0385420146492719E+37</v>
      </c>
      <c r="AM256" s="57">
        <f t="shared" si="405"/>
        <v>1</v>
      </c>
      <c r="AN256" s="57">
        <f t="shared" si="400"/>
        <v>1.3888888888888889E-3</v>
      </c>
      <c r="AO256" s="57">
        <f t="shared" ref="AO256:BH256" si="511">AN256+1/((FACT($B$4-1-AO$10))*(($B$5*$P256)^AO$10))</f>
        <v>1.403061224489796E-3</v>
      </c>
      <c r="AP256" s="57">
        <f t="shared" si="511"/>
        <v>1.4031817375476268E-3</v>
      </c>
      <c r="AQ256" s="57">
        <f t="shared" si="511"/>
        <v>1.4031825573643467E-3</v>
      </c>
      <c r="AR256" s="57">
        <f t="shared" si="511"/>
        <v>1.4031825615470851E-3</v>
      </c>
      <c r="AS256" s="57">
        <f t="shared" si="511"/>
        <v>1.403182561561312E-3</v>
      </c>
      <c r="AT256" s="57">
        <f t="shared" si="511"/>
        <v>1.4031825615613363E-3</v>
      </c>
      <c r="AU256" s="57" t="e">
        <f t="shared" si="511"/>
        <v>#NUM!</v>
      </c>
      <c r="AV256" s="57" t="e">
        <f t="shared" si="511"/>
        <v>#NUM!</v>
      </c>
      <c r="AW256" s="57" t="e">
        <f t="shared" si="511"/>
        <v>#NUM!</v>
      </c>
      <c r="AX256" s="57" t="e">
        <f t="shared" si="511"/>
        <v>#NUM!</v>
      </c>
      <c r="AY256" s="57" t="e">
        <f t="shared" si="511"/>
        <v>#NUM!</v>
      </c>
      <c r="AZ256" s="57" t="e">
        <f t="shared" si="511"/>
        <v>#NUM!</v>
      </c>
      <c r="BA256" s="57" t="e">
        <f t="shared" si="511"/>
        <v>#NUM!</v>
      </c>
      <c r="BB256" s="57" t="e">
        <f t="shared" si="511"/>
        <v>#NUM!</v>
      </c>
      <c r="BC256" s="57" t="e">
        <f t="shared" si="511"/>
        <v>#NUM!</v>
      </c>
      <c r="BD256" s="57" t="e">
        <f t="shared" si="511"/>
        <v>#NUM!</v>
      </c>
      <c r="BE256" s="57" t="e">
        <f t="shared" si="511"/>
        <v>#NUM!</v>
      </c>
      <c r="BF256" s="57" t="e">
        <f t="shared" si="511"/>
        <v>#NUM!</v>
      </c>
      <c r="BG256" s="57" t="e">
        <f t="shared" si="511"/>
        <v>#NUM!</v>
      </c>
      <c r="BH256" s="57" t="e">
        <f t="shared" si="511"/>
        <v>#NUM!</v>
      </c>
      <c r="BI256" s="5">
        <f t="shared" si="407"/>
        <v>4.7511042748768162</v>
      </c>
    </row>
    <row r="257" spans="4:61" s="1" customFormat="1">
      <c r="D257" s="5"/>
      <c r="E257" s="5"/>
      <c r="F257" s="5"/>
      <c r="G257" s="5"/>
      <c r="H257" s="5"/>
      <c r="O257" s="3"/>
      <c r="P257" s="58">
        <v>123</v>
      </c>
      <c r="Q257" s="57">
        <f t="shared" si="402"/>
        <v>1.1049044384401743E-242</v>
      </c>
      <c r="R257" s="57">
        <f t="shared" si="403"/>
        <v>1</v>
      </c>
      <c r="S257" s="57">
        <f t="shared" ref="S257:AL257" si="512">R257+(($B$5*$P257)^S$10)/FACT(S$10)</f>
        <v>591.4</v>
      </c>
      <c r="T257" s="57">
        <f t="shared" si="512"/>
        <v>174877.47999999998</v>
      </c>
      <c r="U257" s="57">
        <f t="shared" si="512"/>
        <v>34474378.023999989</v>
      </c>
      <c r="V257" s="57">
        <f t="shared" si="512"/>
        <v>5097080658.3183994</v>
      </c>
      <c r="W257" s="57">
        <f t="shared" si="512"/>
        <v>602889630235.48096</v>
      </c>
      <c r="X257" s="57">
        <f t="shared" si="512"/>
        <v>59425676508628.281</v>
      </c>
      <c r="Y257" s="57">
        <f t="shared" si="512"/>
        <v>5020707586937643</v>
      </c>
      <c r="Z257" s="57">
        <f t="shared" si="512"/>
        <v>3.7116331257659898E+17</v>
      </c>
      <c r="AA257" s="57">
        <f t="shared" si="512"/>
        <v>2.4390118199898382E+19</v>
      </c>
      <c r="AB257" s="57">
        <f t="shared" si="512"/>
        <v>1.4424692147473765E+21</v>
      </c>
      <c r="AC257" s="57">
        <f t="shared" si="512"/>
        <v>7.7554641814895645E+22</v>
      </c>
      <c r="AD257" s="57">
        <f t="shared" si="512"/>
        <v>3.8222735337421911E+24</v>
      </c>
      <c r="AE257" s="57">
        <f t="shared" si="512"/>
        <v>1.7389012228711717E+26</v>
      </c>
      <c r="AF257" s="57">
        <f t="shared" si="512"/>
        <v>7.3458942582865877E+27</v>
      </c>
      <c r="AG257" s="57">
        <f t="shared" si="512"/>
        <v>2.8963597705122573E+29</v>
      </c>
      <c r="AH257" s="57">
        <f t="shared" si="512"/>
        <v>1.070614003211068E+31</v>
      </c>
      <c r="AI257" s="57">
        <f t="shared" si="512"/>
        <v>3.7246519850899902E+32</v>
      </c>
      <c r="AJ257" s="57">
        <f t="shared" si="512"/>
        <v>1.2238162316550937E+34</v>
      </c>
      <c r="AK257" s="57">
        <f t="shared" si="512"/>
        <v>3.8094908750033828E+35</v>
      </c>
      <c r="AL257" s="57">
        <f t="shared" si="512"/>
        <v>1.126529559892574E+37</v>
      </c>
      <c r="AM257" s="57">
        <f t="shared" si="405"/>
        <v>1</v>
      </c>
      <c r="AN257" s="57">
        <f t="shared" si="400"/>
        <v>1.3888888888888889E-3</v>
      </c>
      <c r="AO257" s="57">
        <f t="shared" ref="AO257:BH257" si="513">AN257+1/((FACT($B$4-1-AO$10))*(($B$5*$P257)^AO$10))</f>
        <v>1.4030036133694671E-3</v>
      </c>
      <c r="AP257" s="57">
        <f t="shared" si="513"/>
        <v>1.4031231486377647E-3</v>
      </c>
      <c r="AQ257" s="57">
        <f t="shared" si="513"/>
        <v>1.4031239584973061E-3</v>
      </c>
      <c r="AR257" s="57">
        <f t="shared" si="513"/>
        <v>1.403123962612446E-3</v>
      </c>
      <c r="AS257" s="57">
        <f t="shared" si="513"/>
        <v>1.4031239626263862E-3</v>
      </c>
      <c r="AT257" s="57">
        <f t="shared" si="513"/>
        <v>1.4031239626264098E-3</v>
      </c>
      <c r="AU257" s="57" t="e">
        <f t="shared" si="513"/>
        <v>#NUM!</v>
      </c>
      <c r="AV257" s="57" t="e">
        <f t="shared" si="513"/>
        <v>#NUM!</v>
      </c>
      <c r="AW257" s="57" t="e">
        <f t="shared" si="513"/>
        <v>#NUM!</v>
      </c>
      <c r="AX257" s="57" t="e">
        <f t="shared" si="513"/>
        <v>#NUM!</v>
      </c>
      <c r="AY257" s="57" t="e">
        <f t="shared" si="513"/>
        <v>#NUM!</v>
      </c>
      <c r="AZ257" s="57" t="e">
        <f t="shared" si="513"/>
        <v>#NUM!</v>
      </c>
      <c r="BA257" s="57" t="e">
        <f t="shared" si="513"/>
        <v>#NUM!</v>
      </c>
      <c r="BB257" s="57" t="e">
        <f t="shared" si="513"/>
        <v>#NUM!</v>
      </c>
      <c r="BC257" s="57" t="e">
        <f t="shared" si="513"/>
        <v>#NUM!</v>
      </c>
      <c r="BD257" s="57" t="e">
        <f t="shared" si="513"/>
        <v>#NUM!</v>
      </c>
      <c r="BE257" s="57" t="e">
        <f t="shared" si="513"/>
        <v>#NUM!</v>
      </c>
      <c r="BF257" s="57" t="e">
        <f t="shared" si="513"/>
        <v>#NUM!</v>
      </c>
      <c r="BG257" s="57" t="e">
        <f t="shared" si="513"/>
        <v>#NUM!</v>
      </c>
      <c r="BH257" s="57" t="e">
        <f t="shared" si="513"/>
        <v>#NUM!</v>
      </c>
      <c r="BI257" s="5">
        <f t="shared" si="407"/>
        <v>4.7513026961550846</v>
      </c>
    </row>
    <row r="258" spans="4:61" s="1" customFormat="1">
      <c r="D258" s="5"/>
      <c r="E258" s="5"/>
      <c r="F258" s="5"/>
      <c r="G258" s="5"/>
      <c r="H258" s="5"/>
      <c r="O258" s="3"/>
      <c r="P258" s="57">
        <v>123.5</v>
      </c>
      <c r="Q258" s="57">
        <f t="shared" si="402"/>
        <v>1.0270439733859633E-243</v>
      </c>
      <c r="R258" s="57">
        <f t="shared" si="403"/>
        <v>1</v>
      </c>
      <c r="S258" s="57">
        <f t="shared" ref="S258:AL258" si="514">R258+(($B$5*$P258)^S$10)/FACT(S$10)</f>
        <v>593.79999999999995</v>
      </c>
      <c r="T258" s="57">
        <f t="shared" si="514"/>
        <v>176299.71999999997</v>
      </c>
      <c r="U258" s="57">
        <f t="shared" si="514"/>
        <v>34895789.511999995</v>
      </c>
      <c r="V258" s="57">
        <f t="shared" si="514"/>
        <v>5180324176.6863995</v>
      </c>
      <c r="W258" s="57">
        <f t="shared" si="514"/>
        <v>615222313760.08313</v>
      </c>
      <c r="X258" s="57">
        <f t="shared" si="514"/>
        <v>60887370884599.672</v>
      </c>
      <c r="Y258" s="57">
        <f t="shared" si="514"/>
        <v>5165077324140844</v>
      </c>
      <c r="Z258" s="57">
        <f t="shared" si="514"/>
        <v>3.8338555286042854E+17</v>
      </c>
      <c r="AA258" s="57">
        <f t="shared" si="514"/>
        <v>2.5295507541517246E+19</v>
      </c>
      <c r="AB258" s="57">
        <f t="shared" si="514"/>
        <v>1.5020860990290933E+21</v>
      </c>
      <c r="AC258" s="57">
        <f t="shared" si="514"/>
        <v>8.1087673611195901E+22</v>
      </c>
      <c r="AD258" s="57">
        <f t="shared" si="514"/>
        <v>4.0126156967122363E+24</v>
      </c>
      <c r="AE258" s="57">
        <f t="shared" si="514"/>
        <v>1.8329029355011967E+26</v>
      </c>
      <c r="AF258" s="57">
        <f t="shared" si="514"/>
        <v>7.7744193958001144E+27</v>
      </c>
      <c r="AG258" s="57">
        <f t="shared" si="514"/>
        <v>3.0777584151671989E+29</v>
      </c>
      <c r="AH258" s="57">
        <f t="shared" si="514"/>
        <v>1.1422828531096797E+31</v>
      </c>
      <c r="AI258" s="57">
        <f t="shared" si="514"/>
        <v>3.9901125408304203E+32</v>
      </c>
      <c r="AJ258" s="57">
        <f t="shared" si="514"/>
        <v>1.3163590068927109E+34</v>
      </c>
      <c r="AK258" s="57">
        <f t="shared" si="514"/>
        <v>4.1141844909206188E+35</v>
      </c>
      <c r="AL258" s="57">
        <f t="shared" si="514"/>
        <v>1.2215692470537776E+37</v>
      </c>
      <c r="AM258" s="57">
        <f t="shared" si="405"/>
        <v>1</v>
      </c>
      <c r="AN258" s="57">
        <f t="shared" si="400"/>
        <v>1.3888888888888889E-3</v>
      </c>
      <c r="AO258" s="57">
        <f t="shared" ref="AO258:BH258" si="515">AN258+1/((FACT($B$4-1-AO$10))*(($B$5*$P258)^AO$10))</f>
        <v>1.4029464687359424E-3</v>
      </c>
      <c r="AP258" s="57">
        <f t="shared" si="515"/>
        <v>1.4030650380666362E-3</v>
      </c>
      <c r="AQ258" s="57">
        <f t="shared" si="515"/>
        <v>1.4030658381295963E-3</v>
      </c>
      <c r="AR258" s="57">
        <f t="shared" si="515"/>
        <v>1.4030658421784979E-3</v>
      </c>
      <c r="AS258" s="57">
        <f t="shared" si="515"/>
        <v>1.4030658421921582E-3</v>
      </c>
      <c r="AT258" s="57">
        <f t="shared" si="515"/>
        <v>1.4030658421921812E-3</v>
      </c>
      <c r="AU258" s="57" t="e">
        <f t="shared" si="515"/>
        <v>#NUM!</v>
      </c>
      <c r="AV258" s="57" t="e">
        <f t="shared" si="515"/>
        <v>#NUM!</v>
      </c>
      <c r="AW258" s="57" t="e">
        <f t="shared" si="515"/>
        <v>#NUM!</v>
      </c>
      <c r="AX258" s="57" t="e">
        <f t="shared" si="515"/>
        <v>#NUM!</v>
      </c>
      <c r="AY258" s="57" t="e">
        <f t="shared" si="515"/>
        <v>#NUM!</v>
      </c>
      <c r="AZ258" s="57" t="e">
        <f t="shared" si="515"/>
        <v>#NUM!</v>
      </c>
      <c r="BA258" s="57" t="e">
        <f t="shared" si="515"/>
        <v>#NUM!</v>
      </c>
      <c r="BB258" s="57" t="e">
        <f t="shared" si="515"/>
        <v>#NUM!</v>
      </c>
      <c r="BC258" s="57" t="e">
        <f t="shared" si="515"/>
        <v>#NUM!</v>
      </c>
      <c r="BD258" s="57" t="e">
        <f t="shared" si="515"/>
        <v>#NUM!</v>
      </c>
      <c r="BE258" s="57" t="e">
        <f t="shared" si="515"/>
        <v>#NUM!</v>
      </c>
      <c r="BF258" s="57" t="e">
        <f t="shared" si="515"/>
        <v>#NUM!</v>
      </c>
      <c r="BG258" s="57" t="e">
        <f t="shared" si="515"/>
        <v>#NUM!</v>
      </c>
      <c r="BH258" s="57" t="e">
        <f t="shared" si="515"/>
        <v>#NUM!</v>
      </c>
      <c r="BI258" s="5">
        <f t="shared" si="407"/>
        <v>4.7514995135584783</v>
      </c>
    </row>
    <row r="259" spans="4:61" s="1" customFormat="1">
      <c r="D259" s="5"/>
      <c r="E259" s="5"/>
      <c r="F259" s="5"/>
      <c r="G259" s="5"/>
      <c r="H259" s="5"/>
      <c r="O259" s="3"/>
      <c r="P259" s="58">
        <v>124</v>
      </c>
      <c r="Q259" s="57">
        <f t="shared" si="402"/>
        <v>9.5457629946116581E-245</v>
      </c>
      <c r="R259" s="57">
        <f t="shared" si="403"/>
        <v>1</v>
      </c>
      <c r="S259" s="57">
        <f t="shared" ref="S259:AL259" si="516">R259+(($B$5*$P259)^S$10)/FACT(S$10)</f>
        <v>596.19999999999993</v>
      </c>
      <c r="T259" s="57">
        <f t="shared" si="516"/>
        <v>177727.71999999997</v>
      </c>
      <c r="U259" s="57">
        <f t="shared" si="516"/>
        <v>35320621.287999988</v>
      </c>
      <c r="V259" s="57">
        <f t="shared" si="516"/>
        <v>5264583184.206398</v>
      </c>
      <c r="W259" s="57">
        <f t="shared" si="516"/>
        <v>627755998674.01245</v>
      </c>
      <c r="X259" s="57">
        <f t="shared" si="516"/>
        <v>62378904415262.758</v>
      </c>
      <c r="Y259" s="57">
        <f t="shared" si="516"/>
        <v>5312990838351494</v>
      </c>
      <c r="Z259" s="57">
        <f t="shared" si="516"/>
        <v>3.9595851872320704E+17</v>
      </c>
      <c r="AA259" s="57">
        <f t="shared" si="516"/>
        <v>2.6230649429508317E+19</v>
      </c>
      <c r="AB259" s="57">
        <f t="shared" si="516"/>
        <v>1.5639114524394379E+21</v>
      </c>
      <c r="AC259" s="57">
        <f t="shared" si="516"/>
        <v>8.4766421811667631E+22</v>
      </c>
      <c r="AD259" s="57">
        <f t="shared" si="516"/>
        <v>4.2116109356293859E+24</v>
      </c>
      <c r="AE259" s="57">
        <f t="shared" si="516"/>
        <v>1.9315759975288363E+26</v>
      </c>
      <c r="AF259" s="57">
        <f t="shared" si="516"/>
        <v>8.2260613528978636E+27</v>
      </c>
      <c r="AG259" s="57">
        <f t="shared" si="516"/>
        <v>3.2697168227769068E+29</v>
      </c>
      <c r="AH259" s="57">
        <f t="shared" si="516"/>
        <v>1.218430878067998E+31</v>
      </c>
      <c r="AI259" s="57">
        <f t="shared" si="516"/>
        <v>4.2733060530827071E+32</v>
      </c>
      <c r="AJ259" s="57">
        <f t="shared" si="516"/>
        <v>1.4154834810487269E+34</v>
      </c>
      <c r="AK259" s="57">
        <f t="shared" si="516"/>
        <v>4.4418696654325247E+35</v>
      </c>
      <c r="AL259" s="57">
        <f t="shared" si="516"/>
        <v>1.3241943206910344E+37</v>
      </c>
      <c r="AM259" s="57">
        <f t="shared" si="405"/>
        <v>1</v>
      </c>
      <c r="AN259" s="57">
        <f t="shared" si="400"/>
        <v>1.3888888888888889E-3</v>
      </c>
      <c r="AO259" s="57">
        <f t="shared" ref="AO259:BH259" si="517">AN259+1/((FACT($B$4-1-AO$10))*(($B$5*$P259)^AO$10))</f>
        <v>1.4028897849462365E-3</v>
      </c>
      <c r="AP259" s="57">
        <f t="shared" si="517"/>
        <v>1.4030074000004817E-3</v>
      </c>
      <c r="AQ259" s="57">
        <f t="shared" si="517"/>
        <v>1.4030081904242333E-3</v>
      </c>
      <c r="AR259" s="57">
        <f t="shared" si="517"/>
        <v>1.403008194408224E-3</v>
      </c>
      <c r="AS259" s="57">
        <f t="shared" si="517"/>
        <v>1.403008194421611E-3</v>
      </c>
      <c r="AT259" s="57">
        <f t="shared" si="517"/>
        <v>1.4030081944216336E-3</v>
      </c>
      <c r="AU259" s="57" t="e">
        <f t="shared" si="517"/>
        <v>#NUM!</v>
      </c>
      <c r="AV259" s="57" t="e">
        <f t="shared" si="517"/>
        <v>#NUM!</v>
      </c>
      <c r="AW259" s="57" t="e">
        <f t="shared" si="517"/>
        <v>#NUM!</v>
      </c>
      <c r="AX259" s="57" t="e">
        <f t="shared" si="517"/>
        <v>#NUM!</v>
      </c>
      <c r="AY259" s="57" t="e">
        <f t="shared" si="517"/>
        <v>#NUM!</v>
      </c>
      <c r="AZ259" s="57" t="e">
        <f t="shared" si="517"/>
        <v>#NUM!</v>
      </c>
      <c r="BA259" s="57" t="e">
        <f t="shared" si="517"/>
        <v>#NUM!</v>
      </c>
      <c r="BB259" s="57" t="e">
        <f t="shared" si="517"/>
        <v>#NUM!</v>
      </c>
      <c r="BC259" s="57" t="e">
        <f t="shared" si="517"/>
        <v>#NUM!</v>
      </c>
      <c r="BD259" s="57" t="e">
        <f t="shared" si="517"/>
        <v>#NUM!</v>
      </c>
      <c r="BE259" s="57" t="e">
        <f t="shared" si="517"/>
        <v>#NUM!</v>
      </c>
      <c r="BF259" s="57" t="e">
        <f t="shared" si="517"/>
        <v>#NUM!</v>
      </c>
      <c r="BG259" s="57" t="e">
        <f t="shared" si="517"/>
        <v>#NUM!</v>
      </c>
      <c r="BH259" s="57" t="e">
        <f t="shared" si="517"/>
        <v>#NUM!</v>
      </c>
      <c r="BI259" s="5">
        <f t="shared" si="407"/>
        <v>4.7516947464550539</v>
      </c>
    </row>
    <row r="260" spans="4:61" s="1" customFormat="1">
      <c r="D260" s="5"/>
      <c r="E260" s="5"/>
      <c r="F260" s="5"/>
      <c r="G260" s="5"/>
      <c r="H260" s="5"/>
      <c r="O260" s="3"/>
      <c r="P260" s="57">
        <v>124.5</v>
      </c>
      <c r="Q260" s="57">
        <f t="shared" si="402"/>
        <v>8.8713535679554522E-246</v>
      </c>
      <c r="R260" s="57">
        <f t="shared" si="403"/>
        <v>1</v>
      </c>
      <c r="S260" s="57">
        <f t="shared" ref="S260:AL260" si="518">R260+(($B$5*$P260)^S$10)/FACT(S$10)</f>
        <v>598.6</v>
      </c>
      <c r="T260" s="57">
        <f t="shared" si="518"/>
        <v>179161.48</v>
      </c>
      <c r="U260" s="57">
        <f t="shared" si="518"/>
        <v>35748887.175999999</v>
      </c>
      <c r="V260" s="57">
        <f t="shared" si="518"/>
        <v>5349865906.1583996</v>
      </c>
      <c r="W260" s="57">
        <f t="shared" si="518"/>
        <v>640493132014.93506</v>
      </c>
      <c r="X260" s="57">
        <f t="shared" si="518"/>
        <v>63900762436449.078</v>
      </c>
      <c r="Y260" s="57">
        <f t="shared" si="518"/>
        <v>5464520324769284</v>
      </c>
      <c r="Z260" s="57">
        <f t="shared" si="518"/>
        <v>4.08890801631032E+17</v>
      </c>
      <c r="AA260" s="57">
        <f t="shared" si="518"/>
        <v>2.7196395880366879E+19</v>
      </c>
      <c r="AB260" s="57">
        <f t="shared" si="518"/>
        <v>1.6280176993856211E+21</v>
      </c>
      <c r="AC260" s="57">
        <f t="shared" si="518"/>
        <v>8.8596273242543791E+22</v>
      </c>
      <c r="AD260" s="57">
        <f t="shared" si="518"/>
        <v>4.4196153992918206E+24</v>
      </c>
      <c r="AE260" s="57">
        <f t="shared" si="518"/>
        <v>2.0351323307060326E+26</v>
      </c>
      <c r="AF260" s="57">
        <f t="shared" si="518"/>
        <v>8.7019665130974395E+27</v>
      </c>
      <c r="AG260" s="57">
        <f t="shared" si="518"/>
        <v>3.4728034518936661E+29</v>
      </c>
      <c r="AH260" s="57">
        <f t="shared" si="518"/>
        <v>1.2993182788748017E+31</v>
      </c>
      <c r="AI260" s="57">
        <f t="shared" si="518"/>
        <v>4.5753384751055089E+32</v>
      </c>
      <c r="AJ260" s="57">
        <f t="shared" si="518"/>
        <v>1.5216283916274406E+34</v>
      </c>
      <c r="AK260" s="57">
        <f t="shared" si="518"/>
        <v>4.7941781239486818E+35</v>
      </c>
      <c r="AL260" s="57">
        <f t="shared" si="518"/>
        <v>1.4349759483335249E+37</v>
      </c>
      <c r="AM260" s="57">
        <f t="shared" si="405"/>
        <v>1</v>
      </c>
      <c r="AN260" s="57">
        <f t="shared" si="400"/>
        <v>1.3888888888888889E-3</v>
      </c>
      <c r="AO260" s="57">
        <f t="shared" ref="AO260:BH260" si="519">AN260+1/((FACT($B$4-1-AO$10))*(($B$5*$P260)^AO$10))</f>
        <v>1.4028335564480144E-3</v>
      </c>
      <c r="AP260" s="57">
        <f t="shared" si="519"/>
        <v>1.4029502287000151E-3</v>
      </c>
      <c r="AQ260" s="57">
        <f t="shared" si="519"/>
        <v>1.4029510096387836E-3</v>
      </c>
      <c r="AR260" s="57">
        <f t="shared" si="519"/>
        <v>1.4029510135591589E-3</v>
      </c>
      <c r="AS260" s="57">
        <f t="shared" si="519"/>
        <v>1.4029510135722793E-3</v>
      </c>
      <c r="AT260" s="57">
        <f t="shared" si="519"/>
        <v>1.4029510135723012E-3</v>
      </c>
      <c r="AU260" s="57" t="e">
        <f t="shared" si="519"/>
        <v>#NUM!</v>
      </c>
      <c r="AV260" s="57" t="e">
        <f t="shared" si="519"/>
        <v>#NUM!</v>
      </c>
      <c r="AW260" s="57" t="e">
        <f t="shared" si="519"/>
        <v>#NUM!</v>
      </c>
      <c r="AX260" s="57" t="e">
        <f t="shared" si="519"/>
        <v>#NUM!</v>
      </c>
      <c r="AY260" s="57" t="e">
        <f t="shared" si="519"/>
        <v>#NUM!</v>
      </c>
      <c r="AZ260" s="57" t="e">
        <f t="shared" si="519"/>
        <v>#NUM!</v>
      </c>
      <c r="BA260" s="57" t="e">
        <f t="shared" si="519"/>
        <v>#NUM!</v>
      </c>
      <c r="BB260" s="57" t="e">
        <f t="shared" si="519"/>
        <v>#NUM!</v>
      </c>
      <c r="BC260" s="57" t="e">
        <f t="shared" si="519"/>
        <v>#NUM!</v>
      </c>
      <c r="BD260" s="57" t="e">
        <f t="shared" si="519"/>
        <v>#NUM!</v>
      </c>
      <c r="BE260" s="57" t="e">
        <f t="shared" si="519"/>
        <v>#NUM!</v>
      </c>
      <c r="BF260" s="57" t="e">
        <f t="shared" si="519"/>
        <v>#NUM!</v>
      </c>
      <c r="BG260" s="57" t="e">
        <f t="shared" si="519"/>
        <v>#NUM!</v>
      </c>
      <c r="BH260" s="57" t="e">
        <f t="shared" si="519"/>
        <v>#NUM!</v>
      </c>
      <c r="BI260" s="5">
        <f t="shared" si="407"/>
        <v>4.7518884139022717</v>
      </c>
    </row>
    <row r="261" spans="4:61" s="1" customFormat="1">
      <c r="D261" s="5"/>
      <c r="E261" s="5"/>
      <c r="F261" s="5"/>
      <c r="G261" s="5"/>
      <c r="H261" s="5"/>
      <c r="O261" s="3"/>
      <c r="P261" s="58">
        <v>125</v>
      </c>
      <c r="Q261" s="57">
        <f t="shared" si="402"/>
        <v>8.2437934384646076E-247</v>
      </c>
      <c r="R261" s="57">
        <f t="shared" si="403"/>
        <v>1</v>
      </c>
      <c r="S261" s="57">
        <f t="shared" ref="S261:AL261" si="520">R261+(($B$5*$P261)^S$10)/FACT(S$10)</f>
        <v>601</v>
      </c>
      <c r="T261" s="57">
        <f t="shared" si="520"/>
        <v>180601</v>
      </c>
      <c r="U261" s="57">
        <f t="shared" si="520"/>
        <v>36180601</v>
      </c>
      <c r="V261" s="57">
        <f t="shared" si="520"/>
        <v>5436180601</v>
      </c>
      <c r="W261" s="57">
        <f t="shared" si="520"/>
        <v>653436180601</v>
      </c>
      <c r="X261" s="57">
        <f t="shared" si="520"/>
        <v>65453436180601</v>
      </c>
      <c r="Y261" s="57">
        <f t="shared" si="520"/>
        <v>5619739150466315</v>
      </c>
      <c r="Z261" s="57">
        <f t="shared" si="520"/>
        <v>4.2219116772189485E+17</v>
      </c>
      <c r="AA261" s="57">
        <f t="shared" si="520"/>
        <v>2.8193619739150467E+19</v>
      </c>
      <c r="AB261" s="57">
        <f t="shared" si="520"/>
        <v>1.6944793340248646E+21</v>
      </c>
      <c r="AC261" s="57">
        <f t="shared" si="520"/>
        <v>9.2582791022336562E+22</v>
      </c>
      <c r="AD261" s="57">
        <f t="shared" si="520"/>
        <v>4.6369983754379212E+24</v>
      </c>
      <c r="AE261" s="57">
        <f t="shared" si="520"/>
        <v>2.1437925611769566E+26</v>
      </c>
      <c r="AF261" s="57">
        <f t="shared" si="520"/>
        <v>9.2033331593573143E+27</v>
      </c>
      <c r="AG261" s="57">
        <f t="shared" si="520"/>
        <v>3.6876148928894203E+29</v>
      </c>
      <c r="AH261" s="57">
        <f t="shared" si="520"/>
        <v>1.3852192344148369E+31</v>
      </c>
      <c r="AI261" s="57">
        <f t="shared" si="520"/>
        <v>4.8973798722153993E+32</v>
      </c>
      <c r="AJ261" s="57">
        <f t="shared" si="520"/>
        <v>1.6352597816467925E+34</v>
      </c>
      <c r="AK261" s="57">
        <f t="shared" si="520"/>
        <v>5.1728501347688006E+35</v>
      </c>
      <c r="AL261" s="57">
        <f t="shared" si="520"/>
        <v>1.5545257483289242E+37</v>
      </c>
      <c r="AM261" s="57">
        <f t="shared" si="405"/>
        <v>1</v>
      </c>
      <c r="AN261" s="57">
        <f t="shared" si="400"/>
        <v>1.3888888888888889E-3</v>
      </c>
      <c r="AO261" s="57">
        <f t="shared" ref="AO261:BH261" si="521">AN261+1/((FACT($B$4-1-AO$10))*(($B$5*$P261)^AO$10))</f>
        <v>1.4027777777777777E-3</v>
      </c>
      <c r="AP261" s="57">
        <f t="shared" si="521"/>
        <v>1.4028935185185186E-3</v>
      </c>
      <c r="AQ261" s="57">
        <f t="shared" si="521"/>
        <v>1.402894290123457E-3</v>
      </c>
      <c r="AR261" s="57">
        <f t="shared" si="521"/>
        <v>1.4028942939814818E-3</v>
      </c>
      <c r="AS261" s="57">
        <f t="shared" si="521"/>
        <v>1.4028942939943419E-3</v>
      </c>
      <c r="AT261" s="57">
        <f t="shared" si="521"/>
        <v>1.4028942939943634E-3</v>
      </c>
      <c r="AU261" s="57" t="e">
        <f t="shared" si="521"/>
        <v>#NUM!</v>
      </c>
      <c r="AV261" s="57" t="e">
        <f t="shared" si="521"/>
        <v>#NUM!</v>
      </c>
      <c r="AW261" s="57" t="e">
        <f t="shared" si="521"/>
        <v>#NUM!</v>
      </c>
      <c r="AX261" s="57" t="e">
        <f t="shared" si="521"/>
        <v>#NUM!</v>
      </c>
      <c r="AY261" s="57" t="e">
        <f t="shared" si="521"/>
        <v>#NUM!</v>
      </c>
      <c r="AZ261" s="57" t="e">
        <f t="shared" si="521"/>
        <v>#NUM!</v>
      </c>
      <c r="BA261" s="57" t="e">
        <f t="shared" si="521"/>
        <v>#NUM!</v>
      </c>
      <c r="BB261" s="57" t="e">
        <f t="shared" si="521"/>
        <v>#NUM!</v>
      </c>
      <c r="BC261" s="57" t="e">
        <f t="shared" si="521"/>
        <v>#NUM!</v>
      </c>
      <c r="BD261" s="57" t="e">
        <f t="shared" si="521"/>
        <v>#NUM!</v>
      </c>
      <c r="BE261" s="57" t="e">
        <f t="shared" si="521"/>
        <v>#NUM!</v>
      </c>
      <c r="BF261" s="57" t="e">
        <f t="shared" si="521"/>
        <v>#NUM!</v>
      </c>
      <c r="BG261" s="57" t="e">
        <f t="shared" si="521"/>
        <v>#NUM!</v>
      </c>
      <c r="BH261" s="57" t="e">
        <f t="shared" si="521"/>
        <v>#NUM!</v>
      </c>
      <c r="BI261" s="5">
        <f t="shared" si="407"/>
        <v>4.7520805346532065</v>
      </c>
    </row>
    <row r="262" spans="4:61" s="1" customFormat="1">
      <c r="D262" s="5"/>
      <c r="E262" s="5"/>
      <c r="F262" s="5"/>
      <c r="G262" s="5"/>
      <c r="H262" s="5"/>
      <c r="O262" s="3"/>
      <c r="P262" s="57">
        <v>125.5</v>
      </c>
      <c r="Q262" s="57">
        <f t="shared" si="402"/>
        <v>7.6598915626569778E-248</v>
      </c>
      <c r="R262" s="57">
        <f t="shared" si="403"/>
        <v>1</v>
      </c>
      <c r="S262" s="57">
        <f t="shared" ref="S262:AL262" si="522">R262+(($B$5*$P262)^S$10)/FACT(S$10)</f>
        <v>603.4</v>
      </c>
      <c r="T262" s="57">
        <f t="shared" si="522"/>
        <v>182046.27999999997</v>
      </c>
      <c r="U262" s="57">
        <f t="shared" si="522"/>
        <v>36615776.583999999</v>
      </c>
      <c r="V262" s="57">
        <f t="shared" si="522"/>
        <v>5523535560.3663979</v>
      </c>
      <c r="W262" s="57">
        <f t="shared" si="522"/>
        <v>666587631110.46973</v>
      </c>
      <c r="X262" s="57">
        <f t="shared" si="522"/>
        <v>67037422824340.836</v>
      </c>
      <c r="Y262" s="57">
        <f t="shared" si="522"/>
        <v>5778721868596051</v>
      </c>
      <c r="Z262" s="57">
        <f t="shared" si="522"/>
        <v>4.3586856063520576E+17</v>
      </c>
      <c r="AA262" s="57">
        <f t="shared" si="522"/>
        <v>2.9223215102080287E+19</v>
      </c>
      <c r="AB262" s="57">
        <f t="shared" si="522"/>
        <v>1.7633729707587315E+21</v>
      </c>
      <c r="AC262" s="57">
        <f t="shared" si="522"/>
        <v>9.6731719589628427E+22</v>
      </c>
      <c r="AD262" s="57">
        <f t="shared" si="522"/>
        <v>4.8641427198568857E+24</v>
      </c>
      <c r="AE262" s="57">
        <f t="shared" si="522"/>
        <v>2.2577863399377963E+26</v>
      </c>
      <c r="AF262" s="57">
        <f t="shared" si="522"/>
        <v>9.7314136013802841E+27</v>
      </c>
      <c r="AG262" s="57">
        <f t="shared" si="522"/>
        <v>3.9147771389162232E+29</v>
      </c>
      <c r="AH262" s="57">
        <f t="shared" si="522"/>
        <v>1.476422591981923E+31</v>
      </c>
      <c r="AI262" s="57">
        <f t="shared" si="522"/>
        <v>5.2406678587574821E+32</v>
      </c>
      <c r="AJ262" s="57">
        <f t="shared" si="522"/>
        <v>1.7568725792400834E+34</v>
      </c>
      <c r="AK262" s="57">
        <f t="shared" si="522"/>
        <v>5.579741250308594E+35</v>
      </c>
      <c r="AL262" s="57">
        <f t="shared" si="522"/>
        <v>1.6834984750093226E+37</v>
      </c>
      <c r="AM262" s="57">
        <f t="shared" si="405"/>
        <v>1</v>
      </c>
      <c r="AN262" s="57">
        <f t="shared" si="400"/>
        <v>1.3888888888888889E-3</v>
      </c>
      <c r="AO262" s="57">
        <f t="shared" ref="AO262:BH262" si="523">AN262+1/((FACT($B$4-1-AO$10))*(($B$5*$P262)^AO$10))</f>
        <v>1.4027224435590969E-3</v>
      </c>
      <c r="AP262" s="57">
        <f t="shared" si="523"/>
        <v>1.4028372638999851E-3</v>
      </c>
      <c r="AQ262" s="57">
        <f t="shared" si="523"/>
        <v>1.4028380263192473E-3</v>
      </c>
      <c r="AR262" s="57">
        <f t="shared" si="523"/>
        <v>1.4028380301161561E-3</v>
      </c>
      <c r="AS262" s="57">
        <f t="shared" si="523"/>
        <v>1.4028380301287621E-3</v>
      </c>
      <c r="AT262" s="57">
        <f t="shared" si="523"/>
        <v>1.4028380301287832E-3</v>
      </c>
      <c r="AU262" s="57" t="e">
        <f t="shared" si="523"/>
        <v>#NUM!</v>
      </c>
      <c r="AV262" s="57" t="e">
        <f t="shared" si="523"/>
        <v>#NUM!</v>
      </c>
      <c r="AW262" s="57" t="e">
        <f t="shared" si="523"/>
        <v>#NUM!</v>
      </c>
      <c r="AX262" s="57" t="e">
        <f t="shared" si="523"/>
        <v>#NUM!</v>
      </c>
      <c r="AY262" s="57" t="e">
        <f t="shared" si="523"/>
        <v>#NUM!</v>
      </c>
      <c r="AZ262" s="57" t="e">
        <f t="shared" si="523"/>
        <v>#NUM!</v>
      </c>
      <c r="BA262" s="57" t="e">
        <f t="shared" si="523"/>
        <v>#NUM!</v>
      </c>
      <c r="BB262" s="57" t="e">
        <f t="shared" si="523"/>
        <v>#NUM!</v>
      </c>
      <c r="BC262" s="57" t="e">
        <f t="shared" si="523"/>
        <v>#NUM!</v>
      </c>
      <c r="BD262" s="57" t="e">
        <f t="shared" si="523"/>
        <v>#NUM!</v>
      </c>
      <c r="BE262" s="57" t="e">
        <f t="shared" si="523"/>
        <v>#NUM!</v>
      </c>
      <c r="BF262" s="57" t="e">
        <f t="shared" si="523"/>
        <v>#NUM!</v>
      </c>
      <c r="BG262" s="57" t="e">
        <f t="shared" si="523"/>
        <v>#NUM!</v>
      </c>
      <c r="BH262" s="57" t="e">
        <f t="shared" si="523"/>
        <v>#NUM!</v>
      </c>
      <c r="BI262" s="5">
        <f t="shared" si="407"/>
        <v>4.7522711271625946</v>
      </c>
    </row>
    <row r="263" spans="4:61" s="1" customFormat="1">
      <c r="D263" s="5"/>
      <c r="E263" s="5"/>
      <c r="F263" s="5"/>
      <c r="G263" s="5"/>
      <c r="H263" s="5"/>
      <c r="O263" s="3"/>
      <c r="P263" s="58">
        <v>126</v>
      </c>
      <c r="Q263" s="57">
        <f t="shared" si="402"/>
        <v>7.1166692258672873E-249</v>
      </c>
      <c r="R263" s="57">
        <f t="shared" si="403"/>
        <v>1</v>
      </c>
      <c r="S263" s="57">
        <f t="shared" ref="S263:AL263" si="524">R263+(($B$5*$P263)^S$10)/FACT(S$10)</f>
        <v>605.79999999999995</v>
      </c>
      <c r="T263" s="57">
        <f t="shared" si="524"/>
        <v>183497.31999999995</v>
      </c>
      <c r="U263" s="57">
        <f t="shared" si="524"/>
        <v>37054427.751999989</v>
      </c>
      <c r="V263" s="57">
        <f t="shared" si="524"/>
        <v>5611939109.0703974</v>
      </c>
      <c r="W263" s="57">
        <f t="shared" si="524"/>
        <v>679949990161.34375</v>
      </c>
      <c r="X263" s="57">
        <f t="shared" si="524"/>
        <v>68653225536230.484</v>
      </c>
      <c r="Y263" s="57">
        <f t="shared" si="524"/>
        <v>5941544232716603</v>
      </c>
      <c r="Z263" s="57">
        <f t="shared" si="524"/>
        <v>4.4993210437555277E+17</v>
      </c>
      <c r="AA263" s="57">
        <f t="shared" si="524"/>
        <v>3.0286097745974137E+19</v>
      </c>
      <c r="AB263" s="57">
        <f t="shared" si="524"/>
        <v>1.8347773957498565E+21</v>
      </c>
      <c r="AC263" s="57">
        <f t="shared" si="524"/>
        <v>1.0104898985327242E+23</v>
      </c>
      <c r="AD263" s="57">
        <f t="shared" si="524"/>
        <v>5.1014452977124079E+24</v>
      </c>
      <c r="AE263" s="57">
        <f t="shared" si="524"/>
        <v>2.3773526737411275E+26</v>
      </c>
      <c r="AF263" s="57">
        <f t="shared" si="524"/>
        <v>1.0287516381074607E+28</v>
      </c>
      <c r="AG263" s="57">
        <f t="shared" si="524"/>
        <v>4.1549469088547849E+29</v>
      </c>
      <c r="AH263" s="57">
        <f t="shared" si="524"/>
        <v>1.5732325887151941E+31</v>
      </c>
      <c r="AI263" s="57">
        <f t="shared" si="524"/>
        <v>5.6065112044609056E+32</v>
      </c>
      <c r="AJ263" s="57">
        <f t="shared" si="524"/>
        <v>1.8869922617626426E+34</v>
      </c>
      <c r="AK263" s="57">
        <f t="shared" si="524"/>
        <v>6.0168294374892474E+35</v>
      </c>
      <c r="AL263" s="57">
        <f t="shared" si="524"/>
        <v>1.822594870275938E+37</v>
      </c>
      <c r="AM263" s="57">
        <f t="shared" si="405"/>
        <v>1</v>
      </c>
      <c r="AN263" s="57">
        <f t="shared" si="400"/>
        <v>1.3888888888888889E-3</v>
      </c>
      <c r="AO263" s="57">
        <f t="shared" ref="AO263:BH263" si="525">AN263+1/((FACT($B$4-1-AO$10))*(($B$5*$P263)^AO$10))</f>
        <v>1.4026675485008819E-3</v>
      </c>
      <c r="AP263" s="57">
        <f t="shared" si="525"/>
        <v>1.4027814593773039E-3</v>
      </c>
      <c r="AQ263" s="57">
        <f t="shared" si="525"/>
        <v>1.4027822127561161E-3</v>
      </c>
      <c r="AR263" s="57">
        <f t="shared" si="525"/>
        <v>1.4027822164931142E-3</v>
      </c>
      <c r="AS263" s="57">
        <f t="shared" si="525"/>
        <v>1.402782216505472E-3</v>
      </c>
      <c r="AT263" s="57">
        <f t="shared" si="525"/>
        <v>1.4027822165054923E-3</v>
      </c>
      <c r="AU263" s="57" t="e">
        <f t="shared" si="525"/>
        <v>#NUM!</v>
      </c>
      <c r="AV263" s="57" t="e">
        <f t="shared" si="525"/>
        <v>#NUM!</v>
      </c>
      <c r="AW263" s="57" t="e">
        <f t="shared" si="525"/>
        <v>#NUM!</v>
      </c>
      <c r="AX263" s="57" t="e">
        <f t="shared" si="525"/>
        <v>#NUM!</v>
      </c>
      <c r="AY263" s="57" t="e">
        <f t="shared" si="525"/>
        <v>#NUM!</v>
      </c>
      <c r="AZ263" s="57" t="e">
        <f t="shared" si="525"/>
        <v>#NUM!</v>
      </c>
      <c r="BA263" s="57" t="e">
        <f t="shared" si="525"/>
        <v>#NUM!</v>
      </c>
      <c r="BB263" s="57" t="e">
        <f t="shared" si="525"/>
        <v>#NUM!</v>
      </c>
      <c r="BC263" s="57" t="e">
        <f t="shared" si="525"/>
        <v>#NUM!</v>
      </c>
      <c r="BD263" s="57" t="e">
        <f t="shared" si="525"/>
        <v>#NUM!</v>
      </c>
      <c r="BE263" s="57" t="e">
        <f t="shared" si="525"/>
        <v>#NUM!</v>
      </c>
      <c r="BF263" s="57" t="e">
        <f t="shared" si="525"/>
        <v>#NUM!</v>
      </c>
      <c r="BG263" s="57" t="e">
        <f t="shared" si="525"/>
        <v>#NUM!</v>
      </c>
      <c r="BH263" s="57" t="e">
        <f t="shared" si="525"/>
        <v>#NUM!</v>
      </c>
      <c r="BI263" s="5">
        <f t="shared" si="407"/>
        <v>4.7524602095927433</v>
      </c>
    </row>
    <row r="264" spans="4:61" s="1" customFormat="1">
      <c r="D264" s="5"/>
      <c r="E264" s="5"/>
      <c r="F264" s="5"/>
      <c r="G264" s="5"/>
      <c r="H264" s="5"/>
      <c r="O264" s="3"/>
      <c r="P264" s="57">
        <v>126.5</v>
      </c>
      <c r="Q264" s="57">
        <f t="shared" si="402"/>
        <v>6.6113463101235646E-250</v>
      </c>
      <c r="R264" s="57">
        <f t="shared" si="403"/>
        <v>1</v>
      </c>
      <c r="S264" s="57">
        <f t="shared" ref="S264:AL264" si="526">R264+(($B$5*$P264)^S$10)/FACT(S$10)</f>
        <v>608.19999999999993</v>
      </c>
      <c r="T264" s="57">
        <f t="shared" si="526"/>
        <v>184954.11999999997</v>
      </c>
      <c r="U264" s="57">
        <f t="shared" si="526"/>
        <v>37496568.327999979</v>
      </c>
      <c r="V264" s="57">
        <f t="shared" si="526"/>
        <v>5701399605.102397</v>
      </c>
      <c r="W264" s="57">
        <f t="shared" si="526"/>
        <v>693525784390.98511</v>
      </c>
      <c r="X264" s="57">
        <f t="shared" si="526"/>
        <v>70301353524722.305</v>
      </c>
      <c r="Y264" s="57">
        <f t="shared" si="526"/>
        <v>6108283211228889</v>
      </c>
      <c r="Z264" s="57">
        <f t="shared" si="526"/>
        <v>4.6439110621097504E+17</v>
      </c>
      <c r="AA264" s="57">
        <f t="shared" si="526"/>
        <v>3.1383205564593848E+19</v>
      </c>
      <c r="AB264" s="57">
        <f t="shared" si="526"/>
        <v>1.9087736194776013E+21</v>
      </c>
      <c r="AC264" s="57">
        <f t="shared" si="526"/>
        <v>1.0554072446747562E+23</v>
      </c>
      <c r="AD264" s="57">
        <f t="shared" si="526"/>
        <v>5.3493174373761739E+24</v>
      </c>
      <c r="AE264" s="57">
        <f t="shared" si="526"/>
        <v>2.5027402667415783E+26</v>
      </c>
      <c r="AF264" s="57">
        <f t="shared" si="526"/>
        <v>1.0873008558715144E+28</v>
      </c>
      <c r="AG264" s="57">
        <f t="shared" si="526"/>
        <v>4.4088130241573414E+29</v>
      </c>
      <c r="AH264" s="57">
        <f t="shared" si="526"/>
        <v>1.6759696054289605E+31</v>
      </c>
      <c r="AI264" s="57">
        <f t="shared" si="526"/>
        <v>5.9962936178004331E+32</v>
      </c>
      <c r="AJ264" s="57">
        <f t="shared" si="526"/>
        <v>2.0261766085595464E+34</v>
      </c>
      <c r="AK264" s="57">
        <f t="shared" si="526"/>
        <v>6.4862226180668605E+35</v>
      </c>
      <c r="AL264" s="57">
        <f t="shared" si="526"/>
        <v>1.9725646911898995E+37</v>
      </c>
      <c r="AM264" s="57">
        <f t="shared" si="405"/>
        <v>1</v>
      </c>
      <c r="AN264" s="57">
        <f t="shared" si="400"/>
        <v>1.3888888888888889E-3</v>
      </c>
      <c r="AO264" s="57">
        <f t="shared" ref="AO264:BH264" si="527">AN264+1/((FACT($B$4-1-AO$10))*(($B$5*$P264)^AO$10))</f>
        <v>1.4026130873956962E-3</v>
      </c>
      <c r="AP264" s="57">
        <f t="shared" si="527"/>
        <v>1.4027260995704888E-3</v>
      </c>
      <c r="AQ264" s="57">
        <f t="shared" si="527"/>
        <v>1.4027268440512186E-3</v>
      </c>
      <c r="AR264" s="57">
        <f t="shared" si="527"/>
        <v>1.4027268477294832E-3</v>
      </c>
      <c r="AS264" s="57">
        <f t="shared" si="527"/>
        <v>1.4027268477415987E-3</v>
      </c>
      <c r="AT264" s="57">
        <f t="shared" si="527"/>
        <v>1.4027268477416186E-3</v>
      </c>
      <c r="AU264" s="57" t="e">
        <f t="shared" si="527"/>
        <v>#NUM!</v>
      </c>
      <c r="AV264" s="57" t="e">
        <f t="shared" si="527"/>
        <v>#NUM!</v>
      </c>
      <c r="AW264" s="57" t="e">
        <f t="shared" si="527"/>
        <v>#NUM!</v>
      </c>
      <c r="AX264" s="57" t="e">
        <f t="shared" si="527"/>
        <v>#NUM!</v>
      </c>
      <c r="AY264" s="57" t="e">
        <f t="shared" si="527"/>
        <v>#NUM!</v>
      </c>
      <c r="AZ264" s="57" t="e">
        <f t="shared" si="527"/>
        <v>#NUM!</v>
      </c>
      <c r="BA264" s="57" t="e">
        <f t="shared" si="527"/>
        <v>#NUM!</v>
      </c>
      <c r="BB264" s="57" t="e">
        <f t="shared" si="527"/>
        <v>#NUM!</v>
      </c>
      <c r="BC264" s="57" t="e">
        <f t="shared" si="527"/>
        <v>#NUM!</v>
      </c>
      <c r="BD264" s="57" t="e">
        <f t="shared" si="527"/>
        <v>#NUM!</v>
      </c>
      <c r="BE264" s="57" t="e">
        <f t="shared" si="527"/>
        <v>#NUM!</v>
      </c>
      <c r="BF264" s="57" t="e">
        <f t="shared" si="527"/>
        <v>#NUM!</v>
      </c>
      <c r="BG264" s="57" t="e">
        <f t="shared" si="527"/>
        <v>#NUM!</v>
      </c>
      <c r="BH264" s="57" t="e">
        <f t="shared" si="527"/>
        <v>#NUM!</v>
      </c>
      <c r="BI264" s="5">
        <f t="shared" si="407"/>
        <v>4.7526477998193002</v>
      </c>
    </row>
    <row r="265" spans="4:61" s="1" customFormat="1">
      <c r="D265" s="5"/>
      <c r="E265" s="5"/>
      <c r="F265" s="5"/>
      <c r="G265" s="5"/>
      <c r="H265" s="5"/>
      <c r="O265" s="3"/>
      <c r="P265" s="58">
        <v>127</v>
      </c>
      <c r="Q265" s="57">
        <f t="shared" si="402"/>
        <v>6.1413284190006518E-251</v>
      </c>
      <c r="R265" s="57">
        <f t="shared" si="403"/>
        <v>1</v>
      </c>
      <c r="S265" s="57">
        <f t="shared" ref="S265:AL265" si="528">R265+(($B$5*$P265)^S$10)/FACT(S$10)</f>
        <v>610.6</v>
      </c>
      <c r="T265" s="57">
        <f t="shared" si="528"/>
        <v>186416.68000000002</v>
      </c>
      <c r="U265" s="57">
        <f t="shared" si="528"/>
        <v>37942212.136000007</v>
      </c>
      <c r="V265" s="57">
        <f t="shared" si="528"/>
        <v>5791925439.6304007</v>
      </c>
      <c r="W265" s="57">
        <f t="shared" si="528"/>
        <v>707317560535.7478</v>
      </c>
      <c r="X265" s="57">
        <f t="shared" si="528"/>
        <v>71982322086301.281</v>
      </c>
      <c r="Y265" s="57">
        <f t="shared" si="528"/>
        <v>6279017001930111</v>
      </c>
      <c r="Z265" s="57">
        <f t="shared" si="528"/>
        <v>4.7925505960602854E+17</v>
      </c>
      <c r="AA265" s="57">
        <f t="shared" si="528"/>
        <v>3.2515499011990295E+19</v>
      </c>
      <c r="AB265" s="57">
        <f t="shared" si="528"/>
        <v>1.9854449303493353E+21</v>
      </c>
      <c r="AC265" s="57">
        <f t="shared" si="528"/>
        <v>1.1021324323428075E+23</v>
      </c>
      <c r="AD265" s="57">
        <f t="shared" si="528"/>
        <v>5.6081853970739975E+24</v>
      </c>
      <c r="AE265" s="57">
        <f t="shared" si="528"/>
        <v>2.6342078731866563E+26</v>
      </c>
      <c r="AF265" s="57">
        <f t="shared" si="528"/>
        <v>1.1489318082418828E+28</v>
      </c>
      <c r="AG265" s="57">
        <f t="shared" si="528"/>
        <v>4.6770978415528942E+29</v>
      </c>
      <c r="AH265" s="57">
        <f t="shared" si="528"/>
        <v>1.7849709541531662E+31</v>
      </c>
      <c r="AI265" s="57">
        <f t="shared" si="528"/>
        <v>6.4114777142956909E+32</v>
      </c>
      <c r="AJ265" s="57">
        <f t="shared" si="528"/>
        <v>2.1750175467371111E+34</v>
      </c>
      <c r="AK265" s="57">
        <f t="shared" si="528"/>
        <v>6.990166640697901E+35</v>
      </c>
      <c r="AL265" s="57">
        <f t="shared" si="528"/>
        <v>2.1342099236671521E+37</v>
      </c>
      <c r="AM265" s="57">
        <f t="shared" si="405"/>
        <v>1</v>
      </c>
      <c r="AN265" s="57">
        <f t="shared" si="400"/>
        <v>1.3888888888888889E-3</v>
      </c>
      <c r="AO265" s="57">
        <f t="shared" ref="AO265:BH265" si="529">AN265+1/((FACT($B$4-1-AO$10))*(($B$5*$P265)^AO$10))</f>
        <v>1.4025590551181102E-3</v>
      </c>
      <c r="AP265" s="57">
        <f t="shared" si="529"/>
        <v>1.402671179184951E-3</v>
      </c>
      <c r="AQ265" s="57">
        <f t="shared" si="529"/>
        <v>1.4026719149071744E-3</v>
      </c>
      <c r="AR265" s="57">
        <f t="shared" si="529"/>
        <v>1.4026719185278546E-3</v>
      </c>
      <c r="AS265" s="57">
        <f t="shared" si="529"/>
        <v>1.4026719185397335E-3</v>
      </c>
      <c r="AT265" s="57">
        <f t="shared" si="529"/>
        <v>1.402671918539753E-3</v>
      </c>
      <c r="AU265" s="57" t="e">
        <f t="shared" si="529"/>
        <v>#NUM!</v>
      </c>
      <c r="AV265" s="57" t="e">
        <f t="shared" si="529"/>
        <v>#NUM!</v>
      </c>
      <c r="AW265" s="57" t="e">
        <f t="shared" si="529"/>
        <v>#NUM!</v>
      </c>
      <c r="AX265" s="57" t="e">
        <f t="shared" si="529"/>
        <v>#NUM!</v>
      </c>
      <c r="AY265" s="57" t="e">
        <f t="shared" si="529"/>
        <v>#NUM!</v>
      </c>
      <c r="AZ265" s="57" t="e">
        <f t="shared" si="529"/>
        <v>#NUM!</v>
      </c>
      <c r="BA265" s="57" t="e">
        <f t="shared" si="529"/>
        <v>#NUM!</v>
      </c>
      <c r="BB265" s="57" t="e">
        <f t="shared" si="529"/>
        <v>#NUM!</v>
      </c>
      <c r="BC265" s="57" t="e">
        <f t="shared" si="529"/>
        <v>#NUM!</v>
      </c>
      <c r="BD265" s="57" t="e">
        <f t="shared" si="529"/>
        <v>#NUM!</v>
      </c>
      <c r="BE265" s="57" t="e">
        <f t="shared" si="529"/>
        <v>#NUM!</v>
      </c>
      <c r="BF265" s="57" t="e">
        <f t="shared" si="529"/>
        <v>#NUM!</v>
      </c>
      <c r="BG265" s="57" t="e">
        <f t="shared" si="529"/>
        <v>#NUM!</v>
      </c>
      <c r="BH265" s="57" t="e">
        <f t="shared" si="529"/>
        <v>#NUM!</v>
      </c>
      <c r="BI265" s="5">
        <f t="shared" si="407"/>
        <v>4.7528339154368888</v>
      </c>
    </row>
    <row r="266" spans="4:61" s="1" customFormat="1">
      <c r="D266" s="5"/>
      <c r="E266" s="5"/>
      <c r="F266" s="5"/>
      <c r="G266" s="5"/>
      <c r="H266" s="5"/>
      <c r="O266" s="3"/>
      <c r="P266" s="57">
        <v>127.5</v>
      </c>
      <c r="Q266" s="57">
        <f t="shared" si="402"/>
        <v>5.7041948084177706E-252</v>
      </c>
      <c r="R266" s="57">
        <f t="shared" si="403"/>
        <v>1</v>
      </c>
      <c r="S266" s="57">
        <f t="shared" ref="S266:AL266" si="530">R266+(($B$5*$P266)^S$10)/FACT(S$10)</f>
        <v>613</v>
      </c>
      <c r="T266" s="57">
        <f t="shared" si="530"/>
        <v>187885</v>
      </c>
      <c r="U266" s="57">
        <f t="shared" si="530"/>
        <v>38391373</v>
      </c>
      <c r="V266" s="57">
        <f t="shared" si="530"/>
        <v>5883525037</v>
      </c>
      <c r="W266" s="57">
        <f t="shared" si="530"/>
        <v>721327885510.59998</v>
      </c>
      <c r="X266" s="57">
        <f t="shared" si="530"/>
        <v>73696652653817.797</v>
      </c>
      <c r="Y266" s="57">
        <f t="shared" si="530"/>
        <v>6453825046682962</v>
      </c>
      <c r="Z266" s="57">
        <f t="shared" si="530"/>
        <v>4.9453364718991245E+17</v>
      </c>
      <c r="AA266" s="57">
        <f t="shared" si="530"/>
        <v>3.3683961552929518E+19</v>
      </c>
      <c r="AB266" s="57">
        <f t="shared" si="530"/>
        <v>2.0648769493841934E+21</v>
      </c>
      <c r="AC266" s="57">
        <f t="shared" si="530"/>
        <v>1.1507306863599632E+23</v>
      </c>
      <c r="AD266" s="57">
        <f t="shared" si="530"/>
        <v>5.8784908446532159E+24</v>
      </c>
      <c r="AE266" s="57">
        <f t="shared" si="530"/>
        <v>2.7720246614638688E+26</v>
      </c>
      <c r="AF266" s="57">
        <f t="shared" si="530"/>
        <v>1.2137936243622174E+28</v>
      </c>
      <c r="AG266" s="57">
        <f t="shared" si="530"/>
        <v>4.9605587436463422E+29</v>
      </c>
      <c r="AH266" s="57">
        <f t="shared" si="530"/>
        <v>1.9005917007493347E+31</v>
      </c>
      <c r="AI266" s="57">
        <f t="shared" si="530"/>
        <v>6.8536091780012696E+32</v>
      </c>
      <c r="AJ266" s="57">
        <f t="shared" si="530"/>
        <v>2.3341430944749672E+34</v>
      </c>
      <c r="AK266" s="57">
        <f t="shared" si="530"/>
        <v>7.5310537076017708E+35</v>
      </c>
      <c r="AL266" s="57">
        <f t="shared" si="530"/>
        <v>2.3083881929112258E+37</v>
      </c>
      <c r="AM266" s="57">
        <f t="shared" si="405"/>
        <v>1</v>
      </c>
      <c r="AN266" s="57">
        <f t="shared" si="400"/>
        <v>1.3888888888888889E-3</v>
      </c>
      <c r="AO266" s="57">
        <f t="shared" ref="AO266:BH266" si="531">AN266+1/((FACT($B$4-1-AO$10))*(($B$5*$P266)^AO$10))</f>
        <v>1.4025054466230938E-3</v>
      </c>
      <c r="AP266" s="57">
        <f t="shared" si="531"/>
        <v>1.4026166930098112E-3</v>
      </c>
      <c r="AQ266" s="57">
        <f t="shared" si="531"/>
        <v>1.402617420110378E-3</v>
      </c>
      <c r="AR266" s="57">
        <f t="shared" si="531"/>
        <v>1.4026174236745964E-3</v>
      </c>
      <c r="AS266" s="57">
        <f t="shared" si="531"/>
        <v>1.4026174236862442E-3</v>
      </c>
      <c r="AT266" s="57">
        <f t="shared" si="531"/>
        <v>1.4026174236862633E-3</v>
      </c>
      <c r="AU266" s="57" t="e">
        <f t="shared" si="531"/>
        <v>#NUM!</v>
      </c>
      <c r="AV266" s="57" t="e">
        <f t="shared" si="531"/>
        <v>#NUM!</v>
      </c>
      <c r="AW266" s="57" t="e">
        <f t="shared" si="531"/>
        <v>#NUM!</v>
      </c>
      <c r="AX266" s="57" t="e">
        <f t="shared" si="531"/>
        <v>#NUM!</v>
      </c>
      <c r="AY266" s="57" t="e">
        <f t="shared" si="531"/>
        <v>#NUM!</v>
      </c>
      <c r="AZ266" s="57" t="e">
        <f t="shared" si="531"/>
        <v>#NUM!</v>
      </c>
      <c r="BA266" s="57" t="e">
        <f t="shared" si="531"/>
        <v>#NUM!</v>
      </c>
      <c r="BB266" s="57" t="e">
        <f t="shared" si="531"/>
        <v>#NUM!</v>
      </c>
      <c r="BC266" s="57" t="e">
        <f t="shared" si="531"/>
        <v>#NUM!</v>
      </c>
      <c r="BD266" s="57" t="e">
        <f t="shared" si="531"/>
        <v>#NUM!</v>
      </c>
      <c r="BE266" s="57" t="e">
        <f t="shared" si="531"/>
        <v>#NUM!</v>
      </c>
      <c r="BF266" s="57" t="e">
        <f t="shared" si="531"/>
        <v>#NUM!</v>
      </c>
      <c r="BG266" s="57" t="e">
        <f t="shared" si="531"/>
        <v>#NUM!</v>
      </c>
      <c r="BH266" s="57" t="e">
        <f t="shared" si="531"/>
        <v>#NUM!</v>
      </c>
      <c r="BI266" s="5">
        <f t="shared" si="407"/>
        <v>4.7530185737646038</v>
      </c>
    </row>
    <row r="267" spans="4:61" s="1" customFormat="1">
      <c r="D267" s="5"/>
      <c r="E267" s="5"/>
      <c r="F267" s="5"/>
      <c r="G267" s="5"/>
      <c r="H267" s="5"/>
      <c r="O267" s="3"/>
      <c r="P267" s="58">
        <v>128</v>
      </c>
      <c r="Q267" s="57">
        <f t="shared" si="402"/>
        <v>5.2976870751802471E-253</v>
      </c>
      <c r="R267" s="57">
        <f t="shared" si="403"/>
        <v>1</v>
      </c>
      <c r="S267" s="57">
        <f t="shared" ref="S267:AL267" si="532">R267+(($B$5*$P267)^S$10)/FACT(S$10)</f>
        <v>615.4</v>
      </c>
      <c r="T267" s="57">
        <f t="shared" si="532"/>
        <v>189359.08</v>
      </c>
      <c r="U267" s="57">
        <f t="shared" si="532"/>
        <v>38844064.743999995</v>
      </c>
      <c r="V267" s="57">
        <f t="shared" si="532"/>
        <v>5976206854.7343998</v>
      </c>
      <c r="W267" s="57">
        <f t="shared" si="532"/>
        <v>735559346488.75464</v>
      </c>
      <c r="X267" s="57">
        <f t="shared" si="532"/>
        <v>75444872845012.422</v>
      </c>
      <c r="Y267" s="57">
        <f t="shared" si="532"/>
        <v>6632788046201147</v>
      </c>
      <c r="Z267" s="57">
        <f t="shared" si="532"/>
        <v>5.1023674375995232E+17</v>
      </c>
      <c r="AA267" s="57">
        <f t="shared" si="532"/>
        <v>3.4889600120485368E+19</v>
      </c>
      <c r="AB267" s="57">
        <f t="shared" si="532"/>
        <v>2.1471576859864948E+21</v>
      </c>
      <c r="AC267" s="57">
        <f t="shared" si="532"/>
        <v>1.2012693150017523E+23</v>
      </c>
      <c r="AD267" s="57">
        <f t="shared" si="532"/>
        <v>6.1606913507866382E+24</v>
      </c>
      <c r="AE267" s="57">
        <f t="shared" si="532"/>
        <v>2.9164705898229455E+26</v>
      </c>
      <c r="AF267" s="57">
        <f t="shared" si="532"/>
        <v>1.2820420221325042E+28</v>
      </c>
      <c r="AG267" s="57">
        <f t="shared" si="532"/>
        <v>5.2599896895088398E+29</v>
      </c>
      <c r="AH267" s="57">
        <f t="shared" si="532"/>
        <v>2.0232055240165944E+31</v>
      </c>
      <c r="AI267" s="57">
        <f t="shared" si="532"/>
        <v>7.3243211247749147E+32</v>
      </c>
      <c r="AJ267" s="57">
        <f t="shared" si="532"/>
        <v>2.5042194066178202E+34</v>
      </c>
      <c r="AK267" s="57">
        <f t="shared" si="532"/>
        <v>8.1114312797953171E+35</v>
      </c>
      <c r="AL267" s="57">
        <f t="shared" si="532"/>
        <v>2.4960163817797753E+37</v>
      </c>
      <c r="AM267" s="57">
        <f t="shared" si="405"/>
        <v>1</v>
      </c>
      <c r="AN267" s="57">
        <f t="shared" ref="AN267:AN330" si="533">1/((FACT($B$4-1-AN$10))*(($B$5*$P267)^AN$10))</f>
        <v>1.3888888888888889E-3</v>
      </c>
      <c r="AO267" s="57">
        <f t="shared" ref="AO267:BH267" si="534">AN267+1/((FACT($B$4-1-AO$10))*(($B$5*$P267)^AO$10))</f>
        <v>1.4024522569444444E-3</v>
      </c>
      <c r="AP267" s="57">
        <f t="shared" si="534"/>
        <v>1.4025626359162506E-3</v>
      </c>
      <c r="AQ267" s="57">
        <f t="shared" si="534"/>
        <v>1.4025633545293483E-3</v>
      </c>
      <c r="AR267" s="57">
        <f t="shared" si="534"/>
        <v>1.4025633580382012E-3</v>
      </c>
      <c r="AS267" s="57">
        <f t="shared" si="534"/>
        <v>1.4025633580496233E-3</v>
      </c>
      <c r="AT267" s="57">
        <f t="shared" si="534"/>
        <v>1.4025633580496419E-3</v>
      </c>
      <c r="AU267" s="57" t="e">
        <f t="shared" si="534"/>
        <v>#NUM!</v>
      </c>
      <c r="AV267" s="57" t="e">
        <f t="shared" si="534"/>
        <v>#NUM!</v>
      </c>
      <c r="AW267" s="57" t="e">
        <f t="shared" si="534"/>
        <v>#NUM!</v>
      </c>
      <c r="AX267" s="57" t="e">
        <f t="shared" si="534"/>
        <v>#NUM!</v>
      </c>
      <c r="AY267" s="57" t="e">
        <f t="shared" si="534"/>
        <v>#NUM!</v>
      </c>
      <c r="AZ267" s="57" t="e">
        <f t="shared" si="534"/>
        <v>#NUM!</v>
      </c>
      <c r="BA267" s="57" t="e">
        <f t="shared" si="534"/>
        <v>#NUM!</v>
      </c>
      <c r="BB267" s="57" t="e">
        <f t="shared" si="534"/>
        <v>#NUM!</v>
      </c>
      <c r="BC267" s="57" t="e">
        <f t="shared" si="534"/>
        <v>#NUM!</v>
      </c>
      <c r="BD267" s="57" t="e">
        <f t="shared" si="534"/>
        <v>#NUM!</v>
      </c>
      <c r="BE267" s="57" t="e">
        <f t="shared" si="534"/>
        <v>#NUM!</v>
      </c>
      <c r="BF267" s="57" t="e">
        <f t="shared" si="534"/>
        <v>#NUM!</v>
      </c>
      <c r="BG267" s="57" t="e">
        <f t="shared" si="534"/>
        <v>#NUM!</v>
      </c>
      <c r="BH267" s="57" t="e">
        <f t="shared" si="534"/>
        <v>#NUM!</v>
      </c>
      <c r="BI267" s="5">
        <f t="shared" si="407"/>
        <v>4.753201791851394</v>
      </c>
    </row>
    <row r="268" spans="4:61" s="1" customFormat="1">
      <c r="D268" s="5"/>
      <c r="E268" s="5"/>
      <c r="F268" s="5"/>
      <c r="G268" s="5"/>
      <c r="H268" s="5"/>
      <c r="O268" s="3"/>
      <c r="P268" s="57">
        <v>128.5</v>
      </c>
      <c r="Q268" s="57">
        <f t="shared" ref="Q268:Q331" si="535">$B$5*EXP(-$B$5*P268)*(($B$5*P268)^($B$4-1))/FACT($B$4-1)</f>
        <v>4.9196985577937908E-254</v>
      </c>
      <c r="R268" s="57">
        <f t="shared" ref="R268:R331" si="536">(($B$5*$P268)^R$10)/FACT(R$10)</f>
        <v>1</v>
      </c>
      <c r="S268" s="57">
        <f t="shared" ref="S268:AL268" si="537">R268+(($B$5*$P268)^S$10)/FACT(S$10)</f>
        <v>617.79999999999995</v>
      </c>
      <c r="T268" s="57">
        <f t="shared" si="537"/>
        <v>190838.91999999995</v>
      </c>
      <c r="U268" s="57">
        <f t="shared" si="537"/>
        <v>39300301.191999994</v>
      </c>
      <c r="V268" s="57">
        <f t="shared" si="537"/>
        <v>6069979383.534399</v>
      </c>
      <c r="W268" s="57">
        <f t="shared" si="537"/>
        <v>750014550981.2926</v>
      </c>
      <c r="X268" s="57">
        <f t="shared" si="537"/>
        <v>77227516511230.828</v>
      </c>
      <c r="Y268" s="57">
        <f t="shared" si="537"/>
        <v>6815987974951503</v>
      </c>
      <c r="Z268" s="57">
        <f t="shared" si="537"/>
        <v>5.2637441932069651E+17</v>
      </c>
      <c r="AA268" s="57">
        <f t="shared" si="537"/>
        <v>3.613344558088242E+19</v>
      </c>
      <c r="AB268" s="57">
        <f t="shared" si="537"/>
        <v>2.2323775948260091E+21</v>
      </c>
      <c r="AC268" s="57">
        <f t="shared" si="537"/>
        <v>1.2538177679977093E+23</v>
      </c>
      <c r="AD268" s="57">
        <f t="shared" si="537"/>
        <v>6.4552608959339394E+24</v>
      </c>
      <c r="AE268" s="57">
        <f t="shared" si="537"/>
        <v>3.0678367940993048E+26</v>
      </c>
      <c r="AF268" s="57">
        <f t="shared" si="537"/>
        <v>1.3538395717940861E+28</v>
      </c>
      <c r="AG268" s="57">
        <f t="shared" si="537"/>
        <v>5.5762228274233273E+29</v>
      </c>
      <c r="AH268" s="57">
        <f t="shared" si="537"/>
        <v>2.1532056127532637E+31</v>
      </c>
      <c r="AI268" s="57">
        <f t="shared" si="537"/>
        <v>7.8253386762557149E+32</v>
      </c>
      <c r="AJ268" s="57">
        <f t="shared" si="537"/>
        <v>2.6859529274958365E+34</v>
      </c>
      <c r="AK268" s="57">
        <f t="shared" si="537"/>
        <v>8.7340114860353011E+35</v>
      </c>
      <c r="AL268" s="57">
        <f t="shared" si="537"/>
        <v>2.6980744688696686E+37</v>
      </c>
      <c r="AM268" s="57">
        <f t="shared" ref="AM268:AM331" si="538">1-EXP(-$B$5*P268)*VLOOKUP(P268,P268:AL668,$B$4+2,1)</f>
        <v>1</v>
      </c>
      <c r="AN268" s="57">
        <f t="shared" si="533"/>
        <v>1.3888888888888889E-3</v>
      </c>
      <c r="AO268" s="57">
        <f t="shared" ref="AO268:BH268" si="539">AN268+1/((FACT($B$4-1-AO$10))*(($B$5*$P268)^AO$10))</f>
        <v>1.4023994811932555E-3</v>
      </c>
      <c r="AP268" s="57">
        <f t="shared" si="539"/>
        <v>1.4025090028559044E-3</v>
      </c>
      <c r="AQ268" s="57">
        <f t="shared" si="539"/>
        <v>1.4025097131131201E-3</v>
      </c>
      <c r="AR268" s="57">
        <f t="shared" si="539"/>
        <v>1.4025097165676786E-3</v>
      </c>
      <c r="AS268" s="57">
        <f t="shared" si="539"/>
        <v>1.4025097165788801E-3</v>
      </c>
      <c r="AT268" s="57">
        <f t="shared" si="539"/>
        <v>1.4025097165788983E-3</v>
      </c>
      <c r="AU268" s="57" t="e">
        <f t="shared" si="539"/>
        <v>#NUM!</v>
      </c>
      <c r="AV268" s="57" t="e">
        <f t="shared" si="539"/>
        <v>#NUM!</v>
      </c>
      <c r="AW268" s="57" t="e">
        <f t="shared" si="539"/>
        <v>#NUM!</v>
      </c>
      <c r="AX268" s="57" t="e">
        <f t="shared" si="539"/>
        <v>#NUM!</v>
      </c>
      <c r="AY268" s="57" t="e">
        <f t="shared" si="539"/>
        <v>#NUM!</v>
      </c>
      <c r="AZ268" s="57" t="e">
        <f t="shared" si="539"/>
        <v>#NUM!</v>
      </c>
      <c r="BA268" s="57" t="e">
        <f t="shared" si="539"/>
        <v>#NUM!</v>
      </c>
      <c r="BB268" s="57" t="e">
        <f t="shared" si="539"/>
        <v>#NUM!</v>
      </c>
      <c r="BC268" s="57" t="e">
        <f t="shared" si="539"/>
        <v>#NUM!</v>
      </c>
      <c r="BD268" s="57" t="e">
        <f t="shared" si="539"/>
        <v>#NUM!</v>
      </c>
      <c r="BE268" s="57" t="e">
        <f t="shared" si="539"/>
        <v>#NUM!</v>
      </c>
      <c r="BF268" s="57" t="e">
        <f t="shared" si="539"/>
        <v>#NUM!</v>
      </c>
      <c r="BG268" s="57" t="e">
        <f t="shared" si="539"/>
        <v>#NUM!</v>
      </c>
      <c r="BH268" s="57" t="e">
        <f t="shared" si="539"/>
        <v>#NUM!</v>
      </c>
      <c r="BI268" s="5">
        <f t="shared" ref="BI268:BI331" si="540">$B$5/((FACT($B$4-1))*VLOOKUP(P268,P268:BH668,$B$4+24,1))</f>
        <v>4.7533835864812941</v>
      </c>
    </row>
    <row r="269" spans="4:61" s="1" customFormat="1">
      <c r="D269" s="5"/>
      <c r="E269" s="5"/>
      <c r="F269" s="5"/>
      <c r="G269" s="5"/>
      <c r="H269" s="5"/>
      <c r="O269" s="3"/>
      <c r="P269" s="58">
        <v>129</v>
      </c>
      <c r="Q269" s="57">
        <f t="shared" si="535"/>
        <v>4.5682644066203674E-255</v>
      </c>
      <c r="R269" s="57">
        <f t="shared" si="536"/>
        <v>1</v>
      </c>
      <c r="S269" s="57">
        <f t="shared" ref="S269:AL269" si="541">R269+(($B$5*$P269)^S$10)/FACT(S$10)</f>
        <v>620.19999999999993</v>
      </c>
      <c r="T269" s="57">
        <f t="shared" si="541"/>
        <v>192324.51999999996</v>
      </c>
      <c r="U269" s="57">
        <f t="shared" si="541"/>
        <v>39760096.16799999</v>
      </c>
      <c r="V269" s="57">
        <f t="shared" si="541"/>
        <v>6164851147.2783976</v>
      </c>
      <c r="W269" s="57">
        <f t="shared" si="541"/>
        <v>764696126916.78992</v>
      </c>
      <c r="X269" s="57">
        <f t="shared" si="541"/>
        <v>79045123786330.375</v>
      </c>
      <c r="Y269" s="57">
        <f t="shared" si="541"/>
        <v>7003508096173313</v>
      </c>
      <c r="Z269" s="57">
        <f t="shared" si="541"/>
        <v>5.4295694215892582E+17</v>
      </c>
      <c r="AA269" s="57">
        <f t="shared" si="541"/>
        <v>3.7416553205676294E+19</v>
      </c>
      <c r="AB269" s="57">
        <f t="shared" si="541"/>
        <v>2.3206296338426715E+21</v>
      </c>
      <c r="AC269" s="57">
        <f t="shared" si="541"/>
        <v>1.3084476959115423E+23</v>
      </c>
      <c r="AD269" s="57">
        <f t="shared" si="541"/>
        <v>6.7626903913884314E+24</v>
      </c>
      <c r="AE269" s="57">
        <f t="shared" si="541"/>
        <v>3.2264259877730178E+26</v>
      </c>
      <c r="AF269" s="57">
        <f t="shared" si="541"/>
        <v>1.4293559689674265E+28</v>
      </c>
      <c r="AG269" s="57">
        <f t="shared" si="541"/>
        <v>5.9101301720190095E+29</v>
      </c>
      <c r="AH269" s="57">
        <f t="shared" si="541"/>
        <v>2.2910056022925069E+31</v>
      </c>
      <c r="AI269" s="57">
        <f t="shared" si="541"/>
        <v>8.3584837538432408E+32</v>
      </c>
      <c r="AJ269" s="57">
        <f t="shared" si="541"/>
        <v>2.8800926561416451E+34</v>
      </c>
      <c r="AK269" s="57">
        <f t="shared" si="541"/>
        <v>9.4016810618200006E+35</v>
      </c>
      <c r="AL269" s="57">
        <f t="shared" si="541"/>
        <v>2.9156095987235267E+37</v>
      </c>
      <c r="AM269" s="57">
        <f t="shared" si="538"/>
        <v>1</v>
      </c>
      <c r="AN269" s="57">
        <f t="shared" si="533"/>
        <v>1.3888888888888889E-3</v>
      </c>
      <c r="AO269" s="57">
        <f t="shared" ref="AO269:BH269" si="542">AN269+1/((FACT($B$4-1-AO$10))*(($B$5*$P269)^AO$10))</f>
        <v>1.4023471145564168E-3</v>
      </c>
      <c r="AP269" s="57">
        <f t="shared" si="542"/>
        <v>1.4024557888592877E-3</v>
      </c>
      <c r="AQ269" s="57">
        <f t="shared" si="542"/>
        <v>1.4024564908896679E-3</v>
      </c>
      <c r="AR269" s="57">
        <f t="shared" si="542"/>
        <v>1.402456494290978E-3</v>
      </c>
      <c r="AS269" s="57">
        <f t="shared" si="542"/>
        <v>1.4024564943019642E-3</v>
      </c>
      <c r="AT269" s="57">
        <f t="shared" si="542"/>
        <v>1.402456494301982E-3</v>
      </c>
      <c r="AU269" s="57" t="e">
        <f t="shared" si="542"/>
        <v>#NUM!</v>
      </c>
      <c r="AV269" s="57" t="e">
        <f t="shared" si="542"/>
        <v>#NUM!</v>
      </c>
      <c r="AW269" s="57" t="e">
        <f t="shared" si="542"/>
        <v>#NUM!</v>
      </c>
      <c r="AX269" s="57" t="e">
        <f t="shared" si="542"/>
        <v>#NUM!</v>
      </c>
      <c r="AY269" s="57" t="e">
        <f t="shared" si="542"/>
        <v>#NUM!</v>
      </c>
      <c r="AZ269" s="57" t="e">
        <f t="shared" si="542"/>
        <v>#NUM!</v>
      </c>
      <c r="BA269" s="57" t="e">
        <f t="shared" si="542"/>
        <v>#NUM!</v>
      </c>
      <c r="BB269" s="57" t="e">
        <f t="shared" si="542"/>
        <v>#NUM!</v>
      </c>
      <c r="BC269" s="57" t="e">
        <f t="shared" si="542"/>
        <v>#NUM!</v>
      </c>
      <c r="BD269" s="57" t="e">
        <f t="shared" si="542"/>
        <v>#NUM!</v>
      </c>
      <c r="BE269" s="57" t="e">
        <f t="shared" si="542"/>
        <v>#NUM!</v>
      </c>
      <c r="BF269" s="57" t="e">
        <f t="shared" si="542"/>
        <v>#NUM!</v>
      </c>
      <c r="BG269" s="57" t="e">
        <f t="shared" si="542"/>
        <v>#NUM!</v>
      </c>
      <c r="BH269" s="57" t="e">
        <f t="shared" si="542"/>
        <v>#NUM!</v>
      </c>
      <c r="BI269" s="5">
        <f t="shared" si="540"/>
        <v>4.7535639741785634</v>
      </c>
    </row>
    <row r="270" spans="4:61" s="1" customFormat="1">
      <c r="D270" s="5"/>
      <c r="E270" s="5"/>
      <c r="F270" s="5"/>
      <c r="G270" s="5"/>
      <c r="H270" s="5"/>
      <c r="O270" s="3"/>
      <c r="P270" s="57">
        <v>129.5</v>
      </c>
      <c r="Q270" s="57">
        <f t="shared" si="535"/>
        <v>4.2415522828936982E-256</v>
      </c>
      <c r="R270" s="57">
        <f t="shared" si="536"/>
        <v>1</v>
      </c>
      <c r="S270" s="57">
        <f t="shared" ref="S270:AL270" si="543">R270+(($B$5*$P270)^S$10)/FACT(S$10)</f>
        <v>622.6</v>
      </c>
      <c r="T270" s="57">
        <f t="shared" si="543"/>
        <v>193815.88000000003</v>
      </c>
      <c r="U270" s="57">
        <f t="shared" si="543"/>
        <v>40223463.496000007</v>
      </c>
      <c r="V270" s="57">
        <f t="shared" si="543"/>
        <v>6260830703.0224018</v>
      </c>
      <c r="W270" s="57">
        <f t="shared" si="543"/>
        <v>779606722720.9447</v>
      </c>
      <c r="X270" s="57">
        <f t="shared" si="543"/>
        <v>80898241135777.688</v>
      </c>
      <c r="Y270" s="57">
        <f t="shared" si="543"/>
        <v>7195432977015218</v>
      </c>
      <c r="Z270" s="57">
        <f t="shared" si="543"/>
        <v>5.5999478195484774E+17</v>
      </c>
      <c r="AA270" s="57">
        <f t="shared" si="543"/>
        <v>3.8740003151357149E+19</v>
      </c>
      <c r="AB270" s="57">
        <f t="shared" si="543"/>
        <v>2.4120093233934044E+21</v>
      </c>
      <c r="AC270" s="57">
        <f t="shared" si="543"/>
        <v>1.3652330109270765E+23</v>
      </c>
      <c r="AD270" s="57">
        <f t="shared" si="543"/>
        <v>7.0834882147431854E+24</v>
      </c>
      <c r="AE270" s="57">
        <f t="shared" si="543"/>
        <v>3.3925528747052295E+26</v>
      </c>
      <c r="AF270" s="57">
        <f t="shared" si="543"/>
        <v>1.5087683174427146E+28</v>
      </c>
      <c r="AG270" s="57">
        <f t="shared" si="543"/>
        <v>6.2626253480990961E+29</v>
      </c>
      <c r="AH270" s="57">
        <f t="shared" si="543"/>
        <v>2.437040552084841E+31</v>
      </c>
      <c r="AI270" s="57">
        <f t="shared" si="543"/>
        <v>8.9256801023387963E+32</v>
      </c>
      <c r="AJ270" s="57">
        <f t="shared" si="543"/>
        <v>3.0874325292990562E+34</v>
      </c>
      <c r="AK270" s="57">
        <f t="shared" si="543"/>
        <v>1.0117511846067566E+36</v>
      </c>
      <c r="AL270" s="57">
        <f t="shared" si="543"/>
        <v>3.1497403972078611E+37</v>
      </c>
      <c r="AM270" s="57">
        <f t="shared" si="538"/>
        <v>1</v>
      </c>
      <c r="AN270" s="57">
        <f t="shared" si="533"/>
        <v>1.3888888888888889E-3</v>
      </c>
      <c r="AO270" s="57">
        <f t="shared" ref="AO270:BH270" si="544">AN270+1/((FACT($B$4-1-AO$10))*(($B$5*$P270)^AO$10))</f>
        <v>1.4022951522951524E-3</v>
      </c>
      <c r="AP270" s="57">
        <f t="shared" si="544"/>
        <v>1.4024029890342632E-3</v>
      </c>
      <c r="AQ270" s="57">
        <f t="shared" si="544"/>
        <v>1.4024036829643734E-3</v>
      </c>
      <c r="AR270" s="57">
        <f t="shared" si="544"/>
        <v>1.402403686313457E-3</v>
      </c>
      <c r="AS270" s="57">
        <f t="shared" si="544"/>
        <v>1.4024036863242327E-3</v>
      </c>
      <c r="AT270" s="57">
        <f t="shared" si="544"/>
        <v>1.40240368632425E-3</v>
      </c>
      <c r="AU270" s="57" t="e">
        <f t="shared" si="544"/>
        <v>#NUM!</v>
      </c>
      <c r="AV270" s="57" t="e">
        <f t="shared" si="544"/>
        <v>#NUM!</v>
      </c>
      <c r="AW270" s="57" t="e">
        <f t="shared" si="544"/>
        <v>#NUM!</v>
      </c>
      <c r="AX270" s="57" t="e">
        <f t="shared" si="544"/>
        <v>#NUM!</v>
      </c>
      <c r="AY270" s="57" t="e">
        <f t="shared" si="544"/>
        <v>#NUM!</v>
      </c>
      <c r="AZ270" s="57" t="e">
        <f t="shared" si="544"/>
        <v>#NUM!</v>
      </c>
      <c r="BA270" s="57" t="e">
        <f t="shared" si="544"/>
        <v>#NUM!</v>
      </c>
      <c r="BB270" s="57" t="e">
        <f t="shared" si="544"/>
        <v>#NUM!</v>
      </c>
      <c r="BC270" s="57" t="e">
        <f t="shared" si="544"/>
        <v>#NUM!</v>
      </c>
      <c r="BD270" s="57" t="e">
        <f t="shared" si="544"/>
        <v>#NUM!</v>
      </c>
      <c r="BE270" s="57" t="e">
        <f t="shared" si="544"/>
        <v>#NUM!</v>
      </c>
      <c r="BF270" s="57" t="e">
        <f t="shared" si="544"/>
        <v>#NUM!</v>
      </c>
      <c r="BG270" s="57" t="e">
        <f t="shared" si="544"/>
        <v>#NUM!</v>
      </c>
      <c r="BH270" s="57" t="e">
        <f t="shared" si="544"/>
        <v>#NUM!</v>
      </c>
      <c r="BI270" s="5">
        <f t="shared" si="540"/>
        <v>4.7537429712126871</v>
      </c>
    </row>
    <row r="271" spans="4:61" s="1" customFormat="1">
      <c r="D271" s="5"/>
      <c r="E271" s="5"/>
      <c r="F271" s="5"/>
      <c r="G271" s="5"/>
      <c r="H271" s="5"/>
      <c r="O271" s="3"/>
      <c r="P271" s="58">
        <v>130</v>
      </c>
      <c r="Q271" s="57">
        <f t="shared" si="535"/>
        <v>3.9378536484189031E-257</v>
      </c>
      <c r="R271" s="57">
        <f t="shared" si="536"/>
        <v>1</v>
      </c>
      <c r="S271" s="57">
        <f t="shared" ref="S271:AL271" si="545">R271+(($B$5*$P271)^S$10)/FACT(S$10)</f>
        <v>625</v>
      </c>
      <c r="T271" s="57">
        <f t="shared" si="545"/>
        <v>195313</v>
      </c>
      <c r="U271" s="57">
        <f t="shared" si="545"/>
        <v>40690417</v>
      </c>
      <c r="V271" s="57">
        <f t="shared" si="545"/>
        <v>6357926641</v>
      </c>
      <c r="W271" s="57">
        <f t="shared" si="545"/>
        <v>794749007396.19995</v>
      </c>
      <c r="X271" s="57">
        <f t="shared" si="545"/>
        <v>82787421405937</v>
      </c>
      <c r="Y271" s="57">
        <f t="shared" si="545"/>
        <v>7391848503790145</v>
      </c>
      <c r="Z271" s="57">
        <f t="shared" si="545"/>
        <v>5.7749861292975846E+17</v>
      </c>
      <c r="AA271" s="57">
        <f t="shared" si="545"/>
        <v>4.0104900946463556E+19</v>
      </c>
      <c r="AB271" s="57">
        <f t="shared" si="545"/>
        <v>2.5066148065589728E+21</v>
      </c>
      <c r="AC271" s="57">
        <f t="shared" si="545"/>
        <v>1.4242499490675948E+23</v>
      </c>
      <c r="AD271" s="57">
        <f t="shared" si="545"/>
        <v>7.4181807601171859E+24</v>
      </c>
      <c r="AE271" s="57">
        <f t="shared" si="545"/>
        <v>3.5665445749021764E+26</v>
      </c>
      <c r="AF271" s="57">
        <f t="shared" si="545"/>
        <v>1.5922614220317554E+28</v>
      </c>
      <c r="AG271" s="57">
        <f t="shared" si="545"/>
        <v>6.6346654035393474E+29</v>
      </c>
      <c r="AH271" s="57">
        <f t="shared" si="545"/>
        <v>2.5917679659565007E+31</v>
      </c>
      <c r="AI271" s="57">
        <f t="shared" si="545"/>
        <v>9.5289585532943014E+32</v>
      </c>
      <c r="AJ271" s="57">
        <f t="shared" si="545"/>
        <v>3.3088139278551424E+34</v>
      </c>
      <c r="AK271" s="57">
        <f t="shared" si="545"/>
        <v>1.0884771864412105E+36</v>
      </c>
      <c r="AL271" s="57">
        <f t="shared" si="545"/>
        <v>3.4016615457916179E+37</v>
      </c>
      <c r="AM271" s="57">
        <f t="shared" si="538"/>
        <v>1</v>
      </c>
      <c r="AN271" s="57">
        <f t="shared" si="533"/>
        <v>1.3888888888888889E-3</v>
      </c>
      <c r="AO271" s="57">
        <f t="shared" ref="AO271:BH271" si="546">AN271+1/((FACT($B$4-1-AO$10))*(($B$5*$P271)^AO$10))</f>
        <v>1.4022435897435897E-3</v>
      </c>
      <c r="AP271" s="57">
        <f t="shared" si="546"/>
        <v>1.4023505985645409E-3</v>
      </c>
      <c r="AQ271" s="57">
        <f t="shared" si="546"/>
        <v>1.4023512845185214E-3</v>
      </c>
      <c r="AR271" s="57">
        <f t="shared" si="546"/>
        <v>1.4023512878163771E-3</v>
      </c>
      <c r="AS271" s="57">
        <f t="shared" si="546"/>
        <v>1.4023512878269472E-3</v>
      </c>
      <c r="AT271" s="57">
        <f t="shared" si="546"/>
        <v>1.4023512878269641E-3</v>
      </c>
      <c r="AU271" s="57" t="e">
        <f t="shared" si="546"/>
        <v>#NUM!</v>
      </c>
      <c r="AV271" s="57" t="e">
        <f t="shared" si="546"/>
        <v>#NUM!</v>
      </c>
      <c r="AW271" s="57" t="e">
        <f t="shared" si="546"/>
        <v>#NUM!</v>
      </c>
      <c r="AX271" s="57" t="e">
        <f t="shared" si="546"/>
        <v>#NUM!</v>
      </c>
      <c r="AY271" s="57" t="e">
        <f t="shared" si="546"/>
        <v>#NUM!</v>
      </c>
      <c r="AZ271" s="57" t="e">
        <f t="shared" si="546"/>
        <v>#NUM!</v>
      </c>
      <c r="BA271" s="57" t="e">
        <f t="shared" si="546"/>
        <v>#NUM!</v>
      </c>
      <c r="BB271" s="57" t="e">
        <f t="shared" si="546"/>
        <v>#NUM!</v>
      </c>
      <c r="BC271" s="57" t="e">
        <f t="shared" si="546"/>
        <v>#NUM!</v>
      </c>
      <c r="BD271" s="57" t="e">
        <f t="shared" si="546"/>
        <v>#NUM!</v>
      </c>
      <c r="BE271" s="57" t="e">
        <f t="shared" si="546"/>
        <v>#NUM!</v>
      </c>
      <c r="BF271" s="57" t="e">
        <f t="shared" si="546"/>
        <v>#NUM!</v>
      </c>
      <c r="BG271" s="57" t="e">
        <f t="shared" si="546"/>
        <v>#NUM!</v>
      </c>
      <c r="BH271" s="57" t="e">
        <f t="shared" si="546"/>
        <v>#NUM!</v>
      </c>
      <c r="BI271" s="5">
        <f t="shared" si="540"/>
        <v>4.753920593603266</v>
      </c>
    </row>
    <row r="272" spans="4:61" s="1" customFormat="1">
      <c r="D272" s="5"/>
      <c r="E272" s="5"/>
      <c r="F272" s="5"/>
      <c r="G272" s="5"/>
      <c r="H272" s="5"/>
      <c r="O272" s="3"/>
      <c r="P272" s="57">
        <v>130.5</v>
      </c>
      <c r="Q272" s="57">
        <f t="shared" si="535"/>
        <v>3.6555756099591211E-258</v>
      </c>
      <c r="R272" s="57">
        <f t="shared" si="536"/>
        <v>1</v>
      </c>
      <c r="S272" s="57">
        <f t="shared" ref="S272:AL272" si="547">R272+(($B$5*$P272)^S$10)/FACT(S$10)</f>
        <v>627.4</v>
      </c>
      <c r="T272" s="57">
        <f t="shared" si="547"/>
        <v>196815.87999999998</v>
      </c>
      <c r="U272" s="57">
        <f t="shared" si="547"/>
        <v>41160970.503999993</v>
      </c>
      <c r="V272" s="57">
        <f t="shared" si="547"/>
        <v>6456147584.6223993</v>
      </c>
      <c r="W272" s="57">
        <f t="shared" si="547"/>
        <v>810125670601.37549</v>
      </c>
      <c r="X272" s="57">
        <f t="shared" si="547"/>
        <v>84713223873550.391</v>
      </c>
      <c r="Y272" s="57">
        <f t="shared" si="547"/>
        <v>7592841897348872</v>
      </c>
      <c r="Z272" s="57">
        <f t="shared" si="547"/>
        <v>5.9547931703046656E+17</v>
      </c>
      <c r="AA272" s="57">
        <f t="shared" si="547"/>
        <v>4.1512377986295464E+19</v>
      </c>
      <c r="AB272" s="57">
        <f t="shared" si="547"/>
        <v>2.6045469106290541E+21</v>
      </c>
      <c r="AC272" s="57">
        <f t="shared" si="547"/>
        <v>1.4855771338766762E+23</v>
      </c>
      <c r="AD272" s="57">
        <f t="shared" si="547"/>
        <v>7.7673130034890808E+24</v>
      </c>
      <c r="AE272" s="57">
        <f t="shared" si="547"/>
        <v>3.7487410636652946E+26</v>
      </c>
      <c r="AF272" s="57">
        <f t="shared" si="547"/>
        <v>1.6800280917981422E+28</v>
      </c>
      <c r="AG272" s="57">
        <f t="shared" si="547"/>
        <v>7.0272526937101917E+29</v>
      </c>
      <c r="AH272" s="57">
        <f t="shared" si="547"/>
        <v>2.7556688567307451E+31</v>
      </c>
      <c r="AI272" s="57">
        <f t="shared" si="547"/>
        <v>1.017046253851271E+33</v>
      </c>
      <c r="AJ272" s="57">
        <f t="shared" si="547"/>
        <v>3.5451283125733205E+34</v>
      </c>
      <c r="AK272" s="57">
        <f t="shared" si="547"/>
        <v>1.170693702943988E+36</v>
      </c>
      <c r="AL272" s="57">
        <f t="shared" si="547"/>
        <v>3.6726486291651725E+37</v>
      </c>
      <c r="AM272" s="57">
        <f t="shared" si="538"/>
        <v>1</v>
      </c>
      <c r="AN272" s="57">
        <f t="shared" si="533"/>
        <v>1.3888888888888889E-3</v>
      </c>
      <c r="AO272" s="57">
        <f t="shared" ref="AO272:BH272" si="548">AN272+1/((FACT($B$4-1-AO$10))*(($B$5*$P272)^AO$10))</f>
        <v>1.4021924223073649E-3</v>
      </c>
      <c r="AP272" s="57">
        <f t="shared" si="548"/>
        <v>1.4022986127082148E-3</v>
      </c>
      <c r="AQ272" s="57">
        <f t="shared" si="548"/>
        <v>1.4022992908078371E-3</v>
      </c>
      <c r="AR272" s="57">
        <f t="shared" si="548"/>
        <v>1.4022992940554407E-3</v>
      </c>
      <c r="AS272" s="57">
        <f t="shared" si="548"/>
        <v>1.4022992940658098E-3</v>
      </c>
      <c r="AT272" s="57">
        <f t="shared" si="548"/>
        <v>1.4022992940658262E-3</v>
      </c>
      <c r="AU272" s="57" t="e">
        <f t="shared" si="548"/>
        <v>#NUM!</v>
      </c>
      <c r="AV272" s="57" t="e">
        <f t="shared" si="548"/>
        <v>#NUM!</v>
      </c>
      <c r="AW272" s="57" t="e">
        <f t="shared" si="548"/>
        <v>#NUM!</v>
      </c>
      <c r="AX272" s="57" t="e">
        <f t="shared" si="548"/>
        <v>#NUM!</v>
      </c>
      <c r="AY272" s="57" t="e">
        <f t="shared" si="548"/>
        <v>#NUM!</v>
      </c>
      <c r="AZ272" s="57" t="e">
        <f t="shared" si="548"/>
        <v>#NUM!</v>
      </c>
      <c r="BA272" s="57" t="e">
        <f t="shared" si="548"/>
        <v>#NUM!</v>
      </c>
      <c r="BB272" s="57" t="e">
        <f t="shared" si="548"/>
        <v>#NUM!</v>
      </c>
      <c r="BC272" s="57" t="e">
        <f t="shared" si="548"/>
        <v>#NUM!</v>
      </c>
      <c r="BD272" s="57" t="e">
        <f t="shared" si="548"/>
        <v>#NUM!</v>
      </c>
      <c r="BE272" s="57" t="e">
        <f t="shared" si="548"/>
        <v>#NUM!</v>
      </c>
      <c r="BF272" s="57" t="e">
        <f t="shared" si="548"/>
        <v>#NUM!</v>
      </c>
      <c r="BG272" s="57" t="e">
        <f t="shared" si="548"/>
        <v>#NUM!</v>
      </c>
      <c r="BH272" s="57" t="e">
        <f t="shared" si="548"/>
        <v>#NUM!</v>
      </c>
      <c r="BI272" s="5">
        <f t="shared" si="540"/>
        <v>4.7540968571247966</v>
      </c>
    </row>
    <row r="273" spans="4:61" s="1" customFormat="1">
      <c r="D273" s="5"/>
      <c r="E273" s="5"/>
      <c r="F273" s="5"/>
      <c r="G273" s="5"/>
      <c r="H273" s="5"/>
      <c r="O273" s="3"/>
      <c r="P273" s="58">
        <v>131</v>
      </c>
      <c r="Q273" s="57">
        <f t="shared" si="535"/>
        <v>3.3932332844019058E-259</v>
      </c>
      <c r="R273" s="57">
        <f t="shared" si="536"/>
        <v>1</v>
      </c>
      <c r="S273" s="57">
        <f t="shared" ref="S273:AL273" si="549">R273+(($B$5*$P273)^S$10)/FACT(S$10)</f>
        <v>629.79999999999995</v>
      </c>
      <c r="T273" s="57">
        <f t="shared" si="549"/>
        <v>198324.51999999996</v>
      </c>
      <c r="U273" s="57">
        <f t="shared" si="549"/>
        <v>41635137.831999995</v>
      </c>
      <c r="V273" s="57">
        <f t="shared" si="549"/>
        <v>6555502190.4783974</v>
      </c>
      <c r="W273" s="57">
        <f t="shared" si="549"/>
        <v>825739422731.28931</v>
      </c>
      <c r="X273" s="57">
        <f t="shared" si="549"/>
        <v>86676214295408.281</v>
      </c>
      <c r="Y273" s="57">
        <f t="shared" si="549"/>
        <v>7798501728572448</v>
      </c>
      <c r="Z273" s="57">
        <f t="shared" si="549"/>
        <v>6.1394798715074778E+17</v>
      </c>
      <c r="AA273" s="57">
        <f t="shared" si="549"/>
        <v>4.2963592035313394E+19</v>
      </c>
      <c r="AB273" s="57">
        <f t="shared" si="549"/>
        <v>2.7059092097837805E+21</v>
      </c>
      <c r="AC273" s="57">
        <f t="shared" si="549"/>
        <v>1.5492956415889612E+23</v>
      </c>
      <c r="AD273" s="57">
        <f t="shared" si="549"/>
        <v>8.1314490834923827E+24</v>
      </c>
      <c r="AE273" s="57">
        <f t="shared" si="549"/>
        <v>3.9394956244940743E+26</v>
      </c>
      <c r="AF273" s="57">
        <f t="shared" si="549"/>
        <v>1.7722694539912794E+28</v>
      </c>
      <c r="AG273" s="57">
        <f t="shared" si="549"/>
        <v>7.4414368399517778E+29</v>
      </c>
      <c r="AH273" s="57">
        <f t="shared" si="549"/>
        <v>2.9292488569587095E+31</v>
      </c>
      <c r="AI273" s="57">
        <f t="shared" si="549"/>
        <v>1.0852453864554808E+33</v>
      </c>
      <c r="AJ273" s="57">
        <f t="shared" si="549"/>
        <v>3.7973199952602703E+34</v>
      </c>
      <c r="AK273" s="57">
        <f t="shared" si="549"/>
        <v>1.25877034896278E+36</v>
      </c>
      <c r="AL273" s="57">
        <f t="shared" si="549"/>
        <v>3.9640632713842752E+37</v>
      </c>
      <c r="AM273" s="57">
        <f t="shared" si="538"/>
        <v>1</v>
      </c>
      <c r="AN273" s="57">
        <f t="shared" si="533"/>
        <v>1.3888888888888889E-3</v>
      </c>
      <c r="AO273" s="57">
        <f t="shared" ref="AO273:BH273" si="550">AN273+1/((FACT($B$4-1-AO$10))*(($B$5*$P273)^AO$10))</f>
        <v>1.4021416454622561E-3</v>
      </c>
      <c r="AP273" s="57">
        <f t="shared" si="550"/>
        <v>1.4022470267963318E-3</v>
      </c>
      <c r="AQ273" s="57">
        <f t="shared" si="550"/>
        <v>1.4022476971610523E-3</v>
      </c>
      <c r="AR273" s="57">
        <f t="shared" si="550"/>
        <v>1.4022477003593572E-3</v>
      </c>
      <c r="AS273" s="57">
        <f t="shared" si="550"/>
        <v>1.4022477003695299E-3</v>
      </c>
      <c r="AT273" s="57">
        <f t="shared" si="550"/>
        <v>1.4022477003695461E-3</v>
      </c>
      <c r="AU273" s="57" t="e">
        <f t="shared" si="550"/>
        <v>#NUM!</v>
      </c>
      <c r="AV273" s="57" t="e">
        <f t="shared" si="550"/>
        <v>#NUM!</v>
      </c>
      <c r="AW273" s="57" t="e">
        <f t="shared" si="550"/>
        <v>#NUM!</v>
      </c>
      <c r="AX273" s="57" t="e">
        <f t="shared" si="550"/>
        <v>#NUM!</v>
      </c>
      <c r="AY273" s="57" t="e">
        <f t="shared" si="550"/>
        <v>#NUM!</v>
      </c>
      <c r="AZ273" s="57" t="e">
        <f t="shared" si="550"/>
        <v>#NUM!</v>
      </c>
      <c r="BA273" s="57" t="e">
        <f t="shared" si="550"/>
        <v>#NUM!</v>
      </c>
      <c r="BB273" s="57" t="e">
        <f t="shared" si="550"/>
        <v>#NUM!</v>
      </c>
      <c r="BC273" s="57" t="e">
        <f t="shared" si="550"/>
        <v>#NUM!</v>
      </c>
      <c r="BD273" s="57" t="e">
        <f t="shared" si="550"/>
        <v>#NUM!</v>
      </c>
      <c r="BE273" s="57" t="e">
        <f t="shared" si="550"/>
        <v>#NUM!</v>
      </c>
      <c r="BF273" s="57" t="e">
        <f t="shared" si="550"/>
        <v>#NUM!</v>
      </c>
      <c r="BG273" s="57" t="e">
        <f t="shared" si="550"/>
        <v>#NUM!</v>
      </c>
      <c r="BH273" s="57" t="e">
        <f t="shared" si="550"/>
        <v>#NUM!</v>
      </c>
      <c r="BI273" s="5">
        <f t="shared" si="540"/>
        <v>4.7542717773113443</v>
      </c>
    </row>
    <row r="274" spans="4:61" s="1" customFormat="1">
      <c r="D274" s="5"/>
      <c r="E274" s="5"/>
      <c r="F274" s="5"/>
      <c r="G274" s="5"/>
      <c r="H274" s="5"/>
      <c r="O274" s="3"/>
      <c r="P274" s="57">
        <v>131.5</v>
      </c>
      <c r="Q274" s="57">
        <f t="shared" si="535"/>
        <v>3.1494426527437372E-260</v>
      </c>
      <c r="R274" s="57">
        <f t="shared" si="536"/>
        <v>1</v>
      </c>
      <c r="S274" s="57">
        <f t="shared" ref="S274:AL274" si="551">R274+(($B$5*$P274)^S$10)/FACT(S$10)</f>
        <v>632.19999999999993</v>
      </c>
      <c r="T274" s="57">
        <f t="shared" si="551"/>
        <v>199838.91999999995</v>
      </c>
      <c r="U274" s="57">
        <f t="shared" si="551"/>
        <v>42112932.807999983</v>
      </c>
      <c r="V274" s="57">
        <f t="shared" si="551"/>
        <v>6655999148.3343964</v>
      </c>
      <c r="W274" s="57">
        <f t="shared" si="551"/>
        <v>841592994996.3866</v>
      </c>
      <c r="X274" s="57">
        <f t="shared" si="551"/>
        <v>88676964958211.469</v>
      </c>
      <c r="Y274" s="57">
        <f t="shared" si="551"/>
        <v>8008917933984118</v>
      </c>
      <c r="Z274" s="57">
        <f t="shared" si="551"/>
        <v>6.32915930390128E+17</v>
      </c>
      <c r="AA274" s="57">
        <f t="shared" si="551"/>
        <v>4.4459727737314353E+19</v>
      </c>
      <c r="AB274" s="57">
        <f t="shared" si="551"/>
        <v>2.8108080889903715E+21</v>
      </c>
      <c r="AC274" s="57">
        <f t="shared" si="551"/>
        <v>1.615489067819839E+23</v>
      </c>
      <c r="AD274" s="57">
        <f t="shared" si="551"/>
        <v>8.5111728980334433E+24</v>
      </c>
      <c r="AE274" s="57">
        <f t="shared" si="551"/>
        <v>4.1391753161171965E+26</v>
      </c>
      <c r="AF274" s="57">
        <f t="shared" si="551"/>
        <v>1.8691952790188769E+28</v>
      </c>
      <c r="AG274" s="57">
        <f t="shared" si="551"/>
        <v>7.8783167647111091E+29</v>
      </c>
      <c r="AH274" s="57">
        <f t="shared" si="551"/>
        <v>3.1130393775683484E+31</v>
      </c>
      <c r="AI274" s="57">
        <f t="shared" si="551"/>
        <v>1.1577318759534982E+33</v>
      </c>
      <c r="AJ274" s="57">
        <f t="shared" si="551"/>
        <v>4.0663890517655522E+34</v>
      </c>
      <c r="AK274" s="57">
        <f t="shared" si="551"/>
        <v>1.3531000660251456E+36</v>
      </c>
      <c r="AL274" s="57">
        <f t="shared" si="551"/>
        <v>4.2773585765041537E+37</v>
      </c>
      <c r="AM274" s="57">
        <f t="shared" si="538"/>
        <v>1</v>
      </c>
      <c r="AN274" s="57">
        <f t="shared" si="533"/>
        <v>1.3888888888888889E-3</v>
      </c>
      <c r="AO274" s="57">
        <f t="shared" ref="AO274:BH274" si="552">AN274+1/((FACT($B$4-1-AO$10))*(($B$5*$P274)^AO$10))</f>
        <v>1.4020912547528517E-3</v>
      </c>
      <c r="AP274" s="57">
        <f t="shared" si="552"/>
        <v>1.4021958362314953E-3</v>
      </c>
      <c r="AQ274" s="57">
        <f t="shared" si="552"/>
        <v>1.4021964989785081E-3</v>
      </c>
      <c r="AR274" s="57">
        <f t="shared" si="552"/>
        <v>1.4021965021284463E-3</v>
      </c>
      <c r="AS274" s="57">
        <f t="shared" si="552"/>
        <v>1.4021965021384271E-3</v>
      </c>
      <c r="AT274" s="57">
        <f t="shared" si="552"/>
        <v>1.4021965021384429E-3</v>
      </c>
      <c r="AU274" s="57" t="e">
        <f t="shared" si="552"/>
        <v>#NUM!</v>
      </c>
      <c r="AV274" s="57" t="e">
        <f t="shared" si="552"/>
        <v>#NUM!</v>
      </c>
      <c r="AW274" s="57" t="e">
        <f t="shared" si="552"/>
        <v>#NUM!</v>
      </c>
      <c r="AX274" s="57" t="e">
        <f t="shared" si="552"/>
        <v>#NUM!</v>
      </c>
      <c r="AY274" s="57" t="e">
        <f t="shared" si="552"/>
        <v>#NUM!</v>
      </c>
      <c r="AZ274" s="57" t="e">
        <f t="shared" si="552"/>
        <v>#NUM!</v>
      </c>
      <c r="BA274" s="57" t="e">
        <f t="shared" si="552"/>
        <v>#NUM!</v>
      </c>
      <c r="BB274" s="57" t="e">
        <f t="shared" si="552"/>
        <v>#NUM!</v>
      </c>
      <c r="BC274" s="57" t="e">
        <f t="shared" si="552"/>
        <v>#NUM!</v>
      </c>
      <c r="BD274" s="57" t="e">
        <f t="shared" si="552"/>
        <v>#NUM!</v>
      </c>
      <c r="BE274" s="57" t="e">
        <f t="shared" si="552"/>
        <v>#NUM!</v>
      </c>
      <c r="BF274" s="57" t="e">
        <f t="shared" si="552"/>
        <v>#NUM!</v>
      </c>
      <c r="BG274" s="57" t="e">
        <f t="shared" si="552"/>
        <v>#NUM!</v>
      </c>
      <c r="BH274" s="57" t="e">
        <f t="shared" si="552"/>
        <v>#NUM!</v>
      </c>
      <c r="BI274" s="5">
        <f t="shared" si="540"/>
        <v>4.7544453694610969</v>
      </c>
    </row>
    <row r="275" spans="4:61" s="1" customFormat="1">
      <c r="D275" s="5"/>
      <c r="E275" s="5"/>
      <c r="F275" s="5"/>
      <c r="G275" s="5"/>
      <c r="H275" s="5"/>
      <c r="O275" s="3"/>
      <c r="P275" s="58">
        <v>132</v>
      </c>
      <c r="Q275" s="57">
        <f t="shared" si="535"/>
        <v>2.9229138727993259E-261</v>
      </c>
      <c r="R275" s="57">
        <f t="shared" si="536"/>
        <v>1</v>
      </c>
      <c r="S275" s="57">
        <f t="shared" ref="S275:AL275" si="553">R275+(($B$5*$P275)^S$10)/FACT(S$10)</f>
        <v>634.6</v>
      </c>
      <c r="T275" s="57">
        <f t="shared" si="553"/>
        <v>201359.08000000002</v>
      </c>
      <c r="U275" s="57">
        <f t="shared" si="553"/>
        <v>42594369.256000005</v>
      </c>
      <c r="V275" s="57">
        <f t="shared" si="553"/>
        <v>6757647181.1343994</v>
      </c>
      <c r="W275" s="57">
        <f t="shared" si="553"/>
        <v>857689139502.36523</v>
      </c>
      <c r="X275" s="57">
        <f t="shared" si="553"/>
        <v>90716054728624.344</v>
      </c>
      <c r="Y275" s="57">
        <f t="shared" si="553"/>
        <v>8224181831481152</v>
      </c>
      <c r="Z275" s="57">
        <f t="shared" si="553"/>
        <v>6.5239467135028122E+17</v>
      </c>
      <c r="AA275" s="57">
        <f t="shared" si="553"/>
        <v>4.6001997133473808E+19</v>
      </c>
      <c r="AB275" s="57">
        <f t="shared" si="553"/>
        <v>2.9193528091336209E+21</v>
      </c>
      <c r="AC275" s="57">
        <f t="shared" si="553"/>
        <v>1.684243595803421E+23</v>
      </c>
      <c r="AD275" s="57">
        <f t="shared" si="553"/>
        <v>8.9070887171001487E+24</v>
      </c>
      <c r="AE275" s="57">
        <f t="shared" si="553"/>
        <v>4.3481614540360398E+26</v>
      </c>
      <c r="AF275" s="57">
        <f t="shared" si="553"/>
        <v>1.9710243168015666E+28</v>
      </c>
      <c r="AG275" s="57">
        <f t="shared" si="553"/>
        <v>8.3390428060314923E+29</v>
      </c>
      <c r="AH275" s="57">
        <f t="shared" si="553"/>
        <v>3.307598816303443E+31</v>
      </c>
      <c r="AI275" s="57">
        <f t="shared" si="553"/>
        <v>1.2347574203929439E+33</v>
      </c>
      <c r="AJ275" s="57">
        <f t="shared" si="553"/>
        <v>4.3533943834885757E+34</v>
      </c>
      <c r="AK275" s="57">
        <f t="shared" si="553"/>
        <v>1.4541004971097618E+36</v>
      </c>
      <c r="AL275" s="57">
        <f t="shared" si="553"/>
        <v>4.6140848904857835E+37</v>
      </c>
      <c r="AM275" s="57">
        <f t="shared" si="538"/>
        <v>1</v>
      </c>
      <c r="AN275" s="57">
        <f t="shared" si="533"/>
        <v>1.3888888888888889E-3</v>
      </c>
      <c r="AO275" s="57">
        <f t="shared" ref="AO275:BH275" si="554">AN275+1/((FACT($B$4-1-AO$10))*(($B$5*$P275)^AO$10))</f>
        <v>1.4020412457912458E-3</v>
      </c>
      <c r="AP275" s="57">
        <f t="shared" si="554"/>
        <v>1.4021450364864979E-3</v>
      </c>
      <c r="AQ275" s="57">
        <f t="shared" si="554"/>
        <v>1.4021456917307862E-3</v>
      </c>
      <c r="AR275" s="57">
        <f t="shared" si="554"/>
        <v>1.4021456948332687E-3</v>
      </c>
      <c r="AS275" s="57">
        <f t="shared" si="554"/>
        <v>1.4021456948430618E-3</v>
      </c>
      <c r="AT275" s="57">
        <f t="shared" si="554"/>
        <v>1.4021456948430772E-3</v>
      </c>
      <c r="AU275" s="57" t="e">
        <f t="shared" si="554"/>
        <v>#NUM!</v>
      </c>
      <c r="AV275" s="57" t="e">
        <f t="shared" si="554"/>
        <v>#NUM!</v>
      </c>
      <c r="AW275" s="57" t="e">
        <f t="shared" si="554"/>
        <v>#NUM!</v>
      </c>
      <c r="AX275" s="57" t="e">
        <f t="shared" si="554"/>
        <v>#NUM!</v>
      </c>
      <c r="AY275" s="57" t="e">
        <f t="shared" si="554"/>
        <v>#NUM!</v>
      </c>
      <c r="AZ275" s="57" t="e">
        <f t="shared" si="554"/>
        <v>#NUM!</v>
      </c>
      <c r="BA275" s="57" t="e">
        <f t="shared" si="554"/>
        <v>#NUM!</v>
      </c>
      <c r="BB275" s="57" t="e">
        <f t="shared" si="554"/>
        <v>#NUM!</v>
      </c>
      <c r="BC275" s="57" t="e">
        <f t="shared" si="554"/>
        <v>#NUM!</v>
      </c>
      <c r="BD275" s="57" t="e">
        <f t="shared" si="554"/>
        <v>#NUM!</v>
      </c>
      <c r="BE275" s="57" t="e">
        <f t="shared" si="554"/>
        <v>#NUM!</v>
      </c>
      <c r="BF275" s="57" t="e">
        <f t="shared" si="554"/>
        <v>#NUM!</v>
      </c>
      <c r="BG275" s="57" t="e">
        <f t="shared" si="554"/>
        <v>#NUM!</v>
      </c>
      <c r="BH275" s="57" t="e">
        <f t="shared" si="554"/>
        <v>#NUM!</v>
      </c>
      <c r="BI275" s="5">
        <f t="shared" si="540"/>
        <v>4.7546176486408385</v>
      </c>
    </row>
    <row r="276" spans="4:61" s="1" customFormat="1">
      <c r="D276" s="5"/>
      <c r="E276" s="5"/>
      <c r="F276" s="5"/>
      <c r="G276" s="5"/>
      <c r="H276" s="5"/>
      <c r="O276" s="3"/>
      <c r="P276" s="57">
        <v>132.5</v>
      </c>
      <c r="Q276" s="57">
        <f t="shared" si="535"/>
        <v>2.7124450222993772E-262</v>
      </c>
      <c r="R276" s="57">
        <f t="shared" si="536"/>
        <v>1</v>
      </c>
      <c r="S276" s="57">
        <f t="shared" ref="S276:AL276" si="555">R276+(($B$5*$P276)^S$10)/FACT(S$10)</f>
        <v>637</v>
      </c>
      <c r="T276" s="57">
        <f t="shared" si="555"/>
        <v>202885</v>
      </c>
      <c r="U276" s="57">
        <f t="shared" si="555"/>
        <v>43079461</v>
      </c>
      <c r="V276" s="57">
        <f t="shared" si="555"/>
        <v>6860455045</v>
      </c>
      <c r="W276" s="57">
        <f t="shared" si="555"/>
        <v>874030629329.80005</v>
      </c>
      <c r="X276" s="57">
        <f t="shared" si="555"/>
        <v>92794069103518.594</v>
      </c>
      <c r="Y276" s="57">
        <f t="shared" si="555"/>
        <v>8444386136186959</v>
      </c>
      <c r="Z276" s="57">
        <f t="shared" si="555"/>
        <v>6.7239595546932045E+17</v>
      </c>
      <c r="AA276" s="57">
        <f t="shared" si="555"/>
        <v>4.7591640188344082E+19</v>
      </c>
      <c r="AB276" s="57">
        <f t="shared" si="555"/>
        <v>3.0316555733991791E+21</v>
      </c>
      <c r="AC276" s="57">
        <f t="shared" si="555"/>
        <v>1.7556480662086204E+23</v>
      </c>
      <c r="AD276" s="57">
        <f t="shared" si="555"/>
        <v>9.3198218121363919E+24</v>
      </c>
      <c r="AE276" s="57">
        <f t="shared" si="555"/>
        <v>4.5668501069735769E+26</v>
      </c>
      <c r="AF276" s="57">
        <f t="shared" si="555"/>
        <v>2.0779846448625985E+28</v>
      </c>
      <c r="AG276" s="57">
        <f t="shared" si="555"/>
        <v>8.8248189141679965E+29</v>
      </c>
      <c r="AH276" s="57">
        <f t="shared" si="555"/>
        <v>3.51351381789017E+31</v>
      </c>
      <c r="AI276" s="57">
        <f t="shared" si="555"/>
        <v>1.3165874557577487E+33</v>
      </c>
      <c r="AJ276" s="57">
        <f t="shared" si="555"/>
        <v>4.6594569343543669E+34</v>
      </c>
      <c r="AK276" s="57">
        <f t="shared" si="555"/>
        <v>1.5622154367452201E+36</v>
      </c>
      <c r="AL276" s="57">
        <f t="shared" si="555"/>
        <v>4.9758959020118512E+37</v>
      </c>
      <c r="AM276" s="57">
        <f t="shared" si="538"/>
        <v>1</v>
      </c>
      <c r="AN276" s="57">
        <f t="shared" si="533"/>
        <v>1.3888888888888889E-3</v>
      </c>
      <c r="AO276" s="57">
        <f t="shared" ref="AO276:BH276" si="556">AN276+1/((FACT($B$4-1-AO$10))*(($B$5*$P276)^AO$10))</f>
        <v>1.4019916142557652E-3</v>
      </c>
      <c r="AP276" s="57">
        <f t="shared" si="556"/>
        <v>1.4020946231029891E-3</v>
      </c>
      <c r="AQ276" s="57">
        <f t="shared" si="556"/>
        <v>1.4020952709573743E-3</v>
      </c>
      <c r="AR276" s="57">
        <f t="shared" si="556"/>
        <v>1.4020952740132911E-3</v>
      </c>
      <c r="AS276" s="57">
        <f t="shared" si="556"/>
        <v>1.4020952740229008E-3</v>
      </c>
      <c r="AT276" s="57">
        <f t="shared" si="556"/>
        <v>1.402095274022916E-3</v>
      </c>
      <c r="AU276" s="57" t="e">
        <f t="shared" si="556"/>
        <v>#NUM!</v>
      </c>
      <c r="AV276" s="57" t="e">
        <f t="shared" si="556"/>
        <v>#NUM!</v>
      </c>
      <c r="AW276" s="57" t="e">
        <f t="shared" si="556"/>
        <v>#NUM!</v>
      </c>
      <c r="AX276" s="57" t="e">
        <f t="shared" si="556"/>
        <v>#NUM!</v>
      </c>
      <c r="AY276" s="57" t="e">
        <f t="shared" si="556"/>
        <v>#NUM!</v>
      </c>
      <c r="AZ276" s="57" t="e">
        <f t="shared" si="556"/>
        <v>#NUM!</v>
      </c>
      <c r="BA276" s="57" t="e">
        <f t="shared" si="556"/>
        <v>#NUM!</v>
      </c>
      <c r="BB276" s="57" t="e">
        <f t="shared" si="556"/>
        <v>#NUM!</v>
      </c>
      <c r="BC276" s="57" t="e">
        <f t="shared" si="556"/>
        <v>#NUM!</v>
      </c>
      <c r="BD276" s="57" t="e">
        <f t="shared" si="556"/>
        <v>#NUM!</v>
      </c>
      <c r="BE276" s="57" t="e">
        <f t="shared" si="556"/>
        <v>#NUM!</v>
      </c>
      <c r="BF276" s="57" t="e">
        <f t="shared" si="556"/>
        <v>#NUM!</v>
      </c>
      <c r="BG276" s="57" t="e">
        <f t="shared" si="556"/>
        <v>#NUM!</v>
      </c>
      <c r="BH276" s="57" t="e">
        <f t="shared" si="556"/>
        <v>#NUM!</v>
      </c>
      <c r="BI276" s="5">
        <f t="shared" si="540"/>
        <v>4.7547886296903004</v>
      </c>
    </row>
    <row r="277" spans="4:61" s="1" customFormat="1">
      <c r="D277" s="5"/>
      <c r="E277" s="5"/>
      <c r="F277" s="5"/>
      <c r="G277" s="5"/>
      <c r="H277" s="5"/>
      <c r="O277" s="3"/>
      <c r="P277" s="58">
        <v>133</v>
      </c>
      <c r="Q277" s="57">
        <f t="shared" si="535"/>
        <v>2.5169162456969741E-263</v>
      </c>
      <c r="R277" s="57">
        <f t="shared" si="536"/>
        <v>1</v>
      </c>
      <c r="S277" s="57">
        <f t="shared" ref="S277:AL277" si="557">R277+(($B$5*$P277)^S$10)/FACT(S$10)</f>
        <v>639.4</v>
      </c>
      <c r="T277" s="57">
        <f t="shared" si="557"/>
        <v>204416.68</v>
      </c>
      <c r="U277" s="57">
        <f t="shared" si="557"/>
        <v>43568221.864</v>
      </c>
      <c r="V277" s="57">
        <f t="shared" si="557"/>
        <v>6964431529.230401</v>
      </c>
      <c r="W277" s="57">
        <f t="shared" si="557"/>
        <v>890620258613.77222</v>
      </c>
      <c r="X277" s="57">
        <f t="shared" si="557"/>
        <v>94911600260409.031</v>
      </c>
      <c r="Y277" s="57">
        <f t="shared" si="557"/>
        <v>8669624976424137</v>
      </c>
      <c r="Z277" s="57">
        <f t="shared" si="557"/>
        <v>6.9293175239428966E+17</v>
      </c>
      <c r="AA277" s="57">
        <f t="shared" si="557"/>
        <v>4.9229925323901551E+19</v>
      </c>
      <c r="AB277" s="57">
        <f t="shared" si="557"/>
        <v>3.1478315949289253E+21</v>
      </c>
      <c r="AC277" s="57">
        <f t="shared" si="557"/>
        <v>1.8297940485636956E+23</v>
      </c>
      <c r="AD277" s="57">
        <f t="shared" si="557"/>
        <v>9.7500191023650123E+24</v>
      </c>
      <c r="AE277" s="57">
        <f t="shared" si="557"/>
        <v>4.7956526086309713E+26</v>
      </c>
      <c r="AF277" s="57">
        <f t="shared" si="557"/>
        <v>2.1903140285152483E+28</v>
      </c>
      <c r="AG277" s="57">
        <f t="shared" si="557"/>
        <v>9.3369049331890851E+29</v>
      </c>
      <c r="AH277" s="57">
        <f t="shared" si="557"/>
        <v>3.7314005879365784E+31</v>
      </c>
      <c r="AI277" s="57">
        <f t="shared" si="557"/>
        <v>1.403501849553032E+33</v>
      </c>
      <c r="AJ277" s="57">
        <f t="shared" si="557"/>
        <v>4.9857630705179061E+34</v>
      </c>
      <c r="AK277" s="57">
        <f t="shared" si="557"/>
        <v>1.6779163602542134E+36</v>
      </c>
      <c r="AL277" s="57">
        <f t="shared" si="557"/>
        <v>5.3645551007459404E+37</v>
      </c>
      <c r="AM277" s="57">
        <f t="shared" si="538"/>
        <v>1</v>
      </c>
      <c r="AN277" s="57">
        <f t="shared" si="533"/>
        <v>1.3888888888888889E-3</v>
      </c>
      <c r="AO277" s="57">
        <f t="shared" ref="AO277:BH277" si="558">AN277+1/((FACT($B$4-1-AO$10))*(($B$5*$P277)^AO$10))</f>
        <v>1.4019423558897244E-3</v>
      </c>
      <c r="AP277" s="57">
        <f t="shared" si="558"/>
        <v>1.4020445916901696E-3</v>
      </c>
      <c r="AQ277" s="57">
        <f t="shared" si="558"/>
        <v>1.4020452322653604E-3</v>
      </c>
      <c r="AR277" s="57">
        <f t="shared" si="558"/>
        <v>1.4020452352755822E-3</v>
      </c>
      <c r="AS277" s="57">
        <f t="shared" si="558"/>
        <v>1.4020452352850128E-3</v>
      </c>
      <c r="AT277" s="57">
        <f t="shared" si="558"/>
        <v>1.4020452352850276E-3</v>
      </c>
      <c r="AU277" s="57" t="e">
        <f t="shared" si="558"/>
        <v>#NUM!</v>
      </c>
      <c r="AV277" s="57" t="e">
        <f t="shared" si="558"/>
        <v>#NUM!</v>
      </c>
      <c r="AW277" s="57" t="e">
        <f t="shared" si="558"/>
        <v>#NUM!</v>
      </c>
      <c r="AX277" s="57" t="e">
        <f t="shared" si="558"/>
        <v>#NUM!</v>
      </c>
      <c r="AY277" s="57" t="e">
        <f t="shared" si="558"/>
        <v>#NUM!</v>
      </c>
      <c r="AZ277" s="57" t="e">
        <f t="shared" si="558"/>
        <v>#NUM!</v>
      </c>
      <c r="BA277" s="57" t="e">
        <f t="shared" si="558"/>
        <v>#NUM!</v>
      </c>
      <c r="BB277" s="57" t="e">
        <f t="shared" si="558"/>
        <v>#NUM!</v>
      </c>
      <c r="BC277" s="57" t="e">
        <f t="shared" si="558"/>
        <v>#NUM!</v>
      </c>
      <c r="BD277" s="57" t="e">
        <f t="shared" si="558"/>
        <v>#NUM!</v>
      </c>
      <c r="BE277" s="57" t="e">
        <f t="shared" si="558"/>
        <v>#NUM!</v>
      </c>
      <c r="BF277" s="57" t="e">
        <f t="shared" si="558"/>
        <v>#NUM!</v>
      </c>
      <c r="BG277" s="57" t="e">
        <f t="shared" si="558"/>
        <v>#NUM!</v>
      </c>
      <c r="BH277" s="57" t="e">
        <f t="shared" si="558"/>
        <v>#NUM!</v>
      </c>
      <c r="BI277" s="5">
        <f t="shared" si="540"/>
        <v>4.7549583272264195</v>
      </c>
    </row>
    <row r="278" spans="4:61" s="1" customFormat="1">
      <c r="D278" s="5"/>
      <c r="E278" s="5"/>
      <c r="F278" s="5"/>
      <c r="G278" s="5"/>
      <c r="H278" s="5"/>
      <c r="O278" s="3"/>
      <c r="P278" s="57">
        <v>133.5</v>
      </c>
      <c r="Q278" s="57">
        <f t="shared" si="535"/>
        <v>2.3352842795870041E-264</v>
      </c>
      <c r="R278" s="57">
        <f t="shared" si="536"/>
        <v>1</v>
      </c>
      <c r="S278" s="57">
        <f t="shared" ref="S278:AL278" si="559">R278+(($B$5*$P278)^S$10)/FACT(S$10)</f>
        <v>641.79999999999995</v>
      </c>
      <c r="T278" s="57">
        <f t="shared" si="559"/>
        <v>205954.11999999997</v>
      </c>
      <c r="U278" s="57">
        <f t="shared" si="559"/>
        <v>44060665.671999991</v>
      </c>
      <c r="V278" s="57">
        <f t="shared" si="559"/>
        <v>7069585456.3023987</v>
      </c>
      <c r="W278" s="57">
        <f t="shared" si="559"/>
        <v>907460842623.49426</v>
      </c>
      <c r="X278" s="57">
        <f t="shared" si="559"/>
        <v>97069247108079.594</v>
      </c>
      <c r="Y278" s="57">
        <f t="shared" si="559"/>
        <v>8899993909808687</v>
      </c>
      <c r="Z278" s="57">
        <f t="shared" si="559"/>
        <v>7.1401425939212736E+17</v>
      </c>
      <c r="AA278" s="57">
        <f t="shared" si="559"/>
        <v>5.0918149961733218E+19</v>
      </c>
      <c r="AB278" s="57">
        <f t="shared" si="559"/>
        <v>3.2679991657677503E+21</v>
      </c>
      <c r="AC278" s="57">
        <f t="shared" si="559"/>
        <v>1.9067759143199465E+23</v>
      </c>
      <c r="AD278" s="57">
        <f t="shared" si="559"/>
        <v>1.0198349818448512E+25</v>
      </c>
      <c r="AE278" s="57">
        <f t="shared" si="559"/>
        <v>5.0349960851630871E+26</v>
      </c>
      <c r="AF278" s="57">
        <f t="shared" si="559"/>
        <v>2.3082602935201225E+28</v>
      </c>
      <c r="AG278" s="57">
        <f t="shared" si="559"/>
        <v>9.8766189705118061E+29</v>
      </c>
      <c r="AH278" s="57">
        <f t="shared" si="559"/>
        <v>3.9619062626396162E+31</v>
      </c>
      <c r="AI278" s="57">
        <f t="shared" si="559"/>
        <v>1.4957956265890001E+33</v>
      </c>
      <c r="AJ278" s="57">
        <f t="shared" si="559"/>
        <v>5.3335681303657691E+34</v>
      </c>
      <c r="AK278" s="57">
        <f t="shared" si="559"/>
        <v>1.80170403613869E+36</v>
      </c>
      <c r="AL278" s="57">
        <f t="shared" si="559"/>
        <v>5.7819426125053127E+37</v>
      </c>
      <c r="AM278" s="57">
        <f t="shared" si="538"/>
        <v>1</v>
      </c>
      <c r="AN278" s="57">
        <f t="shared" si="533"/>
        <v>1.3888888888888889E-3</v>
      </c>
      <c r="AO278" s="57">
        <f t="shared" ref="AO278:BH278" si="560">AN278+1/((FACT($B$4-1-AO$10))*(($B$5*$P278)^AO$10))</f>
        <v>1.4018934665002082E-3</v>
      </c>
      <c r="AP278" s="57">
        <f t="shared" si="560"/>
        <v>1.4019949379235174E-3</v>
      </c>
      <c r="AQ278" s="57">
        <f t="shared" si="560"/>
        <v>1.4019955713281574E-3</v>
      </c>
      <c r="AR278" s="57">
        <f t="shared" si="560"/>
        <v>1.4019955742935349E-3</v>
      </c>
      <c r="AS278" s="57">
        <f t="shared" si="560"/>
        <v>1.4019955743027901E-3</v>
      </c>
      <c r="AT278" s="57">
        <f t="shared" si="560"/>
        <v>1.4019955743028046E-3</v>
      </c>
      <c r="AU278" s="57" t="e">
        <f t="shared" si="560"/>
        <v>#NUM!</v>
      </c>
      <c r="AV278" s="57" t="e">
        <f t="shared" si="560"/>
        <v>#NUM!</v>
      </c>
      <c r="AW278" s="57" t="e">
        <f t="shared" si="560"/>
        <v>#NUM!</v>
      </c>
      <c r="AX278" s="57" t="e">
        <f t="shared" si="560"/>
        <v>#NUM!</v>
      </c>
      <c r="AY278" s="57" t="e">
        <f t="shared" si="560"/>
        <v>#NUM!</v>
      </c>
      <c r="AZ278" s="57" t="e">
        <f t="shared" si="560"/>
        <v>#NUM!</v>
      </c>
      <c r="BA278" s="57" t="e">
        <f t="shared" si="560"/>
        <v>#NUM!</v>
      </c>
      <c r="BB278" s="57" t="e">
        <f t="shared" si="560"/>
        <v>#NUM!</v>
      </c>
      <c r="BC278" s="57" t="e">
        <f t="shared" si="560"/>
        <v>#NUM!</v>
      </c>
      <c r="BD278" s="57" t="e">
        <f t="shared" si="560"/>
        <v>#NUM!</v>
      </c>
      <c r="BE278" s="57" t="e">
        <f t="shared" si="560"/>
        <v>#NUM!</v>
      </c>
      <c r="BF278" s="57" t="e">
        <f t="shared" si="560"/>
        <v>#NUM!</v>
      </c>
      <c r="BG278" s="57" t="e">
        <f t="shared" si="560"/>
        <v>#NUM!</v>
      </c>
      <c r="BH278" s="57" t="e">
        <f t="shared" si="560"/>
        <v>#NUM!</v>
      </c>
      <c r="BI278" s="5">
        <f t="shared" si="540"/>
        <v>4.7551267556475123</v>
      </c>
    </row>
    <row r="279" spans="4:61" s="1" customFormat="1">
      <c r="D279" s="5"/>
      <c r="E279" s="5"/>
      <c r="F279" s="5"/>
      <c r="G279" s="5"/>
      <c r="H279" s="5"/>
      <c r="O279" s="3"/>
      <c r="P279" s="58">
        <v>134</v>
      </c>
      <c r="Q279" s="57">
        <f t="shared" si="535"/>
        <v>2.1665773331171487E-265</v>
      </c>
      <c r="R279" s="57">
        <f t="shared" si="536"/>
        <v>1</v>
      </c>
      <c r="S279" s="57">
        <f t="shared" ref="S279:AL279" si="561">R279+(($B$5*$P279)^S$10)/FACT(S$10)</f>
        <v>644.19999999999993</v>
      </c>
      <c r="T279" s="57">
        <f t="shared" si="561"/>
        <v>207497.31999999998</v>
      </c>
      <c r="U279" s="57">
        <f t="shared" si="561"/>
        <v>44556806.247999988</v>
      </c>
      <c r="V279" s="57">
        <f t="shared" si="561"/>
        <v>7175925681.8703976</v>
      </c>
      <c r="W279" s="57">
        <f t="shared" si="561"/>
        <v>924555217841.93542</v>
      </c>
      <c r="X279" s="57">
        <f t="shared" si="561"/>
        <v>99267615337400.906</v>
      </c>
      <c r="Y279" s="57">
        <f t="shared" si="561"/>
        <v>9135589939466016</v>
      </c>
      <c r="Z279" s="57">
        <f t="shared" si="561"/>
        <v>7.3565590479940672E+17</v>
      </c>
      <c r="AA279" s="57">
        <f t="shared" si="561"/>
        <v>5.2657641073456505E+19</v>
      </c>
      <c r="AB279" s="57">
        <f t="shared" si="561"/>
        <v>3.3922797271214808E+21</v>
      </c>
      <c r="AC279" s="57">
        <f t="shared" si="561"/>
        <v>1.9866909115858411E+23</v>
      </c>
      <c r="AD279" s="57">
        <f t="shared" si="561"/>
        <v>1.0665506183884979E+25</v>
      </c>
      <c r="AE279" s="57">
        <f t="shared" si="561"/>
        <v>5.28532399879394E+26</v>
      </c>
      <c r="AF279" s="57">
        <f t="shared" si="561"/>
        <v>2.4320817115947346E+28</v>
      </c>
      <c r="AG279" s="57">
        <f t="shared" si="561"/>
        <v>1.044533985740941E+30</v>
      </c>
      <c r="AH279" s="57">
        <f t="shared" si="561"/>
        <v>4.2057103364465694E+31</v>
      </c>
      <c r="AI279" s="57">
        <f t="shared" si="561"/>
        <v>1.5937797283289221E+33</v>
      </c>
      <c r="AJ279" s="57">
        <f t="shared" si="561"/>
        <v>5.7042001527058816E+34</v>
      </c>
      <c r="AK279" s="57">
        <f t="shared" si="561"/>
        <v>1.9341102257872203E+36</v>
      </c>
      <c r="AL279" s="57">
        <f t="shared" si="561"/>
        <v>6.2300624317994008E+37</v>
      </c>
      <c r="AM279" s="57">
        <f t="shared" si="538"/>
        <v>1</v>
      </c>
      <c r="AN279" s="57">
        <f t="shared" si="533"/>
        <v>1.3888888888888889E-3</v>
      </c>
      <c r="AO279" s="57">
        <f t="shared" ref="AO279:BH279" si="562">AN279+1/((FACT($B$4-1-AO$10))*(($B$5*$P279)^AO$10))</f>
        <v>1.4018449419568822E-3</v>
      </c>
      <c r="AP279" s="57">
        <f t="shared" si="562"/>
        <v>1.4019456575435425E-3</v>
      </c>
      <c r="AQ279" s="57">
        <f t="shared" si="562"/>
        <v>1.4019462838842556E-3</v>
      </c>
      <c r="AR279" s="57">
        <f t="shared" si="562"/>
        <v>1.4019462868056208E-3</v>
      </c>
      <c r="AS279" s="57">
        <f t="shared" si="562"/>
        <v>1.4019462868147046E-3</v>
      </c>
      <c r="AT279" s="57">
        <f t="shared" si="562"/>
        <v>1.4019462868147187E-3</v>
      </c>
      <c r="AU279" s="57" t="e">
        <f t="shared" si="562"/>
        <v>#NUM!</v>
      </c>
      <c r="AV279" s="57" t="e">
        <f t="shared" si="562"/>
        <v>#NUM!</v>
      </c>
      <c r="AW279" s="57" t="e">
        <f t="shared" si="562"/>
        <v>#NUM!</v>
      </c>
      <c r="AX279" s="57" t="e">
        <f t="shared" si="562"/>
        <v>#NUM!</v>
      </c>
      <c r="AY279" s="57" t="e">
        <f t="shared" si="562"/>
        <v>#NUM!</v>
      </c>
      <c r="AZ279" s="57" t="e">
        <f t="shared" si="562"/>
        <v>#NUM!</v>
      </c>
      <c r="BA279" s="57" t="e">
        <f t="shared" si="562"/>
        <v>#NUM!</v>
      </c>
      <c r="BB279" s="57" t="e">
        <f t="shared" si="562"/>
        <v>#NUM!</v>
      </c>
      <c r="BC279" s="57" t="e">
        <f t="shared" si="562"/>
        <v>#NUM!</v>
      </c>
      <c r="BD279" s="57" t="e">
        <f t="shared" si="562"/>
        <v>#NUM!</v>
      </c>
      <c r="BE279" s="57" t="e">
        <f t="shared" si="562"/>
        <v>#NUM!</v>
      </c>
      <c r="BF279" s="57" t="e">
        <f t="shared" si="562"/>
        <v>#NUM!</v>
      </c>
      <c r="BG279" s="57" t="e">
        <f t="shared" si="562"/>
        <v>#NUM!</v>
      </c>
      <c r="BH279" s="57" t="e">
        <f t="shared" si="562"/>
        <v>#NUM!</v>
      </c>
      <c r="BI279" s="5">
        <f t="shared" si="540"/>
        <v>4.7552939291373386</v>
      </c>
    </row>
    <row r="280" spans="4:61" s="1" customFormat="1">
      <c r="D280" s="5"/>
      <c r="E280" s="5"/>
      <c r="F280" s="5"/>
      <c r="G280" s="5"/>
      <c r="H280" s="5"/>
      <c r="O280" s="3"/>
      <c r="P280" s="57">
        <v>134.5</v>
      </c>
      <c r="Q280" s="57">
        <f t="shared" si="535"/>
        <v>2.0098903011800798E-266</v>
      </c>
      <c r="R280" s="57">
        <f t="shared" si="536"/>
        <v>1</v>
      </c>
      <c r="S280" s="57">
        <f t="shared" ref="S280:AL280" si="563">R280+(($B$5*$P280)^S$10)/FACT(S$10)</f>
        <v>646.6</v>
      </c>
      <c r="T280" s="57">
        <f t="shared" si="563"/>
        <v>209046.28000000003</v>
      </c>
      <c r="U280" s="57">
        <f t="shared" si="563"/>
        <v>45056657.416000009</v>
      </c>
      <c r="V280" s="57">
        <f t="shared" si="563"/>
        <v>7283461094.7664022</v>
      </c>
      <c r="W280" s="57">
        <f t="shared" si="563"/>
        <v>941906242045.4502</v>
      </c>
      <c r="X280" s="57">
        <f t="shared" si="563"/>
        <v>101507317472339.05</v>
      </c>
      <c r="Y280" s="57">
        <f t="shared" si="563"/>
        <v>9376511530369132</v>
      </c>
      <c r="Z280" s="57">
        <f t="shared" si="563"/>
        <v>7.5786935151114035E+17</v>
      </c>
      <c r="AA280" s="57">
        <f t="shared" si="563"/>
        <v>5.4449755739465122E+19</v>
      </c>
      <c r="AB280" s="57">
        <f t="shared" si="563"/>
        <v>3.520797940945775E+21</v>
      </c>
      <c r="AC280" s="57">
        <f t="shared" si="563"/>
        <v>2.0696392415632701E+23</v>
      </c>
      <c r="AD280" s="57">
        <f t="shared" si="563"/>
        <v>1.1152204114543838E+25</v>
      </c>
      <c r="AE280" s="57">
        <f t="shared" si="563"/>
        <v>5.5470967080024985E+26</v>
      </c>
      <c r="AF280" s="57">
        <f t="shared" si="563"/>
        <v>2.5620473991678239E+28</v>
      </c>
      <c r="AG280" s="57">
        <f t="shared" si="563"/>
        <v>1.1044509703622668E+30</v>
      </c>
      <c r="AH280" s="57">
        <f t="shared" si="563"/>
        <v>4.4635261498915514E+31</v>
      </c>
      <c r="AI280" s="57">
        <f t="shared" si="563"/>
        <v>1.6977818072185613E+33</v>
      </c>
      <c r="AJ280" s="57">
        <f t="shared" si="563"/>
        <v>6.0990637913696529E+34</v>
      </c>
      <c r="AK280" s="57">
        <f t="shared" si="563"/>
        <v>2.0756994748790742E+36</v>
      </c>
      <c r="AL280" s="57">
        <f t="shared" si="563"/>
        <v>6.7110500732121468E+37</v>
      </c>
      <c r="AM280" s="57">
        <f t="shared" si="538"/>
        <v>1</v>
      </c>
      <c r="AN280" s="57">
        <f t="shared" si="533"/>
        <v>1.3888888888888889E-3</v>
      </c>
      <c r="AO280" s="57">
        <f t="shared" ref="AO280:BH280" si="564">AN280+1/((FACT($B$4-1-AO$10))*(($B$5*$P280)^AO$10))</f>
        <v>1.4017967781908302E-3</v>
      </c>
      <c r="AP280" s="57">
        <f t="shared" si="564"/>
        <v>1.401896746354569E-3</v>
      </c>
      <c r="AQ280" s="57">
        <f t="shared" si="564"/>
        <v>1.4018973657360049E-3</v>
      </c>
      <c r="AR280" s="57">
        <f t="shared" si="564"/>
        <v>1.4018973686141713E-3</v>
      </c>
      <c r="AS280" s="57">
        <f t="shared" si="564"/>
        <v>1.4018973686230876E-3</v>
      </c>
      <c r="AT280" s="57">
        <f t="shared" si="564"/>
        <v>1.4018973686231015E-3</v>
      </c>
      <c r="AU280" s="57" t="e">
        <f t="shared" si="564"/>
        <v>#NUM!</v>
      </c>
      <c r="AV280" s="57" t="e">
        <f t="shared" si="564"/>
        <v>#NUM!</v>
      </c>
      <c r="AW280" s="57" t="e">
        <f t="shared" si="564"/>
        <v>#NUM!</v>
      </c>
      <c r="AX280" s="57" t="e">
        <f t="shared" si="564"/>
        <v>#NUM!</v>
      </c>
      <c r="AY280" s="57" t="e">
        <f t="shared" si="564"/>
        <v>#NUM!</v>
      </c>
      <c r="AZ280" s="57" t="e">
        <f t="shared" si="564"/>
        <v>#NUM!</v>
      </c>
      <c r="BA280" s="57" t="e">
        <f t="shared" si="564"/>
        <v>#NUM!</v>
      </c>
      <c r="BB280" s="57" t="e">
        <f t="shared" si="564"/>
        <v>#NUM!</v>
      </c>
      <c r="BC280" s="57" t="e">
        <f t="shared" si="564"/>
        <v>#NUM!</v>
      </c>
      <c r="BD280" s="57" t="e">
        <f t="shared" si="564"/>
        <v>#NUM!</v>
      </c>
      <c r="BE280" s="57" t="e">
        <f t="shared" si="564"/>
        <v>#NUM!</v>
      </c>
      <c r="BF280" s="57" t="e">
        <f t="shared" si="564"/>
        <v>#NUM!</v>
      </c>
      <c r="BG280" s="57" t="e">
        <f t="shared" si="564"/>
        <v>#NUM!</v>
      </c>
      <c r="BH280" s="57" t="e">
        <f t="shared" si="564"/>
        <v>#NUM!</v>
      </c>
      <c r="BI280" s="5">
        <f t="shared" si="540"/>
        <v>4.7554598616690829</v>
      </c>
    </row>
    <row r="281" spans="4:61" s="1" customFormat="1">
      <c r="D281" s="5"/>
      <c r="E281" s="5"/>
      <c r="F281" s="5"/>
      <c r="G281" s="5"/>
      <c r="H281" s="5"/>
      <c r="O281" s="3"/>
      <c r="P281" s="58">
        <v>135</v>
      </c>
      <c r="Q281" s="57">
        <f t="shared" si="535"/>
        <v>1.8643802895017224E-267</v>
      </c>
      <c r="R281" s="57">
        <f t="shared" si="536"/>
        <v>1</v>
      </c>
      <c r="S281" s="57">
        <f t="shared" ref="S281:AL281" si="565">R281+(($B$5*$P281)^S$10)/FACT(S$10)</f>
        <v>649</v>
      </c>
      <c r="T281" s="57">
        <f t="shared" si="565"/>
        <v>210601</v>
      </c>
      <c r="U281" s="57">
        <f t="shared" si="565"/>
        <v>45560233</v>
      </c>
      <c r="V281" s="57">
        <f t="shared" si="565"/>
        <v>7392200617</v>
      </c>
      <c r="W281" s="57">
        <f t="shared" si="565"/>
        <v>959516794383.40002</v>
      </c>
      <c r="X281" s="57">
        <f t="shared" si="565"/>
        <v>103788972921154.61</v>
      </c>
      <c r="Y281" s="57">
        <f t="shared" si="565"/>
        <v>9622858625799402</v>
      </c>
      <c r="Z281" s="57">
        <f t="shared" si="565"/>
        <v>7.8066750050893747E+17</v>
      </c>
      <c r="AA281" s="57">
        <f t="shared" si="565"/>
        <v>5.6295881716094886E+19</v>
      </c>
      <c r="AB281" s="57">
        <f t="shared" si="565"/>
        <v>3.653681762886064E+21</v>
      </c>
      <c r="AC281" s="57">
        <f t="shared" si="565"/>
        <v>2.1557241367180788E+23</v>
      </c>
      <c r="AD281" s="57">
        <f t="shared" si="565"/>
        <v>1.1659183936753588E+25</v>
      </c>
      <c r="AE281" s="57">
        <f t="shared" si="565"/>
        <v>5.820792044719068E+26</v>
      </c>
      <c r="AF281" s="57">
        <f t="shared" si="565"/>
        <v>2.6984377297813289E+28</v>
      </c>
      <c r="AG281" s="57">
        <f t="shared" si="565"/>
        <v>1.1675636549301609E+30</v>
      </c>
      <c r="AH281" s="57">
        <f t="shared" si="565"/>
        <v>4.7361024399040238E+31</v>
      </c>
      <c r="AI281" s="57">
        <f t="shared" si="565"/>
        <v>1.8081470574686479E+33</v>
      </c>
      <c r="AJ281" s="57">
        <f t="shared" si="565"/>
        <v>6.5196444247974516E+34</v>
      </c>
      <c r="AK281" s="57">
        <f t="shared" si="565"/>
        <v>2.227071001061017E+36</v>
      </c>
      <c r="AL281" s="57">
        <f t="shared" si="565"/>
        <v>7.2271806641803593E+37</v>
      </c>
      <c r="AM281" s="57">
        <f t="shared" si="538"/>
        <v>1</v>
      </c>
      <c r="AN281" s="57">
        <f t="shared" si="533"/>
        <v>1.3888888888888889E-3</v>
      </c>
      <c r="AO281" s="57">
        <f t="shared" ref="AO281:BH281" si="566">AN281+1/((FACT($B$4-1-AO$10))*(($B$5*$P281)^AO$10))</f>
        <v>1.4017489711934156E-3</v>
      </c>
      <c r="AP281" s="57">
        <f t="shared" si="566"/>
        <v>1.4018482002235431E-3</v>
      </c>
      <c r="AQ281" s="57">
        <f t="shared" si="566"/>
        <v>1.4018488127484205E-3</v>
      </c>
      <c r="AR281" s="57">
        <f t="shared" si="566"/>
        <v>1.4018488155841838E-3</v>
      </c>
      <c r="AS281" s="57">
        <f t="shared" si="566"/>
        <v>1.4018488155929361E-3</v>
      </c>
      <c r="AT281" s="57">
        <f t="shared" si="566"/>
        <v>1.4018488155929495E-3</v>
      </c>
      <c r="AU281" s="57" t="e">
        <f t="shared" si="566"/>
        <v>#NUM!</v>
      </c>
      <c r="AV281" s="57" t="e">
        <f t="shared" si="566"/>
        <v>#NUM!</v>
      </c>
      <c r="AW281" s="57" t="e">
        <f t="shared" si="566"/>
        <v>#NUM!</v>
      </c>
      <c r="AX281" s="57" t="e">
        <f t="shared" si="566"/>
        <v>#NUM!</v>
      </c>
      <c r="AY281" s="57" t="e">
        <f t="shared" si="566"/>
        <v>#NUM!</v>
      </c>
      <c r="AZ281" s="57" t="e">
        <f t="shared" si="566"/>
        <v>#NUM!</v>
      </c>
      <c r="BA281" s="57" t="e">
        <f t="shared" si="566"/>
        <v>#NUM!</v>
      </c>
      <c r="BB281" s="57" t="e">
        <f t="shared" si="566"/>
        <v>#NUM!</v>
      </c>
      <c r="BC281" s="57" t="e">
        <f t="shared" si="566"/>
        <v>#NUM!</v>
      </c>
      <c r="BD281" s="57" t="e">
        <f t="shared" si="566"/>
        <v>#NUM!</v>
      </c>
      <c r="BE281" s="57" t="e">
        <f t="shared" si="566"/>
        <v>#NUM!</v>
      </c>
      <c r="BF281" s="57" t="e">
        <f t="shared" si="566"/>
        <v>#NUM!</v>
      </c>
      <c r="BG281" s="57" t="e">
        <f t="shared" si="566"/>
        <v>#NUM!</v>
      </c>
      <c r="BH281" s="57" t="e">
        <f t="shared" si="566"/>
        <v>#NUM!</v>
      </c>
      <c r="BI281" s="5">
        <f t="shared" si="540"/>
        <v>4.755624567009261</v>
      </c>
    </row>
    <row r="282" spans="4:61" s="1" customFormat="1">
      <c r="D282" s="5"/>
      <c r="E282" s="5"/>
      <c r="F282" s="5"/>
      <c r="G282" s="5"/>
      <c r="H282" s="5"/>
      <c r="O282" s="3"/>
      <c r="P282" s="57">
        <v>135.5</v>
      </c>
      <c r="Q282" s="57">
        <f t="shared" si="535"/>
        <v>1.7292624319879099E-268</v>
      </c>
      <c r="R282" s="57">
        <f t="shared" si="536"/>
        <v>1</v>
      </c>
      <c r="S282" s="57">
        <f t="shared" ref="S282:AL282" si="567">R282+(($B$5*$P282)^S$10)/FACT(S$10)</f>
        <v>651.4</v>
      </c>
      <c r="T282" s="57">
        <f t="shared" si="567"/>
        <v>212161.47999999998</v>
      </c>
      <c r="U282" s="57">
        <f t="shared" si="567"/>
        <v>46067546.823999986</v>
      </c>
      <c r="V282" s="57">
        <f t="shared" si="567"/>
        <v>7502153203.758399</v>
      </c>
      <c r="W282" s="57">
        <f t="shared" si="567"/>
        <v>977389775457.78503</v>
      </c>
      <c r="X282" s="57">
        <f t="shared" si="567"/>
        <v>106113208027794.25</v>
      </c>
      <c r="Y282" s="57">
        <f t="shared" si="567"/>
        <v>9874732663930598</v>
      </c>
      <c r="Z282" s="57">
        <f t="shared" si="567"/>
        <v>8.0406349442882867E+17</v>
      </c>
      <c r="AA282" s="57">
        <f t="shared" si="567"/>
        <v>5.819743801130546E+19</v>
      </c>
      <c r="AB282" s="57">
        <f t="shared" si="567"/>
        <v>3.7910625165889613E+21</v>
      </c>
      <c r="AC282" s="57">
        <f t="shared" si="567"/>
        <v>2.2450519407176235E+23</v>
      </c>
      <c r="AD282" s="57">
        <f t="shared" si="567"/>
        <v>1.218721112436216E+25</v>
      </c>
      <c r="AE282" s="57">
        <f t="shared" si="567"/>
        <v>6.1069059089827554E+26</v>
      </c>
      <c r="AF282" s="57">
        <f t="shared" si="567"/>
        <v>2.841544760553779E+28</v>
      </c>
      <c r="AG282" s="57">
        <f t="shared" si="567"/>
        <v>1.2340297117603071E+30</v>
      </c>
      <c r="AH282" s="57">
        <f t="shared" si="567"/>
        <v>5.0242249549651682E+31</v>
      </c>
      <c r="AI282" s="57">
        <f t="shared" si="567"/>
        <v>1.9252390838181545E+33</v>
      </c>
      <c r="AJ282" s="57">
        <f t="shared" si="567"/>
        <v>6.9675124695386727E+34</v>
      </c>
      <c r="AK282" s="57">
        <f t="shared" si="567"/>
        <v>2.3888606826829759E+36</v>
      </c>
      <c r="AL282" s="57">
        <f t="shared" si="567"/>
        <v>7.7808775028439363E+37</v>
      </c>
      <c r="AM282" s="57">
        <f t="shared" si="538"/>
        <v>1</v>
      </c>
      <c r="AN282" s="57">
        <f t="shared" si="533"/>
        <v>1.3888888888888889E-3</v>
      </c>
      <c r="AO282" s="57">
        <f t="shared" ref="AO282:BH282" si="568">AN282+1/((FACT($B$4-1-AO$10))*(($B$5*$P282)^AO$10))</f>
        <v>1.4017015170151702E-3</v>
      </c>
      <c r="AP282" s="57">
        <f t="shared" si="568"/>
        <v>1.4018000150788717E-3</v>
      </c>
      <c r="AQ282" s="57">
        <f t="shared" si="568"/>
        <v>1.4018006208480211E-3</v>
      </c>
      <c r="AR282" s="57">
        <f t="shared" si="568"/>
        <v>1.4018006236421593E-3</v>
      </c>
      <c r="AS282" s="57">
        <f t="shared" si="568"/>
        <v>1.4018006236507514E-3</v>
      </c>
      <c r="AT282" s="57">
        <f t="shared" si="568"/>
        <v>1.4018006236507646E-3</v>
      </c>
      <c r="AU282" s="57" t="e">
        <f t="shared" si="568"/>
        <v>#NUM!</v>
      </c>
      <c r="AV282" s="57" t="e">
        <f t="shared" si="568"/>
        <v>#NUM!</v>
      </c>
      <c r="AW282" s="57" t="e">
        <f t="shared" si="568"/>
        <v>#NUM!</v>
      </c>
      <c r="AX282" s="57" t="e">
        <f t="shared" si="568"/>
        <v>#NUM!</v>
      </c>
      <c r="AY282" s="57" t="e">
        <f t="shared" si="568"/>
        <v>#NUM!</v>
      </c>
      <c r="AZ282" s="57" t="e">
        <f t="shared" si="568"/>
        <v>#NUM!</v>
      </c>
      <c r="BA282" s="57" t="e">
        <f t="shared" si="568"/>
        <v>#NUM!</v>
      </c>
      <c r="BB282" s="57" t="e">
        <f t="shared" si="568"/>
        <v>#NUM!</v>
      </c>
      <c r="BC282" s="57" t="e">
        <f t="shared" si="568"/>
        <v>#NUM!</v>
      </c>
      <c r="BD282" s="57" t="e">
        <f t="shared" si="568"/>
        <v>#NUM!</v>
      </c>
      <c r="BE282" s="57" t="e">
        <f t="shared" si="568"/>
        <v>#NUM!</v>
      </c>
      <c r="BF282" s="57" t="e">
        <f t="shared" si="568"/>
        <v>#NUM!</v>
      </c>
      <c r="BG282" s="57" t="e">
        <f t="shared" si="568"/>
        <v>#NUM!</v>
      </c>
      <c r="BH282" s="57" t="e">
        <f t="shared" si="568"/>
        <v>#NUM!</v>
      </c>
      <c r="BI282" s="5">
        <f t="shared" si="540"/>
        <v>4.7557880587215058</v>
      </c>
    </row>
    <row r="283" spans="4:61" s="1" customFormat="1">
      <c r="D283" s="5"/>
      <c r="E283" s="5"/>
      <c r="F283" s="5"/>
      <c r="G283" s="5"/>
      <c r="H283" s="5"/>
      <c r="O283" s="3"/>
      <c r="P283" s="58">
        <v>136</v>
      </c>
      <c r="Q283" s="57">
        <f t="shared" si="535"/>
        <v>1.6038059818815094E-269</v>
      </c>
      <c r="R283" s="57">
        <f t="shared" si="536"/>
        <v>1</v>
      </c>
      <c r="S283" s="57">
        <f t="shared" ref="S283:AL283" si="569">R283+(($B$5*$P283)^S$10)/FACT(S$10)</f>
        <v>653.79999999999995</v>
      </c>
      <c r="T283" s="57">
        <f t="shared" si="569"/>
        <v>213727.71999999997</v>
      </c>
      <c r="U283" s="57">
        <f t="shared" si="569"/>
        <v>46578612.71199999</v>
      </c>
      <c r="V283" s="57">
        <f t="shared" si="569"/>
        <v>7613327843.4063978</v>
      </c>
      <c r="W283" s="57">
        <f t="shared" si="569"/>
        <v>995528107402.86694</v>
      </c>
      <c r="X283" s="57">
        <f t="shared" si="569"/>
        <v>108480656123472.17</v>
      </c>
      <c r="Y283" s="57">
        <f t="shared" si="569"/>
        <v>1.0132236594536334E+16</v>
      </c>
      <c r="Z283" s="57">
        <f t="shared" si="569"/>
        <v>8.2807072116902592E+17</v>
      </c>
      <c r="AA283" s="57">
        <f t="shared" si="569"/>
        <v>6.0155875468971999E+19</v>
      </c>
      <c r="AB283" s="57">
        <f t="shared" si="569"/>
        <v>3.93307496940555E+21</v>
      </c>
      <c r="AC283" s="57">
        <f t="shared" si="569"/>
        <v>2.337732190168417E+23</v>
      </c>
      <c r="AD283" s="57">
        <f t="shared" si="569"/>
        <v>1.273707705519737E+25</v>
      </c>
      <c r="AE283" s="57">
        <f t="shared" si="569"/>
        <v>6.4059528815201633E+26</v>
      </c>
      <c r="AF283" s="57">
        <f t="shared" si="569"/>
        <v>2.9916726731295118E+28</v>
      </c>
      <c r="AG283" s="57">
        <f t="shared" si="569"/>
        <v>1.304013967136883E+30</v>
      </c>
      <c r="AH283" s="57">
        <f t="shared" si="569"/>
        <v>5.3287181375684864E+31</v>
      </c>
      <c r="AI283" s="57">
        <f t="shared" si="569"/>
        <v>2.0494408098639273E+33</v>
      </c>
      <c r="AJ283" s="57">
        <f t="shared" si="569"/>
        <v>7.4443279069704177E+34</v>
      </c>
      <c r="AK283" s="57">
        <f t="shared" si="569"/>
        <v>2.561743153597268E+36</v>
      </c>
      <c r="AL283" s="57">
        <f t="shared" si="569"/>
        <v>8.3747211058176947E+37</v>
      </c>
      <c r="AM283" s="57">
        <f t="shared" si="538"/>
        <v>1</v>
      </c>
      <c r="AN283" s="57">
        <f t="shared" si="533"/>
        <v>1.3888888888888889E-3</v>
      </c>
      <c r="AO283" s="57">
        <f t="shared" ref="AO283:BH283" si="570">AN283+1/((FACT($B$4-1-AO$10))*(($B$5*$P283)^AO$10))</f>
        <v>1.4016544117647059E-3</v>
      </c>
      <c r="AP283" s="57">
        <f t="shared" si="570"/>
        <v>1.4017521869092817E-3</v>
      </c>
      <c r="AQ283" s="57">
        <f t="shared" si="570"/>
        <v>1.4017527860216872E-3</v>
      </c>
      <c r="AR283" s="57">
        <f t="shared" si="570"/>
        <v>1.4017527887749612E-3</v>
      </c>
      <c r="AS283" s="57">
        <f t="shared" si="570"/>
        <v>1.4017527887833965E-3</v>
      </c>
      <c r="AT283" s="57">
        <f t="shared" si="570"/>
        <v>1.4017527887834095E-3</v>
      </c>
      <c r="AU283" s="57" t="e">
        <f t="shared" si="570"/>
        <v>#NUM!</v>
      </c>
      <c r="AV283" s="57" t="e">
        <f t="shared" si="570"/>
        <v>#NUM!</v>
      </c>
      <c r="AW283" s="57" t="e">
        <f t="shared" si="570"/>
        <v>#NUM!</v>
      </c>
      <c r="AX283" s="57" t="e">
        <f t="shared" si="570"/>
        <v>#NUM!</v>
      </c>
      <c r="AY283" s="57" t="e">
        <f t="shared" si="570"/>
        <v>#NUM!</v>
      </c>
      <c r="AZ283" s="57" t="e">
        <f t="shared" si="570"/>
        <v>#NUM!</v>
      </c>
      <c r="BA283" s="57" t="e">
        <f t="shared" si="570"/>
        <v>#NUM!</v>
      </c>
      <c r="BB283" s="57" t="e">
        <f t="shared" si="570"/>
        <v>#NUM!</v>
      </c>
      <c r="BC283" s="57" t="e">
        <f t="shared" si="570"/>
        <v>#NUM!</v>
      </c>
      <c r="BD283" s="57" t="e">
        <f t="shared" si="570"/>
        <v>#NUM!</v>
      </c>
      <c r="BE283" s="57" t="e">
        <f t="shared" si="570"/>
        <v>#NUM!</v>
      </c>
      <c r="BF283" s="57" t="e">
        <f t="shared" si="570"/>
        <v>#NUM!</v>
      </c>
      <c r="BG283" s="57" t="e">
        <f t="shared" si="570"/>
        <v>#NUM!</v>
      </c>
      <c r="BH283" s="57" t="e">
        <f t="shared" si="570"/>
        <v>#NUM!</v>
      </c>
      <c r="BI283" s="5">
        <f t="shared" si="540"/>
        <v>4.7559503501703109</v>
      </c>
    </row>
    <row r="284" spans="4:61" s="1" customFormat="1">
      <c r="D284" s="5"/>
      <c r="E284" s="5"/>
      <c r="F284" s="5"/>
      <c r="G284" s="5"/>
      <c r="H284" s="5"/>
      <c r="O284" s="3"/>
      <c r="P284" s="57">
        <v>136.5</v>
      </c>
      <c r="Q284" s="57">
        <f t="shared" si="535"/>
        <v>1.4873306593886443E-270</v>
      </c>
      <c r="R284" s="57">
        <f t="shared" si="536"/>
        <v>1</v>
      </c>
      <c r="S284" s="57">
        <f t="shared" ref="S284:AL284" si="571">R284+(($B$5*$P284)^S$10)/FACT(S$10)</f>
        <v>656.19999999999993</v>
      </c>
      <c r="T284" s="57">
        <f t="shared" si="571"/>
        <v>215299.71999999997</v>
      </c>
      <c r="U284" s="57">
        <f t="shared" si="571"/>
        <v>47093444.487999983</v>
      </c>
      <c r="V284" s="57">
        <f t="shared" si="571"/>
        <v>7725733557.4863968</v>
      </c>
      <c r="W284" s="57">
        <f t="shared" si="571"/>
        <v>1013934733964.7963</v>
      </c>
      <c r="X284" s="57">
        <f t="shared" si="571"/>
        <v>110891957578443.02</v>
      </c>
      <c r="Y284" s="57">
        <f t="shared" si="571"/>
        <v>1.0395474895821604E+16</v>
      </c>
      <c r="Z284" s="57">
        <f t="shared" si="571"/>
        <v>8.5270281753793626E+17</v>
      </c>
      <c r="AA284" s="57">
        <f t="shared" si="571"/>
        <v>6.2172677361883873E+19</v>
      </c>
      <c r="AB284" s="57">
        <f t="shared" si="571"/>
        <v>4.0798574095074297E+21</v>
      </c>
      <c r="AC284" s="57">
        <f t="shared" si="571"/>
        <v>2.4338776981875847E+23</v>
      </c>
      <c r="AD284" s="57">
        <f t="shared" si="571"/>
        <v>1.3309599787363865E+25</v>
      </c>
      <c r="AE284" s="57">
        <f t="shared" si="571"/>
        <v>6.7184668547163707E+26</v>
      </c>
      <c r="AF284" s="57">
        <f t="shared" si="571"/>
        <v>3.1491382295495623E+28</v>
      </c>
      <c r="AG284" s="57">
        <f t="shared" si="571"/>
        <v>1.377688697741343E+30</v>
      </c>
      <c r="AH284" s="57">
        <f t="shared" si="571"/>
        <v>5.6504468765248794E+31</v>
      </c>
      <c r="AI284" s="57">
        <f t="shared" si="571"/>
        <v>2.1811554276023595E+33</v>
      </c>
      <c r="AJ284" s="57">
        <f t="shared" si="571"/>
        <v>7.9518450329273173E+34</v>
      </c>
      <c r="AK284" s="57">
        <f t="shared" si="571"/>
        <v>2.746434009254258E+36</v>
      </c>
      <c r="AL284" s="57">
        <f t="shared" si="571"/>
        <v>9.011458771963675E+37</v>
      </c>
      <c r="AM284" s="57">
        <f t="shared" si="538"/>
        <v>1</v>
      </c>
      <c r="AN284" s="57">
        <f t="shared" si="533"/>
        <v>1.3888888888888889E-3</v>
      </c>
      <c r="AO284" s="57">
        <f t="shared" ref="AO284:BH284" si="572">AN284+1/((FACT($B$4-1-AO$10))*(($B$5*$P284)^AO$10))</f>
        <v>1.4016076516076518E-3</v>
      </c>
      <c r="AP284" s="57">
        <f t="shared" si="572"/>
        <v>1.4017047117627095E-3</v>
      </c>
      <c r="AQ284" s="57">
        <f t="shared" si="572"/>
        <v>1.4017053043155487E-3</v>
      </c>
      <c r="AR284" s="57">
        <f t="shared" si="572"/>
        <v>1.4017053070287026E-3</v>
      </c>
      <c r="AS284" s="57">
        <f t="shared" si="572"/>
        <v>1.4017053070369846E-3</v>
      </c>
      <c r="AT284" s="57">
        <f t="shared" si="572"/>
        <v>1.4017053070369972E-3</v>
      </c>
      <c r="AU284" s="57" t="e">
        <f t="shared" si="572"/>
        <v>#NUM!</v>
      </c>
      <c r="AV284" s="57" t="e">
        <f t="shared" si="572"/>
        <v>#NUM!</v>
      </c>
      <c r="AW284" s="57" t="e">
        <f t="shared" si="572"/>
        <v>#NUM!</v>
      </c>
      <c r="AX284" s="57" t="e">
        <f t="shared" si="572"/>
        <v>#NUM!</v>
      </c>
      <c r="AY284" s="57" t="e">
        <f t="shared" si="572"/>
        <v>#NUM!</v>
      </c>
      <c r="AZ284" s="57" t="e">
        <f t="shared" si="572"/>
        <v>#NUM!</v>
      </c>
      <c r="BA284" s="57" t="e">
        <f t="shared" si="572"/>
        <v>#NUM!</v>
      </c>
      <c r="BB284" s="57" t="e">
        <f t="shared" si="572"/>
        <v>#NUM!</v>
      </c>
      <c r="BC284" s="57" t="e">
        <f t="shared" si="572"/>
        <v>#NUM!</v>
      </c>
      <c r="BD284" s="57" t="e">
        <f t="shared" si="572"/>
        <v>#NUM!</v>
      </c>
      <c r="BE284" s="57" t="e">
        <f t="shared" si="572"/>
        <v>#NUM!</v>
      </c>
      <c r="BF284" s="57" t="e">
        <f t="shared" si="572"/>
        <v>#NUM!</v>
      </c>
      <c r="BG284" s="57" t="e">
        <f t="shared" si="572"/>
        <v>#NUM!</v>
      </c>
      <c r="BH284" s="57" t="e">
        <f t="shared" si="572"/>
        <v>#NUM!</v>
      </c>
      <c r="BI284" s="5">
        <f t="shared" si="540"/>
        <v>4.7561114545246586</v>
      </c>
    </row>
    <row r="285" spans="4:61" s="1" customFormat="1">
      <c r="D285" s="5"/>
      <c r="E285" s="5"/>
      <c r="F285" s="5"/>
      <c r="G285" s="5"/>
      <c r="H285" s="5"/>
      <c r="O285" s="3"/>
      <c r="P285" s="58">
        <v>137</v>
      </c>
      <c r="Q285" s="57">
        <f t="shared" si="535"/>
        <v>1.3792032394889437E-271</v>
      </c>
      <c r="R285" s="57">
        <f t="shared" si="536"/>
        <v>1</v>
      </c>
      <c r="S285" s="57">
        <f t="shared" ref="S285:AL285" si="573">R285+(($B$5*$P285)^S$10)/FACT(S$10)</f>
        <v>658.6</v>
      </c>
      <c r="T285" s="57">
        <f t="shared" si="573"/>
        <v>216877.48</v>
      </c>
      <c r="U285" s="57">
        <f t="shared" si="573"/>
        <v>47612055.975999996</v>
      </c>
      <c r="V285" s="57">
        <f t="shared" si="573"/>
        <v>7839379400.7184</v>
      </c>
      <c r="W285" s="57">
        <f t="shared" si="573"/>
        <v>1032612620581.2388</v>
      </c>
      <c r="X285" s="57">
        <f t="shared" si="573"/>
        <v>113347759853966.28</v>
      </c>
      <c r="Y285" s="57">
        <f t="shared" si="573"/>
        <v>1.0664553591378824E+16</v>
      </c>
      <c r="Z285" s="57">
        <f t="shared" si="573"/>
        <v>8.7797367294272205E+17</v>
      </c>
      <c r="AA285" s="57">
        <f t="shared" si="573"/>
        <v>6.4249359993547538E+19</v>
      </c>
      <c r="AB285" s="57">
        <f t="shared" si="573"/>
        <v>4.2315517244365204E+21</v>
      </c>
      <c r="AC285" s="57">
        <f t="shared" si="573"/>
        <v>2.5336046398422733E+23</v>
      </c>
      <c r="AD285" s="57">
        <f t="shared" si="573"/>
        <v>1.3905624855820762E+25</v>
      </c>
      <c r="AE285" s="57">
        <f t="shared" si="573"/>
        <v>7.0450016824595185E+26</v>
      </c>
      <c r="AF285" s="57">
        <f t="shared" si="573"/>
        <v>3.3142712434913832E+28</v>
      </c>
      <c r="AG285" s="57">
        <f t="shared" si="573"/>
        <v>1.4552339382056338E+30</v>
      </c>
      <c r="AH285" s="57">
        <f t="shared" si="573"/>
        <v>5.9903183317382223E+31</v>
      </c>
      <c r="AI285" s="57">
        <f t="shared" si="573"/>
        <v>2.3208073898907071E+33</v>
      </c>
      <c r="AJ285" s="57">
        <f t="shared" si="573"/>
        <v>8.4919174403369508E+34</v>
      </c>
      <c r="AK285" s="57">
        <f t="shared" si="573"/>
        <v>2.9436921295646149E+36</v>
      </c>
      <c r="AL285" s="57">
        <f t="shared" si="573"/>
        <v>9.6940146895266354E+37</v>
      </c>
      <c r="AM285" s="57">
        <f t="shared" si="538"/>
        <v>1</v>
      </c>
      <c r="AN285" s="57">
        <f t="shared" si="533"/>
        <v>1.3888888888888889E-3</v>
      </c>
      <c r="AO285" s="57">
        <f t="shared" ref="AO285:BH285" si="574">AN285+1/((FACT($B$4-1-AO$10))*(($B$5*$P285)^AO$10))</f>
        <v>1.4015612327656123E-3</v>
      </c>
      <c r="AP285" s="57">
        <f t="shared" si="574"/>
        <v>1.4016575857452103E-3</v>
      </c>
      <c r="AQ285" s="57">
        <f t="shared" si="574"/>
        <v>1.401658171833894E-3</v>
      </c>
      <c r="AR285" s="57">
        <f t="shared" si="574"/>
        <v>1.4016581745076562E-3</v>
      </c>
      <c r="AS285" s="57">
        <f t="shared" si="574"/>
        <v>1.4016581745157882E-3</v>
      </c>
      <c r="AT285" s="57">
        <f t="shared" si="574"/>
        <v>1.4016581745158005E-3</v>
      </c>
      <c r="AU285" s="57" t="e">
        <f t="shared" si="574"/>
        <v>#NUM!</v>
      </c>
      <c r="AV285" s="57" t="e">
        <f t="shared" si="574"/>
        <v>#NUM!</v>
      </c>
      <c r="AW285" s="57" t="e">
        <f t="shared" si="574"/>
        <v>#NUM!</v>
      </c>
      <c r="AX285" s="57" t="e">
        <f t="shared" si="574"/>
        <v>#NUM!</v>
      </c>
      <c r="AY285" s="57" t="e">
        <f t="shared" si="574"/>
        <v>#NUM!</v>
      </c>
      <c r="AZ285" s="57" t="e">
        <f t="shared" si="574"/>
        <v>#NUM!</v>
      </c>
      <c r="BA285" s="57" t="e">
        <f t="shared" si="574"/>
        <v>#NUM!</v>
      </c>
      <c r="BB285" s="57" t="e">
        <f t="shared" si="574"/>
        <v>#NUM!</v>
      </c>
      <c r="BC285" s="57" t="e">
        <f t="shared" si="574"/>
        <v>#NUM!</v>
      </c>
      <c r="BD285" s="57" t="e">
        <f t="shared" si="574"/>
        <v>#NUM!</v>
      </c>
      <c r="BE285" s="57" t="e">
        <f t="shared" si="574"/>
        <v>#NUM!</v>
      </c>
      <c r="BF285" s="57" t="e">
        <f t="shared" si="574"/>
        <v>#NUM!</v>
      </c>
      <c r="BG285" s="57" t="e">
        <f t="shared" si="574"/>
        <v>#NUM!</v>
      </c>
      <c r="BH285" s="57" t="e">
        <f t="shared" si="574"/>
        <v>#NUM!</v>
      </c>
      <c r="BI285" s="5">
        <f t="shared" si="540"/>
        <v>4.7562713847615878</v>
      </c>
    </row>
    <row r="286" spans="4:61" s="1" customFormat="1">
      <c r="D286" s="5"/>
      <c r="E286" s="5"/>
      <c r="F286" s="5"/>
      <c r="G286" s="5"/>
      <c r="H286" s="5"/>
      <c r="O286" s="3"/>
      <c r="P286" s="57">
        <v>137.5</v>
      </c>
      <c r="Q286" s="57">
        <f t="shared" si="535"/>
        <v>1.2788343646354943E-272</v>
      </c>
      <c r="R286" s="57">
        <f t="shared" si="536"/>
        <v>1</v>
      </c>
      <c r="S286" s="57">
        <f t="shared" ref="S286:AL286" si="575">R286+(($B$5*$P286)^S$10)/FACT(S$10)</f>
        <v>661</v>
      </c>
      <c r="T286" s="57">
        <f t="shared" si="575"/>
        <v>218461</v>
      </c>
      <c r="U286" s="57">
        <f t="shared" si="575"/>
        <v>48134461</v>
      </c>
      <c r="V286" s="57">
        <f t="shared" si="575"/>
        <v>7954274461</v>
      </c>
      <c r="W286" s="57">
        <f t="shared" si="575"/>
        <v>1051564754461</v>
      </c>
      <c r="X286" s="57">
        <f t="shared" si="575"/>
        <v>115848717554461</v>
      </c>
      <c r="Y286" s="57">
        <f t="shared" si="575"/>
        <v>1.0939580267268748E+16</v>
      </c>
      <c r="Z286" s="57">
        <f t="shared" si="575"/>
        <v>9.0389743311869734E+17</v>
      </c>
      <c r="AA286" s="57">
        <f t="shared" si="575"/>
        <v>6.6387473308890128E+19</v>
      </c>
      <c r="AB286" s="57">
        <f t="shared" si="575"/>
        <v>4.388303481109805E+21</v>
      </c>
      <c r="AC286" s="57">
        <f t="shared" si="575"/>
        <v>2.6370326394916469E+23</v>
      </c>
      <c r="AD286" s="57">
        <f t="shared" si="575"/>
        <v>1.4526026089692185E+25</v>
      </c>
      <c r="AE286" s="57">
        <f t="shared" si="575"/>
        <v>7.3861318493510691E+26</v>
      </c>
      <c r="AF286" s="57">
        <f t="shared" si="575"/>
        <v>3.4874150673361806E+28</v>
      </c>
      <c r="AG286" s="57">
        <f t="shared" si="575"/>
        <v>1.5368378001641364E+30</v>
      </c>
      <c r="AH286" s="57">
        <f t="shared" si="575"/>
        <v>6.3492838341658592E+31</v>
      </c>
      <c r="AI286" s="57">
        <f t="shared" si="575"/>
        <v>2.4688434475996785E+33</v>
      </c>
      <c r="AJ286" s="57">
        <f t="shared" si="575"/>
        <v>9.0665032453727075E+34</v>
      </c>
      <c r="AK286" s="57">
        <f t="shared" si="575"/>
        <v>3.1543221242455204E+36</v>
      </c>
      <c r="AL286" s="57">
        <f t="shared" si="575"/>
        <v>1.0425500615337472E+38</v>
      </c>
      <c r="AM286" s="57">
        <f t="shared" si="538"/>
        <v>1</v>
      </c>
      <c r="AN286" s="57">
        <f t="shared" si="533"/>
        <v>1.3888888888888889E-3</v>
      </c>
      <c r="AO286" s="57">
        <f t="shared" ref="AO286:BH286" si="576">AN286+1/((FACT($B$4-1-AO$10))*(($B$5*$P286)^AO$10))</f>
        <v>1.4015151515151516E-3</v>
      </c>
      <c r="AP286" s="57">
        <f t="shared" si="576"/>
        <v>1.401610805019896E-3</v>
      </c>
      <c r="AQ286" s="57">
        <f t="shared" si="576"/>
        <v>1.4016113847381065E-3</v>
      </c>
      <c r="AR286" s="57">
        <f t="shared" si="576"/>
        <v>1.4016113873731892E-3</v>
      </c>
      <c r="AS286" s="57">
        <f t="shared" si="576"/>
        <v>1.4016113873811743E-3</v>
      </c>
      <c r="AT286" s="57">
        <f t="shared" si="576"/>
        <v>1.4016113873811865E-3</v>
      </c>
      <c r="AU286" s="57" t="e">
        <f t="shared" si="576"/>
        <v>#NUM!</v>
      </c>
      <c r="AV286" s="57" t="e">
        <f t="shared" si="576"/>
        <v>#NUM!</v>
      </c>
      <c r="AW286" s="57" t="e">
        <f t="shared" si="576"/>
        <v>#NUM!</v>
      </c>
      <c r="AX286" s="57" t="e">
        <f t="shared" si="576"/>
        <v>#NUM!</v>
      </c>
      <c r="AY286" s="57" t="e">
        <f t="shared" si="576"/>
        <v>#NUM!</v>
      </c>
      <c r="AZ286" s="57" t="e">
        <f t="shared" si="576"/>
        <v>#NUM!</v>
      </c>
      <c r="BA286" s="57" t="e">
        <f t="shared" si="576"/>
        <v>#NUM!</v>
      </c>
      <c r="BB286" s="57" t="e">
        <f t="shared" si="576"/>
        <v>#NUM!</v>
      </c>
      <c r="BC286" s="57" t="e">
        <f t="shared" si="576"/>
        <v>#NUM!</v>
      </c>
      <c r="BD286" s="57" t="e">
        <f t="shared" si="576"/>
        <v>#NUM!</v>
      </c>
      <c r="BE286" s="57" t="e">
        <f t="shared" si="576"/>
        <v>#NUM!</v>
      </c>
      <c r="BF286" s="57" t="e">
        <f t="shared" si="576"/>
        <v>#NUM!</v>
      </c>
      <c r="BG286" s="57" t="e">
        <f t="shared" si="576"/>
        <v>#NUM!</v>
      </c>
      <c r="BH286" s="57" t="e">
        <f t="shared" si="576"/>
        <v>#NUM!</v>
      </c>
      <c r="BI286" s="5">
        <f t="shared" si="540"/>
        <v>4.7564301536696769</v>
      </c>
    </row>
    <row r="287" spans="4:61" s="1" customFormat="1">
      <c r="D287" s="5"/>
      <c r="E287" s="5"/>
      <c r="F287" s="5"/>
      <c r="G287" s="5"/>
      <c r="H287" s="5"/>
      <c r="O287" s="3"/>
      <c r="P287" s="58">
        <v>138</v>
      </c>
      <c r="Q287" s="57">
        <f t="shared" si="535"/>
        <v>1.1856755679815176E-273</v>
      </c>
      <c r="R287" s="57">
        <f t="shared" si="536"/>
        <v>1</v>
      </c>
      <c r="S287" s="57">
        <f t="shared" ref="S287:AL287" si="577">R287+(($B$5*$P287)^S$10)/FACT(S$10)</f>
        <v>663.4</v>
      </c>
      <c r="T287" s="57">
        <f t="shared" si="577"/>
        <v>220050.27999999997</v>
      </c>
      <c r="U287" s="57">
        <f t="shared" si="577"/>
        <v>48660673.383999996</v>
      </c>
      <c r="V287" s="57">
        <f t="shared" si="577"/>
        <v>8070427859.4063988</v>
      </c>
      <c r="W287" s="57">
        <f t="shared" si="577"/>
        <v>1070794144663.6538</v>
      </c>
      <c r="X287" s="57">
        <f t="shared" si="577"/>
        <v>118395492479852.55</v>
      </c>
      <c r="Y287" s="57">
        <f t="shared" si="577"/>
        <v>1.1220664089226868E+16</v>
      </c>
      <c r="Z287" s="57">
        <f t="shared" si="577"/>
        <v>9.3048850389987994E+17</v>
      </c>
      <c r="AA287" s="57">
        <f t="shared" si="577"/>
        <v>6.8588601513963946E+19</v>
      </c>
      <c r="AB287" s="57">
        <f t="shared" si="577"/>
        <v>4.5502620073006067E+21</v>
      </c>
      <c r="AC287" s="57">
        <f t="shared" si="577"/>
        <v>2.744284860066708E+23</v>
      </c>
      <c r="AD287" s="57">
        <f t="shared" si="577"/>
        <v>1.5171706450771905E+25</v>
      </c>
      <c r="AE287" s="57">
        <f t="shared" si="577"/>
        <v>7.7424531597850212E+26</v>
      </c>
      <c r="AF287" s="57">
        <f t="shared" si="577"/>
        <v>3.6689270955347675E+28</v>
      </c>
      <c r="AG287" s="57">
        <f t="shared" si="577"/>
        <v>1.6226968031898901E+30</v>
      </c>
      <c r="AH287" s="57">
        <f t="shared" si="577"/>
        <v>6.7283408637699948E+31</v>
      </c>
      <c r="AI287" s="57">
        <f t="shared" si="577"/>
        <v>2.6257337332953159E+33</v>
      </c>
      <c r="AJ287" s="57">
        <f t="shared" si="577"/>
        <v>9.6776705680695556E+34</v>
      </c>
      <c r="AK287" s="57">
        <f t="shared" si="577"/>
        <v>3.379176906625849E+36</v>
      </c>
      <c r="AL287" s="57">
        <f t="shared" si="577"/>
        <v>1.1209227156192933E+38</v>
      </c>
      <c r="AM287" s="57">
        <f t="shared" si="538"/>
        <v>1</v>
      </c>
      <c r="AN287" s="57">
        <f t="shared" si="533"/>
        <v>1.3888888888888889E-3</v>
      </c>
      <c r="AO287" s="57">
        <f t="shared" ref="AO287:BH287" si="578">AN287+1/((FACT($B$4-1-AO$10))*(($B$5*$P287)^AO$10))</f>
        <v>1.4014694041867956E-3</v>
      </c>
      <c r="AP287" s="57">
        <f t="shared" si="578"/>
        <v>1.4015643658058922E-3</v>
      </c>
      <c r="AQ287" s="57">
        <f t="shared" si="578"/>
        <v>1.4015649392456211E-3</v>
      </c>
      <c r="AR287" s="57">
        <f t="shared" si="578"/>
        <v>1.4015649418427213E-3</v>
      </c>
      <c r="AS287" s="57">
        <f t="shared" si="578"/>
        <v>1.4015649418505627E-3</v>
      </c>
      <c r="AT287" s="57">
        <f t="shared" si="578"/>
        <v>1.4015649418505746E-3</v>
      </c>
      <c r="AU287" s="57" t="e">
        <f t="shared" si="578"/>
        <v>#NUM!</v>
      </c>
      <c r="AV287" s="57" t="e">
        <f t="shared" si="578"/>
        <v>#NUM!</v>
      </c>
      <c r="AW287" s="57" t="e">
        <f t="shared" si="578"/>
        <v>#NUM!</v>
      </c>
      <c r="AX287" s="57" t="e">
        <f t="shared" si="578"/>
        <v>#NUM!</v>
      </c>
      <c r="AY287" s="57" t="e">
        <f t="shared" si="578"/>
        <v>#NUM!</v>
      </c>
      <c r="AZ287" s="57" t="e">
        <f t="shared" si="578"/>
        <v>#NUM!</v>
      </c>
      <c r="BA287" s="57" t="e">
        <f t="shared" si="578"/>
        <v>#NUM!</v>
      </c>
      <c r="BB287" s="57" t="e">
        <f t="shared" si="578"/>
        <v>#NUM!</v>
      </c>
      <c r="BC287" s="57" t="e">
        <f t="shared" si="578"/>
        <v>#NUM!</v>
      </c>
      <c r="BD287" s="57" t="e">
        <f t="shared" si="578"/>
        <v>#NUM!</v>
      </c>
      <c r="BE287" s="57" t="e">
        <f t="shared" si="578"/>
        <v>#NUM!</v>
      </c>
      <c r="BF287" s="57" t="e">
        <f t="shared" si="578"/>
        <v>#NUM!</v>
      </c>
      <c r="BG287" s="57" t="e">
        <f t="shared" si="578"/>
        <v>#NUM!</v>
      </c>
      <c r="BH287" s="57" t="e">
        <f t="shared" si="578"/>
        <v>#NUM!</v>
      </c>
      <c r="BI287" s="5">
        <f t="shared" si="540"/>
        <v>4.756587773852452</v>
      </c>
    </row>
    <row r="288" spans="4:61" s="1" customFormat="1">
      <c r="D288" s="5"/>
      <c r="E288" s="5"/>
      <c r="F288" s="5"/>
      <c r="G288" s="5"/>
      <c r="H288" s="5"/>
      <c r="O288" s="3"/>
      <c r="P288" s="57">
        <v>138.5</v>
      </c>
      <c r="Q288" s="57">
        <f t="shared" si="535"/>
        <v>1.099216493656885E-274</v>
      </c>
      <c r="R288" s="57">
        <f t="shared" si="536"/>
        <v>1</v>
      </c>
      <c r="S288" s="57">
        <f t="shared" ref="S288:AL288" si="579">R288+(($B$5*$P288)^S$10)/FACT(S$10)</f>
        <v>665.8</v>
      </c>
      <c r="T288" s="57">
        <f t="shared" si="579"/>
        <v>221645.31999999995</v>
      </c>
      <c r="U288" s="57">
        <f t="shared" si="579"/>
        <v>49190706.951999992</v>
      </c>
      <c r="V288" s="57">
        <f t="shared" si="579"/>
        <v>8187848750.1903963</v>
      </c>
      <c r="W288" s="57">
        <f t="shared" si="579"/>
        <v>1090303822179.1676</v>
      </c>
      <c r="X288" s="57">
        <f t="shared" si="579"/>
        <v>120988753678109.84</v>
      </c>
      <c r="Y288" s="57">
        <f t="shared" si="579"/>
        <v>1.1507915819995638E+16</v>
      </c>
      <c r="Z288" s="57">
        <f t="shared" si="579"/>
        <v>9.5776155503098214E+17</v>
      </c>
      <c r="AA288" s="57">
        <f t="shared" si="579"/>
        <v>7.0854363704749179E+19</v>
      </c>
      <c r="AB288" s="57">
        <f t="shared" si="579"/>
        <v>4.7175804746180146E+21</v>
      </c>
      <c r="AC288" s="57">
        <f t="shared" si="579"/>
        <v>2.8554880943235792E+23</v>
      </c>
      <c r="AD288" s="57">
        <f t="shared" si="579"/>
        <v>1.5843598893691145E+25</v>
      </c>
      <c r="AE288" s="57">
        <f t="shared" si="579"/>
        <v>8.1145834474101728E+26</v>
      </c>
      <c r="AF288" s="57">
        <f t="shared" si="579"/>
        <v>3.8591792847548328E+28</v>
      </c>
      <c r="AG288" s="57">
        <f t="shared" si="579"/>
        <v>1.7130162180119684E+30</v>
      </c>
      <c r="AH288" s="57">
        <f t="shared" si="579"/>
        <v>7.1285351083593612E+31</v>
      </c>
      <c r="AI288" s="57">
        <f t="shared" si="579"/>
        <v>2.7919728933564573E+33</v>
      </c>
      <c r="AJ288" s="57">
        <f t="shared" si="579"/>
        <v>1.0327603278796755E+35</v>
      </c>
      <c r="AK288" s="57">
        <f t="shared" si="579"/>
        <v>3.6191604021530963E+36</v>
      </c>
      <c r="AL288" s="57">
        <f t="shared" si="579"/>
        <v>1.2048715683984995E+38</v>
      </c>
      <c r="AM288" s="57">
        <f t="shared" si="538"/>
        <v>1</v>
      </c>
      <c r="AN288" s="57">
        <f t="shared" si="533"/>
        <v>1.3888888888888889E-3</v>
      </c>
      <c r="AO288" s="57">
        <f t="shared" ref="AO288:BH288" si="580">AN288+1/((FACT($B$4-1-AO$10))*(($B$5*$P288)^AO$10))</f>
        <v>1.4014239871640594E-3</v>
      </c>
      <c r="AP288" s="57">
        <f t="shared" si="580"/>
        <v>1.4015182643773204E-3</v>
      </c>
      <c r="AQ288" s="57">
        <f t="shared" si="580"/>
        <v>1.4015188316289044E-3</v>
      </c>
      <c r="AR288" s="57">
        <f t="shared" si="580"/>
        <v>1.401518834188704E-3</v>
      </c>
      <c r="AS288" s="57">
        <f t="shared" si="580"/>
        <v>1.4015188341964049E-3</v>
      </c>
      <c r="AT288" s="57">
        <f t="shared" si="580"/>
        <v>1.4015188341964164E-3</v>
      </c>
      <c r="AU288" s="57" t="e">
        <f t="shared" si="580"/>
        <v>#NUM!</v>
      </c>
      <c r="AV288" s="57" t="e">
        <f t="shared" si="580"/>
        <v>#NUM!</v>
      </c>
      <c r="AW288" s="57" t="e">
        <f t="shared" si="580"/>
        <v>#NUM!</v>
      </c>
      <c r="AX288" s="57" t="e">
        <f t="shared" si="580"/>
        <v>#NUM!</v>
      </c>
      <c r="AY288" s="57" t="e">
        <f t="shared" si="580"/>
        <v>#NUM!</v>
      </c>
      <c r="AZ288" s="57" t="e">
        <f t="shared" si="580"/>
        <v>#NUM!</v>
      </c>
      <c r="BA288" s="57" t="e">
        <f t="shared" si="580"/>
        <v>#NUM!</v>
      </c>
      <c r="BB288" s="57" t="e">
        <f t="shared" si="580"/>
        <v>#NUM!</v>
      </c>
      <c r="BC288" s="57" t="e">
        <f t="shared" si="580"/>
        <v>#NUM!</v>
      </c>
      <c r="BD288" s="57" t="e">
        <f t="shared" si="580"/>
        <v>#NUM!</v>
      </c>
      <c r="BE288" s="57" t="e">
        <f t="shared" si="580"/>
        <v>#NUM!</v>
      </c>
      <c r="BF288" s="57" t="e">
        <f t="shared" si="580"/>
        <v>#NUM!</v>
      </c>
      <c r="BG288" s="57" t="e">
        <f t="shared" si="580"/>
        <v>#NUM!</v>
      </c>
      <c r="BH288" s="57" t="e">
        <f t="shared" si="580"/>
        <v>#NUM!</v>
      </c>
      <c r="BI288" s="5">
        <f t="shared" si="540"/>
        <v>4.756744257731726</v>
      </c>
    </row>
    <row r="289" spans="4:61" s="1" customFormat="1">
      <c r="D289" s="5"/>
      <c r="E289" s="5"/>
      <c r="F289" s="5"/>
      <c r="G289" s="5"/>
      <c r="H289" s="5"/>
      <c r="O289" s="3"/>
      <c r="P289" s="58">
        <v>139</v>
      </c>
      <c r="Q289" s="57">
        <f t="shared" si="535"/>
        <v>1.0189823014412774E-275</v>
      </c>
      <c r="R289" s="57">
        <f t="shared" si="536"/>
        <v>1</v>
      </c>
      <c r="S289" s="57">
        <f t="shared" ref="S289:AL289" si="581">R289+(($B$5*$P289)^S$10)/FACT(S$10)</f>
        <v>668.19999999999993</v>
      </c>
      <c r="T289" s="57">
        <f t="shared" si="581"/>
        <v>223246.11999999997</v>
      </c>
      <c r="U289" s="57">
        <f t="shared" si="581"/>
        <v>49724575.527999982</v>
      </c>
      <c r="V289" s="57">
        <f t="shared" si="581"/>
        <v>8306546320.7823973</v>
      </c>
      <c r="W289" s="57">
        <f t="shared" si="581"/>
        <v>1110096840007.5291</v>
      </c>
      <c r="X289" s="57">
        <f t="shared" si="581"/>
        <v>123629177497973.75</v>
      </c>
      <c r="Y289" s="57">
        <f t="shared" si="581"/>
        <v>1.180144783678298E+16</v>
      </c>
      <c r="Z289" s="57">
        <f t="shared" si="581"/>
        <v>9.8573152402115264E+17</v>
      </c>
      <c r="AA289" s="57">
        <f t="shared" si="581"/>
        <v>7.318641450515574E+19</v>
      </c>
      <c r="AB289" s="57">
        <f t="shared" si="581"/>
        <v>4.8904159830064549E+21</v>
      </c>
      <c r="AC289" s="57">
        <f t="shared" si="581"/>
        <v>2.9707728581064884E+23</v>
      </c>
      <c r="AD289" s="57">
        <f t="shared" si="581"/>
        <v>1.6542667248227568E+25</v>
      </c>
      <c r="AE289" s="57">
        <f t="shared" si="581"/>
        <v>8.5031633055011732E+26</v>
      </c>
      <c r="AF289" s="57">
        <f t="shared" si="581"/>
        <v>4.0585586913051604E+28</v>
      </c>
      <c r="AG289" s="57">
        <f t="shared" si="581"/>
        <v>1.8080104224227174E+30</v>
      </c>
      <c r="AH289" s="57">
        <f t="shared" si="581"/>
        <v>7.5509626063175793E+31</v>
      </c>
      <c r="AI289" s="57">
        <f t="shared" si="581"/>
        <v>2.9680812705049663E+33</v>
      </c>
      <c r="AJ289" s="57">
        <f t="shared" si="581"/>
        <v>1.1018607022448067E+35</v>
      </c>
      <c r="AK289" s="57">
        <f t="shared" si="581"/>
        <v>3.8752303981240898E+36</v>
      </c>
      <c r="AL289" s="57">
        <f t="shared" si="581"/>
        <v>1.2947710917685505E+38</v>
      </c>
      <c r="AM289" s="57">
        <f t="shared" si="538"/>
        <v>1</v>
      </c>
      <c r="AN289" s="57">
        <f t="shared" si="533"/>
        <v>1.3888888888888889E-3</v>
      </c>
      <c r="AO289" s="57">
        <f t="shared" ref="AO289:BH289" si="582">AN289+1/((FACT($B$4-1-AO$10))*(($B$5*$P289)^AO$10))</f>
        <v>1.4013788968824941E-3</v>
      </c>
      <c r="AP289" s="57">
        <f t="shared" si="582"/>
        <v>1.4014724970623023E-3</v>
      </c>
      <c r="AQ289" s="57">
        <f t="shared" si="582"/>
        <v>1.4014730582144594E-3</v>
      </c>
      <c r="AR289" s="57">
        <f t="shared" si="582"/>
        <v>1.4014730607376255E-3</v>
      </c>
      <c r="AS289" s="57">
        <f t="shared" si="582"/>
        <v>1.4014730607451889E-3</v>
      </c>
      <c r="AT289" s="57">
        <f t="shared" si="582"/>
        <v>1.4014730607452002E-3</v>
      </c>
      <c r="AU289" s="57" t="e">
        <f t="shared" si="582"/>
        <v>#NUM!</v>
      </c>
      <c r="AV289" s="57" t="e">
        <f t="shared" si="582"/>
        <v>#NUM!</v>
      </c>
      <c r="AW289" s="57" t="e">
        <f t="shared" si="582"/>
        <v>#NUM!</v>
      </c>
      <c r="AX289" s="57" t="e">
        <f t="shared" si="582"/>
        <v>#NUM!</v>
      </c>
      <c r="AY289" s="57" t="e">
        <f t="shared" si="582"/>
        <v>#NUM!</v>
      </c>
      <c r="AZ289" s="57" t="e">
        <f t="shared" si="582"/>
        <v>#NUM!</v>
      </c>
      <c r="BA289" s="57" t="e">
        <f t="shared" si="582"/>
        <v>#NUM!</v>
      </c>
      <c r="BB289" s="57" t="e">
        <f t="shared" si="582"/>
        <v>#NUM!</v>
      </c>
      <c r="BC289" s="57" t="e">
        <f t="shared" si="582"/>
        <v>#NUM!</v>
      </c>
      <c r="BD289" s="57" t="e">
        <f t="shared" si="582"/>
        <v>#NUM!</v>
      </c>
      <c r="BE289" s="57" t="e">
        <f t="shared" si="582"/>
        <v>#NUM!</v>
      </c>
      <c r="BF289" s="57" t="e">
        <f t="shared" si="582"/>
        <v>#NUM!</v>
      </c>
      <c r="BG289" s="57" t="e">
        <f t="shared" si="582"/>
        <v>#NUM!</v>
      </c>
      <c r="BH289" s="57" t="e">
        <f t="shared" si="582"/>
        <v>#NUM!</v>
      </c>
      <c r="BI289" s="5">
        <f t="shared" si="540"/>
        <v>4.7568996175508529</v>
      </c>
    </row>
    <row r="290" spans="4:61" s="1" customFormat="1">
      <c r="D290" s="5"/>
      <c r="E290" s="5"/>
      <c r="F290" s="5"/>
      <c r="G290" s="5"/>
      <c r="H290" s="5"/>
      <c r="O290" s="3"/>
      <c r="P290" s="57">
        <v>139.5</v>
      </c>
      <c r="Q290" s="57">
        <f t="shared" si="535"/>
        <v>9.4453124396519543E-277</v>
      </c>
      <c r="R290" s="57">
        <f t="shared" si="536"/>
        <v>1</v>
      </c>
      <c r="S290" s="57">
        <f t="shared" ref="S290:AL290" si="583">R290+(($B$5*$P290)^S$10)/FACT(S$10)</f>
        <v>670.6</v>
      </c>
      <c r="T290" s="57">
        <f t="shared" si="583"/>
        <v>224852.68000000002</v>
      </c>
      <c r="U290" s="57">
        <f t="shared" si="583"/>
        <v>50262292.936000004</v>
      </c>
      <c r="V290" s="57">
        <f t="shared" si="583"/>
        <v>8426529791.7904005</v>
      </c>
      <c r="W290" s="57">
        <f t="shared" si="583"/>
        <v>1130176273238.3716</v>
      </c>
      <c r="X290" s="57">
        <f t="shared" si="583"/>
        <v>126317447641876.86</v>
      </c>
      <c r="Y290" s="57">
        <f t="shared" si="583"/>
        <v>1.2101374148847636E+16</v>
      </c>
      <c r="Z290" s="57">
        <f t="shared" si="583"/>
        <v>1.01441362003977E+18</v>
      </c>
      <c r="AA290" s="57">
        <f t="shared" si="583"/>
        <v>7.5586444714324394E+19</v>
      </c>
      <c r="AB290" s="57">
        <f t="shared" si="583"/>
        <v>5.0689296467876223E+21</v>
      </c>
      <c r="AC290" s="57">
        <f t="shared" si="583"/>
        <v>3.0902734856572228E+23</v>
      </c>
      <c r="AD290" s="57">
        <f t="shared" si="583"/>
        <v>1.7269907124242275E+25</v>
      </c>
      <c r="AE290" s="57">
        <f t="shared" si="583"/>
        <v>8.9088568387755145E+26</v>
      </c>
      <c r="AF290" s="57">
        <f t="shared" si="583"/>
        <v>4.267468026345011E+28</v>
      </c>
      <c r="AG290" s="57">
        <f t="shared" si="583"/>
        <v>1.9079032702955692E+30</v>
      </c>
      <c r="AH290" s="57">
        <f t="shared" si="583"/>
        <v>7.996771976313975E+31</v>
      </c>
      <c r="AI290" s="57">
        <f t="shared" si="583"/>
        <v>3.1546061387989318E+33</v>
      </c>
      <c r="AJ290" s="57">
        <f t="shared" si="583"/>
        <v>1.1753115532693041E+35</v>
      </c>
      <c r="AK290" s="57">
        <f t="shared" si="583"/>
        <v>4.1484015414518168E+36</v>
      </c>
      <c r="AL290" s="57">
        <f t="shared" si="583"/>
        <v>1.3910194206891301E+38</v>
      </c>
      <c r="AM290" s="57">
        <f t="shared" si="538"/>
        <v>1</v>
      </c>
      <c r="AN290" s="57">
        <f t="shared" si="533"/>
        <v>1.3888888888888889E-3</v>
      </c>
      <c r="AO290" s="57">
        <f t="shared" ref="AO290:BH290" si="584">AN290+1/((FACT($B$4-1-AO$10))*(($B$5*$P290)^AO$10))</f>
        <v>1.4013341298287536E-3</v>
      </c>
      <c r="AP290" s="57">
        <f t="shared" si="584"/>
        <v>1.4014270602419844E-3</v>
      </c>
      <c r="AQ290" s="57">
        <f t="shared" si="584"/>
        <v>1.4014276153818484E-3</v>
      </c>
      <c r="AR290" s="57">
        <f t="shared" si="584"/>
        <v>1.4014276178690342E-3</v>
      </c>
      <c r="AS290" s="57">
        <f t="shared" si="584"/>
        <v>1.4014276178764631E-3</v>
      </c>
      <c r="AT290" s="57">
        <f t="shared" si="584"/>
        <v>1.4014276178764742E-3</v>
      </c>
      <c r="AU290" s="57" t="e">
        <f t="shared" si="584"/>
        <v>#NUM!</v>
      </c>
      <c r="AV290" s="57" t="e">
        <f t="shared" si="584"/>
        <v>#NUM!</v>
      </c>
      <c r="AW290" s="57" t="e">
        <f t="shared" si="584"/>
        <v>#NUM!</v>
      </c>
      <c r="AX290" s="57" t="e">
        <f t="shared" si="584"/>
        <v>#NUM!</v>
      </c>
      <c r="AY290" s="57" t="e">
        <f t="shared" si="584"/>
        <v>#NUM!</v>
      </c>
      <c r="AZ290" s="57" t="e">
        <f t="shared" si="584"/>
        <v>#NUM!</v>
      </c>
      <c r="BA290" s="57" t="e">
        <f t="shared" si="584"/>
        <v>#NUM!</v>
      </c>
      <c r="BB290" s="57" t="e">
        <f t="shared" si="584"/>
        <v>#NUM!</v>
      </c>
      <c r="BC290" s="57" t="e">
        <f t="shared" si="584"/>
        <v>#NUM!</v>
      </c>
      <c r="BD290" s="57" t="e">
        <f t="shared" si="584"/>
        <v>#NUM!</v>
      </c>
      <c r="BE290" s="57" t="e">
        <f t="shared" si="584"/>
        <v>#NUM!</v>
      </c>
      <c r="BF290" s="57" t="e">
        <f t="shared" si="584"/>
        <v>#NUM!</v>
      </c>
      <c r="BG290" s="57" t="e">
        <f t="shared" si="584"/>
        <v>#NUM!</v>
      </c>
      <c r="BH290" s="57" t="e">
        <f t="shared" si="584"/>
        <v>#NUM!</v>
      </c>
      <c r="BI290" s="5">
        <f t="shared" si="540"/>
        <v>4.7570538653779302</v>
      </c>
    </row>
    <row r="291" spans="4:61" s="1" customFormat="1">
      <c r="D291" s="5"/>
      <c r="E291" s="5"/>
      <c r="F291" s="5"/>
      <c r="G291" s="5"/>
      <c r="H291" s="5"/>
      <c r="O291" s="3"/>
      <c r="P291" s="58">
        <v>140</v>
      </c>
      <c r="Q291" s="57">
        <f t="shared" si="535"/>
        <v>8.7545240530489957E-278</v>
      </c>
      <c r="R291" s="57">
        <f t="shared" si="536"/>
        <v>1</v>
      </c>
      <c r="S291" s="57">
        <f t="shared" ref="S291:AL291" si="585">R291+(($B$5*$P291)^S$10)/FACT(S$10)</f>
        <v>673</v>
      </c>
      <c r="T291" s="57">
        <f t="shared" si="585"/>
        <v>226465</v>
      </c>
      <c r="U291" s="57">
        <f t="shared" si="585"/>
        <v>50803873</v>
      </c>
      <c r="V291" s="57">
        <f t="shared" si="585"/>
        <v>8547808417</v>
      </c>
      <c r="W291" s="57">
        <f t="shared" si="585"/>
        <v>1150545219130.6001</v>
      </c>
      <c r="X291" s="57">
        <f t="shared" si="585"/>
        <v>129054255219053.8</v>
      </c>
      <c r="Y291" s="57">
        <f t="shared" si="585"/>
        <v>1.2407810415211682E+16</v>
      </c>
      <c r="Z291" s="57">
        <f t="shared" si="585"/>
        <v>1.0438233278545924E+18</v>
      </c>
      <c r="AA291" s="57">
        <f t="shared" si="585"/>
        <v>7.8056181963328356E+19</v>
      </c>
      <c r="AB291" s="57">
        <f t="shared" si="585"/>
        <v>5.2532866822671643E+21</v>
      </c>
      <c r="AC291" s="57">
        <f t="shared" si="585"/>
        <v>3.2141282270082879E+23</v>
      </c>
      <c r="AD291" s="57">
        <f t="shared" si="585"/>
        <v>1.8026346839740282E+25</v>
      </c>
      <c r="AE291" s="57">
        <f t="shared" si="585"/>
        <v>9.332352437205489E+26</v>
      </c>
      <c r="AF291" s="57">
        <f t="shared" si="585"/>
        <v>4.4863262293999364E+28</v>
      </c>
      <c r="AG291" s="57">
        <f t="shared" si="585"/>
        <v>2.0129284741464901E+30</v>
      </c>
      <c r="AH291" s="57">
        <f t="shared" si="585"/>
        <v>8.4671667371951109E+31</v>
      </c>
      <c r="AI291" s="57">
        <f t="shared" si="585"/>
        <v>3.3521229932145805E+33</v>
      </c>
      <c r="AJ291" s="57">
        <f t="shared" si="585"/>
        <v>1.253369724913394E+35</v>
      </c>
      <c r="AK291" s="57">
        <f t="shared" si="585"/>
        <v>4.4397484915829124E+36</v>
      </c>
      <c r="AL291" s="57">
        <f t="shared" si="585"/>
        <v>1.4940397553305979E+38</v>
      </c>
      <c r="AM291" s="57">
        <f t="shared" si="538"/>
        <v>1</v>
      </c>
      <c r="AN291" s="57">
        <f t="shared" si="533"/>
        <v>1.3888888888888889E-3</v>
      </c>
      <c r="AO291" s="57">
        <f t="shared" ref="AO291:BH291" si="586">AN291+1/((FACT($B$4-1-AO$10))*(($B$5*$P291)^AO$10))</f>
        <v>1.4012896825396825E-3</v>
      </c>
      <c r="AP291" s="57">
        <f t="shared" si="586"/>
        <v>1.4013819503495843E-3</v>
      </c>
      <c r="AQ291" s="57">
        <f t="shared" si="586"/>
        <v>1.4013824995627385E-3</v>
      </c>
      <c r="AR291" s="57">
        <f t="shared" si="586"/>
        <v>1.401382502014583E-3</v>
      </c>
      <c r="AS291" s="57">
        <f t="shared" si="586"/>
        <v>1.4013825020218801E-3</v>
      </c>
      <c r="AT291" s="57">
        <f t="shared" si="586"/>
        <v>1.4013825020218909E-3</v>
      </c>
      <c r="AU291" s="57" t="e">
        <f t="shared" si="586"/>
        <v>#NUM!</v>
      </c>
      <c r="AV291" s="57" t="e">
        <f t="shared" si="586"/>
        <v>#NUM!</v>
      </c>
      <c r="AW291" s="57" t="e">
        <f t="shared" si="586"/>
        <v>#NUM!</v>
      </c>
      <c r="AX291" s="57" t="e">
        <f t="shared" si="586"/>
        <v>#NUM!</v>
      </c>
      <c r="AY291" s="57" t="e">
        <f t="shared" si="586"/>
        <v>#NUM!</v>
      </c>
      <c r="AZ291" s="57" t="e">
        <f t="shared" si="586"/>
        <v>#NUM!</v>
      </c>
      <c r="BA291" s="57" t="e">
        <f t="shared" si="586"/>
        <v>#NUM!</v>
      </c>
      <c r="BB291" s="57" t="e">
        <f t="shared" si="586"/>
        <v>#NUM!</v>
      </c>
      <c r="BC291" s="57" t="e">
        <f t="shared" si="586"/>
        <v>#NUM!</v>
      </c>
      <c r="BD291" s="57" t="e">
        <f t="shared" si="586"/>
        <v>#NUM!</v>
      </c>
      <c r="BE291" s="57" t="e">
        <f t="shared" si="586"/>
        <v>#NUM!</v>
      </c>
      <c r="BF291" s="57" t="e">
        <f t="shared" si="586"/>
        <v>#NUM!</v>
      </c>
      <c r="BG291" s="57" t="e">
        <f t="shared" si="586"/>
        <v>#NUM!</v>
      </c>
      <c r="BH291" s="57" t="e">
        <f t="shared" si="586"/>
        <v>#NUM!</v>
      </c>
      <c r="BI291" s="5">
        <f t="shared" si="540"/>
        <v>4.7572070131089212</v>
      </c>
    </row>
    <row r="292" spans="4:61" s="1" customFormat="1">
      <c r="D292" s="5"/>
      <c r="E292" s="5"/>
      <c r="F292" s="5"/>
      <c r="G292" s="5"/>
      <c r="H292" s="5"/>
      <c r="O292" s="3"/>
      <c r="P292" s="57">
        <v>140.5</v>
      </c>
      <c r="Q292" s="57">
        <f t="shared" si="535"/>
        <v>8.1136359052727919E-279</v>
      </c>
      <c r="R292" s="57">
        <f t="shared" si="536"/>
        <v>1</v>
      </c>
      <c r="S292" s="57">
        <f t="shared" ref="S292:AL292" si="587">R292+(($B$5*$P292)^S$10)/FACT(S$10)</f>
        <v>675.4</v>
      </c>
      <c r="T292" s="57">
        <f t="shared" si="587"/>
        <v>228083.08</v>
      </c>
      <c r="U292" s="57">
        <f t="shared" si="587"/>
        <v>51349329.543999992</v>
      </c>
      <c r="V292" s="57">
        <f t="shared" si="587"/>
        <v>8670391483.3744011</v>
      </c>
      <c r="W292" s="57">
        <f t="shared" si="587"/>
        <v>1171206797192.0188</v>
      </c>
      <c r="X292" s="57">
        <f t="shared" si="587"/>
        <v>131840298798843.64</v>
      </c>
      <c r="Y292" s="57">
        <f t="shared" si="587"/>
        <v>1.2720873962500822E+16</v>
      </c>
      <c r="Z292" s="57">
        <f t="shared" si="587"/>
        <v>1.0739764118125778E+18</v>
      </c>
      <c r="AA292" s="57">
        <f t="shared" si="587"/>
        <v>8.0597391381378335E+19</v>
      </c>
      <c r="AB292" s="57">
        <f t="shared" si="587"/>
        <v>5.4436564969288934E+21</v>
      </c>
      <c r="AC292" s="57">
        <f t="shared" si="587"/>
        <v>3.3424793474976918E+23</v>
      </c>
      <c r="AD292" s="57">
        <f t="shared" si="587"/>
        <v>1.88130483725594E+25</v>
      </c>
      <c r="AE292" s="57">
        <f t="shared" si="587"/>
        <v>9.7743635723862188E+26</v>
      </c>
      <c r="AF292" s="57">
        <f t="shared" si="587"/>
        <v>4.7155690607186668E+28</v>
      </c>
      <c r="AG292" s="57">
        <f t="shared" si="587"/>
        <v>2.1233300016848505E+30</v>
      </c>
      <c r="AH292" s="57">
        <f t="shared" si="587"/>
        <v>8.9634077213608399E+31</v>
      </c>
      <c r="AI292" s="57">
        <f t="shared" si="587"/>
        <v>3.5612368960207399E+33</v>
      </c>
      <c r="AJ292" s="57">
        <f t="shared" si="587"/>
        <v>1.3363062250732792E+35</v>
      </c>
      <c r="AK292" s="57">
        <f t="shared" si="587"/>
        <v>4.7504092359949894E+36</v>
      </c>
      <c r="AL292" s="57">
        <f t="shared" si="587"/>
        <v>1.6042818408279893E+38</v>
      </c>
      <c r="AM292" s="57">
        <f t="shared" si="538"/>
        <v>1</v>
      </c>
      <c r="AN292" s="57">
        <f t="shared" si="533"/>
        <v>1.3888888888888889E-3</v>
      </c>
      <c r="AO292" s="57">
        <f t="shared" ref="AO292:BH292" si="588">AN292+1/((FACT($B$4-1-AO$10))*(($B$5*$P292)^AO$10))</f>
        <v>1.4012455516014236E-3</v>
      </c>
      <c r="AP292" s="57">
        <f t="shared" si="588"/>
        <v>1.4013371638694585E-3</v>
      </c>
      <c r="AQ292" s="57">
        <f t="shared" si="588"/>
        <v>1.4013377072399687E-3</v>
      </c>
      <c r="AR292" s="57">
        <f t="shared" si="588"/>
        <v>1.4013377096570973E-3</v>
      </c>
      <c r="AS292" s="57">
        <f t="shared" si="588"/>
        <v>1.4013377096642656E-3</v>
      </c>
      <c r="AT292" s="57">
        <f t="shared" si="588"/>
        <v>1.4013377096642762E-3</v>
      </c>
      <c r="AU292" s="57" t="e">
        <f t="shared" si="588"/>
        <v>#NUM!</v>
      </c>
      <c r="AV292" s="57" t="e">
        <f t="shared" si="588"/>
        <v>#NUM!</v>
      </c>
      <c r="AW292" s="57" t="e">
        <f t="shared" si="588"/>
        <v>#NUM!</v>
      </c>
      <c r="AX292" s="57" t="e">
        <f t="shared" si="588"/>
        <v>#NUM!</v>
      </c>
      <c r="AY292" s="57" t="e">
        <f t="shared" si="588"/>
        <v>#NUM!</v>
      </c>
      <c r="AZ292" s="57" t="e">
        <f t="shared" si="588"/>
        <v>#NUM!</v>
      </c>
      <c r="BA292" s="57" t="e">
        <f t="shared" si="588"/>
        <v>#NUM!</v>
      </c>
      <c r="BB292" s="57" t="e">
        <f t="shared" si="588"/>
        <v>#NUM!</v>
      </c>
      <c r="BC292" s="57" t="e">
        <f t="shared" si="588"/>
        <v>#NUM!</v>
      </c>
      <c r="BD292" s="57" t="e">
        <f t="shared" si="588"/>
        <v>#NUM!</v>
      </c>
      <c r="BE292" s="57" t="e">
        <f t="shared" si="588"/>
        <v>#NUM!</v>
      </c>
      <c r="BF292" s="57" t="e">
        <f t="shared" si="588"/>
        <v>#NUM!</v>
      </c>
      <c r="BG292" s="57" t="e">
        <f t="shared" si="588"/>
        <v>#NUM!</v>
      </c>
      <c r="BH292" s="57" t="e">
        <f t="shared" si="588"/>
        <v>#NUM!</v>
      </c>
      <c r="BI292" s="5">
        <f t="shared" si="540"/>
        <v>4.7573590724707078</v>
      </c>
    </row>
    <row r="293" spans="4:61" s="1" customFormat="1">
      <c r="D293" s="5"/>
      <c r="E293" s="5"/>
      <c r="F293" s="5"/>
      <c r="G293" s="5"/>
      <c r="H293" s="5"/>
      <c r="O293" s="3"/>
      <c r="P293" s="58">
        <v>141</v>
      </c>
      <c r="Q293" s="57">
        <f t="shared" si="535"/>
        <v>7.519093563956189E-280</v>
      </c>
      <c r="R293" s="57">
        <f t="shared" si="536"/>
        <v>1</v>
      </c>
      <c r="S293" s="57">
        <f t="shared" ref="S293:AL293" si="589">R293+(($B$5*$P293)^S$10)/FACT(S$10)</f>
        <v>677.8</v>
      </c>
      <c r="T293" s="57">
        <f t="shared" si="589"/>
        <v>229706.91999999995</v>
      </c>
      <c r="U293" s="57">
        <f t="shared" si="589"/>
        <v>51898676.391999997</v>
      </c>
      <c r="V293" s="57">
        <f t="shared" si="589"/>
        <v>8794288311.0543976</v>
      </c>
      <c r="W293" s="57">
        <f t="shared" si="589"/>
        <v>1192164149258.9565</v>
      </c>
      <c r="X293" s="57">
        <f t="shared" si="589"/>
        <v>134676284464182.31</v>
      </c>
      <c r="Y293" s="57">
        <f t="shared" si="589"/>
        <v>1.3040683802912772E+16</v>
      </c>
      <c r="Z293" s="57">
        <f t="shared" si="589"/>
        <v>1.1048889198636634E+18</v>
      </c>
      <c r="AA293" s="57">
        <f t="shared" si="589"/>
        <v>8.3211876271632089E+19</v>
      </c>
      <c r="AB293" s="57">
        <f t="shared" si="589"/>
        <v>5.6402127802393187E+21</v>
      </c>
      <c r="AC293" s="57">
        <f t="shared" si="589"/>
        <v>3.4754732294436031E+23</v>
      </c>
      <c r="AD293" s="57">
        <f t="shared" si="589"/>
        <v>1.9631108336200783E+25</v>
      </c>
      <c r="AE293" s="57">
        <f t="shared" si="589"/>
        <v>1.0235629617032733E+27</v>
      </c>
      <c r="AF293" s="57">
        <f t="shared" si="589"/>
        <v>4.9556497130191478E+28</v>
      </c>
      <c r="AG293" s="57">
        <f t="shared" si="589"/>
        <v>2.2393624868123789E+30</v>
      </c>
      <c r="AH293" s="57">
        <f t="shared" si="589"/>
        <v>9.48681558503689E+31</v>
      </c>
      <c r="AI293" s="57">
        <f t="shared" si="589"/>
        <v>3.7825838822300778E+33</v>
      </c>
      <c r="AJ293" s="57">
        <f t="shared" si="589"/>
        <v>1.4244069519410711E+35</v>
      </c>
      <c r="AK293" s="57">
        <f t="shared" si="589"/>
        <v>5.0815885760298115E+36</v>
      </c>
      <c r="AL293" s="57">
        <f t="shared" si="589"/>
        <v>1.7222235286351003E+38</v>
      </c>
      <c r="AM293" s="57">
        <f t="shared" si="538"/>
        <v>1</v>
      </c>
      <c r="AN293" s="57">
        <f t="shared" si="533"/>
        <v>1.3888888888888889E-3</v>
      </c>
      <c r="AO293" s="57">
        <f t="shared" ref="AO293:BH293" si="590">AN293+1/((FACT($B$4-1-AO$10))*(($B$5*$P293)^AO$10))</f>
        <v>1.4012017336485422E-3</v>
      </c>
      <c r="AP293" s="57">
        <f t="shared" si="590"/>
        <v>1.4012926973361874E-3</v>
      </c>
      <c r="AQ293" s="57">
        <f t="shared" si="590"/>
        <v>1.4012932349466345E-3</v>
      </c>
      <c r="AR293" s="57">
        <f t="shared" si="590"/>
        <v>1.4012932373296595E-3</v>
      </c>
      <c r="AS293" s="57">
        <f t="shared" si="590"/>
        <v>1.4012932373367016E-3</v>
      </c>
      <c r="AT293" s="57">
        <f t="shared" si="590"/>
        <v>1.401293237336712E-3</v>
      </c>
      <c r="AU293" s="57" t="e">
        <f t="shared" si="590"/>
        <v>#NUM!</v>
      </c>
      <c r="AV293" s="57" t="e">
        <f t="shared" si="590"/>
        <v>#NUM!</v>
      </c>
      <c r="AW293" s="57" t="e">
        <f t="shared" si="590"/>
        <v>#NUM!</v>
      </c>
      <c r="AX293" s="57" t="e">
        <f t="shared" si="590"/>
        <v>#NUM!</v>
      </c>
      <c r="AY293" s="57" t="e">
        <f t="shared" si="590"/>
        <v>#NUM!</v>
      </c>
      <c r="AZ293" s="57" t="e">
        <f t="shared" si="590"/>
        <v>#NUM!</v>
      </c>
      <c r="BA293" s="57" t="e">
        <f t="shared" si="590"/>
        <v>#NUM!</v>
      </c>
      <c r="BB293" s="57" t="e">
        <f t="shared" si="590"/>
        <v>#NUM!</v>
      </c>
      <c r="BC293" s="57" t="e">
        <f t="shared" si="590"/>
        <v>#NUM!</v>
      </c>
      <c r="BD293" s="57" t="e">
        <f t="shared" si="590"/>
        <v>#NUM!</v>
      </c>
      <c r="BE293" s="57" t="e">
        <f t="shared" si="590"/>
        <v>#NUM!</v>
      </c>
      <c r="BF293" s="57" t="e">
        <f t="shared" si="590"/>
        <v>#NUM!</v>
      </c>
      <c r="BG293" s="57" t="e">
        <f t="shared" si="590"/>
        <v>#NUM!</v>
      </c>
      <c r="BH293" s="57" t="e">
        <f t="shared" si="590"/>
        <v>#NUM!</v>
      </c>
      <c r="BI293" s="5">
        <f t="shared" si="540"/>
        <v>4.7575100550240901</v>
      </c>
    </row>
    <row r="294" spans="4:61" s="1" customFormat="1">
      <c r="D294" s="5"/>
      <c r="E294" s="5"/>
      <c r="F294" s="5"/>
      <c r="G294" s="5"/>
      <c r="H294" s="5"/>
      <c r="O294" s="3"/>
      <c r="P294" s="57">
        <v>141.5</v>
      </c>
      <c r="Q294" s="57">
        <f t="shared" si="535"/>
        <v>6.9675917405582386E-281</v>
      </c>
      <c r="R294" s="57">
        <f t="shared" si="536"/>
        <v>1</v>
      </c>
      <c r="S294" s="57">
        <f t="shared" ref="S294:AL294" si="591">R294+(($B$5*$P294)^S$10)/FACT(S$10)</f>
        <v>680.19999999999993</v>
      </c>
      <c r="T294" s="57">
        <f t="shared" si="591"/>
        <v>231336.51999999996</v>
      </c>
      <c r="U294" s="57">
        <f t="shared" si="591"/>
        <v>52451927.367999986</v>
      </c>
      <c r="V294" s="57">
        <f t="shared" si="591"/>
        <v>8919508253.3583965</v>
      </c>
      <c r="W294" s="57">
        <f t="shared" si="591"/>
        <v>1213420439575.8936</v>
      </c>
      <c r="X294" s="57">
        <f t="shared" si="591"/>
        <v>137562925865286.88</v>
      </c>
      <c r="Y294" s="57">
        <f t="shared" si="591"/>
        <v>1.3367360652314268E+16</v>
      </c>
      <c r="Z294" s="57">
        <f t="shared" si="591"/>
        <v>1.1365771876278327E+18</v>
      </c>
      <c r="AA294" s="57">
        <f t="shared" si="591"/>
        <v>8.5901478796713607E+19</v>
      </c>
      <c r="AB294" s="57">
        <f t="shared" si="591"/>
        <v>5.8431335960858203E+21</v>
      </c>
      <c r="AC294" s="57">
        <f t="shared" si="591"/>
        <v>3.6132604760179127E+23</v>
      </c>
      <c r="AD294" s="57">
        <f t="shared" si="591"/>
        <v>2.0481658980324717E+25</v>
      </c>
      <c r="AE294" s="57">
        <f t="shared" si="591"/>
        <v>1.0716916688192024E+27</v>
      </c>
      <c r="AF294" s="57">
        <f t="shared" si="591"/>
        <v>5.2070394431859615E+28</v>
      </c>
      <c r="AG294" s="57">
        <f t="shared" si="591"/>
        <v>2.361291655542329E+30</v>
      </c>
      <c r="AH294" s="57">
        <f t="shared" si="591"/>
        <v>1.0038773418968172E+32</v>
      </c>
      <c r="AI294" s="57">
        <f t="shared" si="591"/>
        <v>4.0168324264948271E+33</v>
      </c>
      <c r="AJ294" s="57">
        <f t="shared" si="591"/>
        <v>1.5179734548280897E+35</v>
      </c>
      <c r="AK294" s="57">
        <f t="shared" si="591"/>
        <v>5.4345617911590481E+36</v>
      </c>
      <c r="AL294" s="57">
        <f t="shared" si="591"/>
        <v>1.848372423663241E+38</v>
      </c>
      <c r="AM294" s="57">
        <f t="shared" si="538"/>
        <v>1</v>
      </c>
      <c r="AN294" s="57">
        <f t="shared" si="533"/>
        <v>1.3888888888888889E-3</v>
      </c>
      <c r="AO294" s="57">
        <f t="shared" ref="AO294:BH294" si="592">AN294+1/((FACT($B$4-1-AO$10))*(($B$5*$P294)^AO$10))</f>
        <v>1.4011582253631724E-3</v>
      </c>
      <c r="AP294" s="57">
        <f t="shared" si="592"/>
        <v>1.4012485473336839E-3</v>
      </c>
      <c r="AQ294" s="57">
        <f t="shared" si="592"/>
        <v>1.4012490792651947E-3</v>
      </c>
      <c r="AR294" s="57">
        <f t="shared" si="592"/>
        <v>1.4012490816147154E-3</v>
      </c>
      <c r="AS294" s="57">
        <f t="shared" si="592"/>
        <v>1.401249081621634E-3</v>
      </c>
      <c r="AT294" s="57">
        <f t="shared" si="592"/>
        <v>1.4012490816216441E-3</v>
      </c>
      <c r="AU294" s="57" t="e">
        <f t="shared" si="592"/>
        <v>#NUM!</v>
      </c>
      <c r="AV294" s="57" t="e">
        <f t="shared" si="592"/>
        <v>#NUM!</v>
      </c>
      <c r="AW294" s="57" t="e">
        <f t="shared" si="592"/>
        <v>#NUM!</v>
      </c>
      <c r="AX294" s="57" t="e">
        <f t="shared" si="592"/>
        <v>#NUM!</v>
      </c>
      <c r="AY294" s="57" t="e">
        <f t="shared" si="592"/>
        <v>#NUM!</v>
      </c>
      <c r="AZ294" s="57" t="e">
        <f t="shared" si="592"/>
        <v>#NUM!</v>
      </c>
      <c r="BA294" s="57" t="e">
        <f t="shared" si="592"/>
        <v>#NUM!</v>
      </c>
      <c r="BB294" s="57" t="e">
        <f t="shared" si="592"/>
        <v>#NUM!</v>
      </c>
      <c r="BC294" s="57" t="e">
        <f t="shared" si="592"/>
        <v>#NUM!</v>
      </c>
      <c r="BD294" s="57" t="e">
        <f t="shared" si="592"/>
        <v>#NUM!</v>
      </c>
      <c r="BE294" s="57" t="e">
        <f t="shared" si="592"/>
        <v>#NUM!</v>
      </c>
      <c r="BF294" s="57" t="e">
        <f t="shared" si="592"/>
        <v>#NUM!</v>
      </c>
      <c r="BG294" s="57" t="e">
        <f t="shared" si="592"/>
        <v>#NUM!</v>
      </c>
      <c r="BH294" s="57" t="e">
        <f t="shared" si="592"/>
        <v>#NUM!</v>
      </c>
      <c r="BI294" s="5">
        <f t="shared" si="540"/>
        <v>4.7576599721667154</v>
      </c>
    </row>
    <row r="295" spans="4:61" s="1" customFormat="1">
      <c r="D295" s="5"/>
      <c r="E295" s="5"/>
      <c r="F295" s="5"/>
      <c r="G295" s="5"/>
      <c r="H295" s="5"/>
      <c r="O295" s="3"/>
      <c r="P295" s="58">
        <v>142</v>
      </c>
      <c r="Q295" s="57">
        <f t="shared" si="535"/>
        <v>6.4560571510090203E-282</v>
      </c>
      <c r="R295" s="57">
        <f t="shared" si="536"/>
        <v>1</v>
      </c>
      <c r="S295" s="57">
        <f t="shared" ref="S295:AL295" si="593">R295+(($B$5*$P295)^S$10)/FACT(S$10)</f>
        <v>682.6</v>
      </c>
      <c r="T295" s="57">
        <f t="shared" si="593"/>
        <v>232971.88000000003</v>
      </c>
      <c r="U295" s="57">
        <f t="shared" si="593"/>
        <v>53009096.296000011</v>
      </c>
      <c r="V295" s="57">
        <f t="shared" si="593"/>
        <v>9046060696.782402</v>
      </c>
      <c r="W295" s="57">
        <f t="shared" si="593"/>
        <v>1234978854875.0886</v>
      </c>
      <c r="X295" s="57">
        <f t="shared" si="593"/>
        <v>140500944273530.72</v>
      </c>
      <c r="Y295" s="57">
        <f t="shared" si="593"/>
        <v>1.3701026948467196E+16</v>
      </c>
      <c r="Z295" s="57">
        <f t="shared" si="593"/>
        <v>1.1690578425057677E+18</v>
      </c>
      <c r="AA295" s="57">
        <f t="shared" si="593"/>
        <v>8.8668080674045313E+19</v>
      </c>
      <c r="AB295" s="57">
        <f t="shared" si="593"/>
        <v>6.0526014768717821E+21</v>
      </c>
      <c r="AC295" s="57">
        <f t="shared" si="593"/>
        <v>3.7559960173581518E+23</v>
      </c>
      <c r="AD295" s="57">
        <f t="shared" si="593"/>
        <v>2.13658692164438E+25</v>
      </c>
      <c r="AE295" s="57">
        <f t="shared" si="593"/>
        <v>1.1219018514768254E+27</v>
      </c>
      <c r="AF295" s="57">
        <f t="shared" si="593"/>
        <v>5.4702282244953708E+28</v>
      </c>
      <c r="AG295" s="57">
        <f t="shared" si="593"/>
        <v>2.4893947673245432E+30</v>
      </c>
      <c r="AH295" s="57">
        <f t="shared" si="593"/>
        <v>1.0620729463171506E+32</v>
      </c>
      <c r="AI295" s="57">
        <f t="shared" si="593"/>
        <v>4.2646849739004549E+33</v>
      </c>
      <c r="AJ295" s="57">
        <f t="shared" si="593"/>
        <v>1.6173237309554342E+35</v>
      </c>
      <c r="AK295" s="57">
        <f t="shared" si="593"/>
        <v>5.8106784901330084E+36</v>
      </c>
      <c r="AL295" s="57">
        <f t="shared" si="593"/>
        <v>1.9832676215876985E+38</v>
      </c>
      <c r="AM295" s="57">
        <f t="shared" si="538"/>
        <v>1</v>
      </c>
      <c r="AN295" s="57">
        <f t="shared" si="533"/>
        <v>1.3888888888888889E-3</v>
      </c>
      <c r="AO295" s="57">
        <f t="shared" ref="AO295:BH295" si="594">AN295+1/((FACT($B$4-1-AO$10))*(($B$5*$P295)^AO$10))</f>
        <v>1.4011150234741784E-3</v>
      </c>
      <c r="AP295" s="57">
        <f t="shared" si="594"/>
        <v>1.4012047104943169E-3</v>
      </c>
      <c r="AQ295" s="57">
        <f t="shared" si="594"/>
        <v>1.4012052368265948E-3</v>
      </c>
      <c r="AR295" s="57">
        <f t="shared" si="594"/>
        <v>1.4012052391431981E-3</v>
      </c>
      <c r="AS295" s="57">
        <f t="shared" si="594"/>
        <v>1.4012052391499956E-3</v>
      </c>
      <c r="AT295" s="57">
        <f t="shared" si="594"/>
        <v>1.4012052391500056E-3</v>
      </c>
      <c r="AU295" s="57" t="e">
        <f t="shared" si="594"/>
        <v>#NUM!</v>
      </c>
      <c r="AV295" s="57" t="e">
        <f t="shared" si="594"/>
        <v>#NUM!</v>
      </c>
      <c r="AW295" s="57" t="e">
        <f t="shared" si="594"/>
        <v>#NUM!</v>
      </c>
      <c r="AX295" s="57" t="e">
        <f t="shared" si="594"/>
        <v>#NUM!</v>
      </c>
      <c r="AY295" s="57" t="e">
        <f t="shared" si="594"/>
        <v>#NUM!</v>
      </c>
      <c r="AZ295" s="57" t="e">
        <f t="shared" si="594"/>
        <v>#NUM!</v>
      </c>
      <c r="BA295" s="57" t="e">
        <f t="shared" si="594"/>
        <v>#NUM!</v>
      </c>
      <c r="BB295" s="57" t="e">
        <f t="shared" si="594"/>
        <v>#NUM!</v>
      </c>
      <c r="BC295" s="57" t="e">
        <f t="shared" si="594"/>
        <v>#NUM!</v>
      </c>
      <c r="BD295" s="57" t="e">
        <f t="shared" si="594"/>
        <v>#NUM!</v>
      </c>
      <c r="BE295" s="57" t="e">
        <f t="shared" si="594"/>
        <v>#NUM!</v>
      </c>
      <c r="BF295" s="57" t="e">
        <f t="shared" si="594"/>
        <v>#NUM!</v>
      </c>
      <c r="BG295" s="57" t="e">
        <f t="shared" si="594"/>
        <v>#NUM!</v>
      </c>
      <c r="BH295" s="57" t="e">
        <f t="shared" si="594"/>
        <v>#NUM!</v>
      </c>
      <c r="BI295" s="5">
        <f t="shared" si="540"/>
        <v>4.7578088351359415</v>
      </c>
    </row>
    <row r="296" spans="4:61" s="1" customFormat="1">
      <c r="D296" s="5"/>
      <c r="E296" s="5"/>
      <c r="F296" s="5"/>
      <c r="G296" s="5"/>
      <c r="H296" s="5"/>
      <c r="O296" s="3"/>
      <c r="P296" s="57">
        <v>142.5</v>
      </c>
      <c r="Q296" s="57">
        <f t="shared" si="535"/>
        <v>5.9816325295270847E-283</v>
      </c>
      <c r="R296" s="57">
        <f t="shared" si="536"/>
        <v>1</v>
      </c>
      <c r="S296" s="57">
        <f t="shared" ref="S296:AL296" si="595">R296+(($B$5*$P296)^S$10)/FACT(S$10)</f>
        <v>685</v>
      </c>
      <c r="T296" s="57">
        <f t="shared" si="595"/>
        <v>234613</v>
      </c>
      <c r="U296" s="57">
        <f t="shared" si="595"/>
        <v>53570197</v>
      </c>
      <c r="V296" s="57">
        <f t="shared" si="595"/>
        <v>9173955061</v>
      </c>
      <c r="W296" s="57">
        <f t="shared" si="595"/>
        <v>1256842604456.2</v>
      </c>
      <c r="X296" s="57">
        <f t="shared" si="595"/>
        <v>143491068635509</v>
      </c>
      <c r="Y296" s="57">
        <f t="shared" si="595"/>
        <v>1.4041806869384096E+16</v>
      </c>
      <c r="Z296" s="57">
        <f t="shared" si="595"/>
        <v>1.2023478078333885E+18</v>
      </c>
      <c r="AA296" s="57">
        <f t="shared" si="595"/>
        <v>9.1513603881097724E+19</v>
      </c>
      <c r="AB296" s="57">
        <f t="shared" si="595"/>
        <v>6.2688035192923771E+21</v>
      </c>
      <c r="AC296" s="57">
        <f t="shared" si="595"/>
        <v>3.9038392189577562E+23</v>
      </c>
      <c r="AD296" s="57">
        <f t="shared" si="595"/>
        <v>2.2284945669355317E+25</v>
      </c>
      <c r="AE296" s="57">
        <f t="shared" si="595"/>
        <v>1.1742757329972268E+27</v>
      </c>
      <c r="AF296" s="57">
        <f t="shared" si="595"/>
        <v>5.7457254199587516E+28</v>
      </c>
      <c r="AG296" s="57">
        <f t="shared" si="595"/>
        <v>2.623961072276105E+30</v>
      </c>
      <c r="AH296" s="57">
        <f t="shared" si="595"/>
        <v>1.1234199929504721E+32</v>
      </c>
      <c r="AI296" s="57">
        <f t="shared" si="595"/>
        <v>4.5268795371994847E+33</v>
      </c>
      <c r="AJ296" s="57">
        <f t="shared" si="595"/>
        <v>1.722793059775681E+35</v>
      </c>
      <c r="AK296" s="57">
        <f t="shared" si="595"/>
        <v>6.2113666578308392E+36</v>
      </c>
      <c r="AL296" s="57">
        <f t="shared" si="595"/>
        <v>2.1274815409121267E+38</v>
      </c>
      <c r="AM296" s="57">
        <f t="shared" si="538"/>
        <v>1</v>
      </c>
      <c r="AN296" s="57">
        <f t="shared" si="533"/>
        <v>1.3888888888888889E-3</v>
      </c>
      <c r="AO296" s="57">
        <f t="shared" ref="AO296:BH296" si="596">AN296+1/((FACT($B$4-1-AO$10))*(($B$5*$P296)^AO$10))</f>
        <v>1.4010721247563354E-3</v>
      </c>
      <c r="AP296" s="57">
        <f t="shared" si="596"/>
        <v>1.4011611834980565E-3</v>
      </c>
      <c r="AQ296" s="57">
        <f t="shared" si="596"/>
        <v>1.4011617043094117E-3</v>
      </c>
      <c r="AR296" s="57">
        <f t="shared" si="596"/>
        <v>1.401161706593672E-3</v>
      </c>
      <c r="AS296" s="57">
        <f t="shared" si="596"/>
        <v>1.4011617066003511E-3</v>
      </c>
      <c r="AT296" s="57">
        <f t="shared" si="596"/>
        <v>1.4011617066003608E-3</v>
      </c>
      <c r="AU296" s="57" t="e">
        <f t="shared" si="596"/>
        <v>#NUM!</v>
      </c>
      <c r="AV296" s="57" t="e">
        <f t="shared" si="596"/>
        <v>#NUM!</v>
      </c>
      <c r="AW296" s="57" t="e">
        <f t="shared" si="596"/>
        <v>#NUM!</v>
      </c>
      <c r="AX296" s="57" t="e">
        <f t="shared" si="596"/>
        <v>#NUM!</v>
      </c>
      <c r="AY296" s="57" t="e">
        <f t="shared" si="596"/>
        <v>#NUM!</v>
      </c>
      <c r="AZ296" s="57" t="e">
        <f t="shared" si="596"/>
        <v>#NUM!</v>
      </c>
      <c r="BA296" s="57" t="e">
        <f t="shared" si="596"/>
        <v>#NUM!</v>
      </c>
      <c r="BB296" s="57" t="e">
        <f t="shared" si="596"/>
        <v>#NUM!</v>
      </c>
      <c r="BC296" s="57" t="e">
        <f t="shared" si="596"/>
        <v>#NUM!</v>
      </c>
      <c r="BD296" s="57" t="e">
        <f t="shared" si="596"/>
        <v>#NUM!</v>
      </c>
      <c r="BE296" s="57" t="e">
        <f t="shared" si="596"/>
        <v>#NUM!</v>
      </c>
      <c r="BF296" s="57" t="e">
        <f t="shared" si="596"/>
        <v>#NUM!</v>
      </c>
      <c r="BG296" s="57" t="e">
        <f t="shared" si="596"/>
        <v>#NUM!</v>
      </c>
      <c r="BH296" s="57" t="e">
        <f t="shared" si="596"/>
        <v>#NUM!</v>
      </c>
      <c r="BI296" s="5">
        <f t="shared" si="540"/>
        <v>4.7579566550116494</v>
      </c>
    </row>
    <row r="297" spans="4:61" s="1" customFormat="1">
      <c r="D297" s="5"/>
      <c r="E297" s="5"/>
      <c r="F297" s="5"/>
      <c r="G297" s="5"/>
      <c r="H297" s="5"/>
      <c r="O297" s="3"/>
      <c r="P297" s="58">
        <v>143</v>
      </c>
      <c r="Q297" s="57">
        <f t="shared" si="535"/>
        <v>5.5416617200743973E-284</v>
      </c>
      <c r="R297" s="57">
        <f t="shared" si="536"/>
        <v>1</v>
      </c>
      <c r="S297" s="57">
        <f t="shared" ref="S297:AL297" si="597">R297+(($B$5*$P297)^S$10)/FACT(S$10)</f>
        <v>687.4</v>
      </c>
      <c r="T297" s="57">
        <f t="shared" si="597"/>
        <v>236259.87999999998</v>
      </c>
      <c r="U297" s="57">
        <f t="shared" si="597"/>
        <v>54135243.303999998</v>
      </c>
      <c r="V297" s="57">
        <f t="shared" si="597"/>
        <v>9303200798.8623981</v>
      </c>
      <c r="W297" s="57">
        <f t="shared" si="597"/>
        <v>1279014920265.9192</v>
      </c>
      <c r="X297" s="57">
        <f t="shared" si="597"/>
        <v>146534035627297.19</v>
      </c>
      <c r="Y297" s="57">
        <f t="shared" si="597"/>
        <v>1.4389826351813908E+16</v>
      </c>
      <c r="Z297" s="57">
        <f t="shared" si="597"/>
        <v>1.2364643070806249E+18</v>
      </c>
      <c r="AA297" s="57">
        <f t="shared" si="597"/>
        <v>9.4440011370664608E+19</v>
      </c>
      <c r="AB297" s="57">
        <f t="shared" si="597"/>
        <v>6.4919314818150684E+21</v>
      </c>
      <c r="AC297" s="57">
        <f t="shared" si="597"/>
        <v>4.056953992375459E+23</v>
      </c>
      <c r="AD297" s="57">
        <f t="shared" si="597"/>
        <v>2.3240133754865348E+25</v>
      </c>
      <c r="AE297" s="57">
        <f t="shared" si="597"/>
        <v>1.2288984789320132E+27</v>
      </c>
      <c r="AF297" s="57">
        <f t="shared" si="597"/>
        <v>6.0340604773903028E+28</v>
      </c>
      <c r="AG297" s="57">
        <f t="shared" si="597"/>
        <v>2.7652922848317767E+30</v>
      </c>
      <c r="AH297" s="57">
        <f t="shared" si="597"/>
        <v>1.1880771935931455E+32</v>
      </c>
      <c r="AI297" s="57">
        <f t="shared" si="597"/>
        <v>4.8041913631196066E+33</v>
      </c>
      <c r="AJ297" s="57">
        <f t="shared" si="597"/>
        <v>1.8347348764517875E+35</v>
      </c>
      <c r="AK297" s="57">
        <f t="shared" si="597"/>
        <v>6.6381369070138833E+36</v>
      </c>
      <c r="AL297" s="57">
        <f t="shared" si="597"/>
        <v>2.281621854597478E+38</v>
      </c>
      <c r="AM297" s="57">
        <f t="shared" si="538"/>
        <v>1</v>
      </c>
      <c r="AN297" s="57">
        <f t="shared" si="533"/>
        <v>1.3888888888888889E-3</v>
      </c>
      <c r="AO297" s="57">
        <f t="shared" ref="AO297:BH297" si="598">AN297+1/((FACT($B$4-1-AO$10))*(($B$5*$P297)^AO$10))</f>
        <v>1.4010295260295262E-3</v>
      </c>
      <c r="AP297" s="57">
        <f t="shared" si="598"/>
        <v>1.4011179630716345E-3</v>
      </c>
      <c r="AQ297" s="57">
        <f t="shared" si="598"/>
        <v>1.4011184784390128E-3</v>
      </c>
      <c r="AR297" s="57">
        <f t="shared" si="598"/>
        <v>1.4011184806914927E-3</v>
      </c>
      <c r="AS297" s="57">
        <f t="shared" si="598"/>
        <v>1.4011184806980558E-3</v>
      </c>
      <c r="AT297" s="57">
        <f t="shared" si="598"/>
        <v>1.4011184806980654E-3</v>
      </c>
      <c r="AU297" s="57" t="e">
        <f t="shared" si="598"/>
        <v>#NUM!</v>
      </c>
      <c r="AV297" s="57" t="e">
        <f t="shared" si="598"/>
        <v>#NUM!</v>
      </c>
      <c r="AW297" s="57" t="e">
        <f t="shared" si="598"/>
        <v>#NUM!</v>
      </c>
      <c r="AX297" s="57" t="e">
        <f t="shared" si="598"/>
        <v>#NUM!</v>
      </c>
      <c r="AY297" s="57" t="e">
        <f t="shared" si="598"/>
        <v>#NUM!</v>
      </c>
      <c r="AZ297" s="57" t="e">
        <f t="shared" si="598"/>
        <v>#NUM!</v>
      </c>
      <c r="BA297" s="57" t="e">
        <f t="shared" si="598"/>
        <v>#NUM!</v>
      </c>
      <c r="BB297" s="57" t="e">
        <f t="shared" si="598"/>
        <v>#NUM!</v>
      </c>
      <c r="BC297" s="57" t="e">
        <f t="shared" si="598"/>
        <v>#NUM!</v>
      </c>
      <c r="BD297" s="57" t="e">
        <f t="shared" si="598"/>
        <v>#NUM!</v>
      </c>
      <c r="BE297" s="57" t="e">
        <f t="shared" si="598"/>
        <v>#NUM!</v>
      </c>
      <c r="BF297" s="57" t="e">
        <f t="shared" si="598"/>
        <v>#NUM!</v>
      </c>
      <c r="BG297" s="57" t="e">
        <f t="shared" si="598"/>
        <v>#NUM!</v>
      </c>
      <c r="BH297" s="57" t="e">
        <f t="shared" si="598"/>
        <v>#NUM!</v>
      </c>
      <c r="BI297" s="5">
        <f t="shared" si="540"/>
        <v>4.7581034427189906</v>
      </c>
    </row>
    <row r="298" spans="4:61" s="1" customFormat="1">
      <c r="D298" s="5"/>
      <c r="E298" s="5"/>
      <c r="F298" s="5"/>
      <c r="G298" s="5"/>
      <c r="H298" s="5"/>
      <c r="O298" s="3"/>
      <c r="P298" s="57">
        <v>143.5</v>
      </c>
      <c r="Q298" s="57">
        <f t="shared" si="535"/>
        <v>5.1336757747220179E-285</v>
      </c>
      <c r="R298" s="57">
        <f t="shared" si="536"/>
        <v>1</v>
      </c>
      <c r="S298" s="57">
        <f t="shared" ref="S298:AL298" si="599">R298+(($B$5*$P298)^S$10)/FACT(S$10)</f>
        <v>689.8</v>
      </c>
      <c r="T298" s="57">
        <f t="shared" si="599"/>
        <v>237912.51999999996</v>
      </c>
      <c r="U298" s="57">
        <f t="shared" si="599"/>
        <v>54704249.031999998</v>
      </c>
      <c r="V298" s="57">
        <f t="shared" si="599"/>
        <v>9433807396.3983974</v>
      </c>
      <c r="W298" s="57">
        <f t="shared" si="599"/>
        <v>1301499056977.5933</v>
      </c>
      <c r="X298" s="57">
        <f t="shared" si="599"/>
        <v>149630589708898.75</v>
      </c>
      <c r="Y298" s="57">
        <f t="shared" si="599"/>
        <v>1.474521310985794E+16</v>
      </c>
      <c r="Z298" s="57">
        <f t="shared" si="599"/>
        <v>1.2714248680946906E+18</v>
      </c>
      <c r="AA298" s="57">
        <f t="shared" si="599"/>
        <v>9.7449307796267188E+19</v>
      </c>
      <c r="AB298" s="57">
        <f t="shared" si="599"/>
        <v>6.7221818838887883E+21</v>
      </c>
      <c r="AC298" s="57">
        <f t="shared" si="599"/>
        <v>4.2155089083048232E+23</v>
      </c>
      <c r="AD298" s="57">
        <f t="shared" si="599"/>
        <v>2.4232718784364948E+25</v>
      </c>
      <c r="AE298" s="57">
        <f t="shared" si="599"/>
        <v>1.285858291481791E+27</v>
      </c>
      <c r="AF298" s="57">
        <f t="shared" si="599"/>
        <v>6.3357836468195149E+28</v>
      </c>
      <c r="AG298" s="57">
        <f t="shared" si="599"/>
        <v>2.9137030743428725E+30</v>
      </c>
      <c r="AH298" s="57">
        <f t="shared" si="599"/>
        <v>1.2562106556484772E+32</v>
      </c>
      <c r="AI298" s="57">
        <f t="shared" si="599"/>
        <v>5.0974346704742435E+33</v>
      </c>
      <c r="AJ298" s="57">
        <f t="shared" si="599"/>
        <v>1.9535216861834047E+35</v>
      </c>
      <c r="AK298" s="57">
        <f t="shared" si="599"/>
        <v>7.0925869445809854E+36</v>
      </c>
      <c r="AL298" s="57">
        <f t="shared" si="599"/>
        <v>2.4463335262873444E+38</v>
      </c>
      <c r="AM298" s="57">
        <f t="shared" si="538"/>
        <v>1</v>
      </c>
      <c r="AN298" s="57">
        <f t="shared" si="533"/>
        <v>1.3888888888888889E-3</v>
      </c>
      <c r="AO298" s="57">
        <f t="shared" ref="AO298:BH298" si="600">AN298+1/((FACT($B$4-1-AO$10))*(($B$5*$P298)^AO$10))</f>
        <v>1.4009872241579559E-3</v>
      </c>
      <c r="AP298" s="57">
        <f t="shared" si="600"/>
        <v>1.4010750459877255E-3</v>
      </c>
      <c r="AQ298" s="57">
        <f t="shared" si="600"/>
        <v>1.4010755559867368E-3</v>
      </c>
      <c r="AR298" s="57">
        <f t="shared" si="600"/>
        <v>1.4010755582079869E-3</v>
      </c>
      <c r="AS298" s="57">
        <f t="shared" si="600"/>
        <v>1.4010755582144366E-3</v>
      </c>
      <c r="AT298" s="57">
        <f t="shared" si="600"/>
        <v>1.4010755582144459E-3</v>
      </c>
      <c r="AU298" s="57" t="e">
        <f t="shared" si="600"/>
        <v>#NUM!</v>
      </c>
      <c r="AV298" s="57" t="e">
        <f t="shared" si="600"/>
        <v>#NUM!</v>
      </c>
      <c r="AW298" s="57" t="e">
        <f t="shared" si="600"/>
        <v>#NUM!</v>
      </c>
      <c r="AX298" s="57" t="e">
        <f t="shared" si="600"/>
        <v>#NUM!</v>
      </c>
      <c r="AY298" s="57" t="e">
        <f t="shared" si="600"/>
        <v>#NUM!</v>
      </c>
      <c r="AZ298" s="57" t="e">
        <f t="shared" si="600"/>
        <v>#NUM!</v>
      </c>
      <c r="BA298" s="57" t="e">
        <f t="shared" si="600"/>
        <v>#NUM!</v>
      </c>
      <c r="BB298" s="57" t="e">
        <f t="shared" si="600"/>
        <v>#NUM!</v>
      </c>
      <c r="BC298" s="57" t="e">
        <f t="shared" si="600"/>
        <v>#NUM!</v>
      </c>
      <c r="BD298" s="57" t="e">
        <f t="shared" si="600"/>
        <v>#NUM!</v>
      </c>
      <c r="BE298" s="57" t="e">
        <f t="shared" si="600"/>
        <v>#NUM!</v>
      </c>
      <c r="BF298" s="57" t="e">
        <f t="shared" si="600"/>
        <v>#NUM!</v>
      </c>
      <c r="BG298" s="57" t="e">
        <f t="shared" si="600"/>
        <v>#NUM!</v>
      </c>
      <c r="BH298" s="57" t="e">
        <f t="shared" si="600"/>
        <v>#NUM!</v>
      </c>
      <c r="BI298" s="5">
        <f t="shared" si="540"/>
        <v>4.7582492090310797</v>
      </c>
    </row>
    <row r="299" spans="4:61" s="1" customFormat="1">
      <c r="D299" s="5"/>
      <c r="E299" s="5"/>
      <c r="F299" s="5"/>
      <c r="G299" s="5"/>
      <c r="H299" s="5"/>
      <c r="O299" s="3"/>
      <c r="P299" s="58">
        <v>144</v>
      </c>
      <c r="Q299" s="57">
        <f t="shared" si="535"/>
        <v>4.7553799926656792E-286</v>
      </c>
      <c r="R299" s="57">
        <f t="shared" si="536"/>
        <v>1</v>
      </c>
      <c r="S299" s="57">
        <f t="shared" ref="S299:AL299" si="601">R299+(($B$5*$P299)^S$10)/FACT(S$10)</f>
        <v>692.19999999999993</v>
      </c>
      <c r="T299" s="57">
        <f t="shared" si="601"/>
        <v>239570.91999999995</v>
      </c>
      <c r="U299" s="57">
        <f t="shared" si="601"/>
        <v>55277228.007999979</v>
      </c>
      <c r="V299" s="57">
        <f t="shared" si="601"/>
        <v>9565784372.814394</v>
      </c>
      <c r="W299" s="57">
        <f t="shared" si="601"/>
        <v>1324298292070.8503</v>
      </c>
      <c r="X299" s="57">
        <f t="shared" si="601"/>
        <v>152781483178884.56</v>
      </c>
      <c r="Y299" s="57">
        <f t="shared" si="601"/>
        <v>1.510809665371683E+16</v>
      </c>
      <c r="Z299" s="57">
        <f t="shared" si="601"/>
        <v>1.3072473273881951E+18</v>
      </c>
      <c r="AA299" s="57">
        <f t="shared" si="601"/>
        <v>1.0054354024779612E+20</v>
      </c>
      <c r="AB299" s="57">
        <f t="shared" si="601"/>
        <v>6.9597561069063918E+21</v>
      </c>
      <c r="AC299" s="57">
        <f t="shared" si="601"/>
        <v>4.3796773120458096E+23</v>
      </c>
      <c r="AD299" s="57">
        <f t="shared" si="601"/>
        <v>2.5264027096830635E+25</v>
      </c>
      <c r="AE299" s="57">
        <f t="shared" si="601"/>
        <v>1.3452465065984249E+27</v>
      </c>
      <c r="AF299" s="57">
        <f t="shared" si="601"/>
        <v>6.6514667208848549E+28</v>
      </c>
      <c r="AG299" s="57">
        <f t="shared" si="601"/>
        <v>3.0695215731685342E+30</v>
      </c>
      <c r="AH299" s="57">
        <f t="shared" si="601"/>
        <v>1.3279941991062692E+32</v>
      </c>
      <c r="AI299" s="57">
        <f t="shared" si="601"/>
        <v>5.4074644629018757E+33</v>
      </c>
      <c r="AJ299" s="57">
        <f t="shared" si="601"/>
        <v>2.0795460211376581E+35</v>
      </c>
      <c r="AK299" s="57">
        <f t="shared" si="601"/>
        <v>7.5764062623388784E+36</v>
      </c>
      <c r="AL299" s="57">
        <f t="shared" si="601"/>
        <v>2.6223009563971872E+38</v>
      </c>
      <c r="AM299" s="57">
        <f t="shared" si="538"/>
        <v>1</v>
      </c>
      <c r="AN299" s="57">
        <f t="shared" si="533"/>
        <v>1.3888888888888889E-3</v>
      </c>
      <c r="AO299" s="57">
        <f t="shared" ref="AO299:BH299" si="602">AN299+1/((FACT($B$4-1-AO$10))*(($B$5*$P299)^AO$10))</f>
        <v>1.4009452160493828E-3</v>
      </c>
      <c r="AP299" s="57">
        <f t="shared" si="602"/>
        <v>1.4010324290641433E-3</v>
      </c>
      <c r="AQ299" s="57">
        <f t="shared" si="602"/>
        <v>1.4010329337690898E-3</v>
      </c>
      <c r="AR299" s="57">
        <f t="shared" si="602"/>
        <v>1.4010329359596494E-3</v>
      </c>
      <c r="AS299" s="57">
        <f t="shared" si="602"/>
        <v>1.4010329359659878E-3</v>
      </c>
      <c r="AT299" s="57">
        <f t="shared" si="602"/>
        <v>1.401032935965997E-3</v>
      </c>
      <c r="AU299" s="57" t="e">
        <f t="shared" si="602"/>
        <v>#NUM!</v>
      </c>
      <c r="AV299" s="57" t="e">
        <f t="shared" si="602"/>
        <v>#NUM!</v>
      </c>
      <c r="AW299" s="57" t="e">
        <f t="shared" si="602"/>
        <v>#NUM!</v>
      </c>
      <c r="AX299" s="57" t="e">
        <f t="shared" si="602"/>
        <v>#NUM!</v>
      </c>
      <c r="AY299" s="57" t="e">
        <f t="shared" si="602"/>
        <v>#NUM!</v>
      </c>
      <c r="AZ299" s="57" t="e">
        <f t="shared" si="602"/>
        <v>#NUM!</v>
      </c>
      <c r="BA299" s="57" t="e">
        <f t="shared" si="602"/>
        <v>#NUM!</v>
      </c>
      <c r="BB299" s="57" t="e">
        <f t="shared" si="602"/>
        <v>#NUM!</v>
      </c>
      <c r="BC299" s="57" t="e">
        <f t="shared" si="602"/>
        <v>#NUM!</v>
      </c>
      <c r="BD299" s="57" t="e">
        <f t="shared" si="602"/>
        <v>#NUM!</v>
      </c>
      <c r="BE299" s="57" t="e">
        <f t="shared" si="602"/>
        <v>#NUM!</v>
      </c>
      <c r="BF299" s="57" t="e">
        <f t="shared" si="602"/>
        <v>#NUM!</v>
      </c>
      <c r="BG299" s="57" t="e">
        <f t="shared" si="602"/>
        <v>#NUM!</v>
      </c>
      <c r="BH299" s="57" t="e">
        <f t="shared" si="602"/>
        <v>#NUM!</v>
      </c>
      <c r="BI299" s="5">
        <f t="shared" si="540"/>
        <v>4.7583939645716269</v>
      </c>
    </row>
    <row r="300" spans="4:61" s="1" customFormat="1">
      <c r="D300" s="5"/>
      <c r="E300" s="5"/>
      <c r="F300" s="5"/>
      <c r="G300" s="5"/>
      <c r="H300" s="5"/>
      <c r="O300" s="3"/>
      <c r="P300" s="57">
        <v>144.5</v>
      </c>
      <c r="Q300" s="57">
        <f t="shared" si="535"/>
        <v>4.4046418378651552E-287</v>
      </c>
      <c r="R300" s="57">
        <f t="shared" si="536"/>
        <v>1</v>
      </c>
      <c r="S300" s="57">
        <f t="shared" ref="S300:AL300" si="603">R300+(($B$5*$P300)^S$10)/FACT(S$10)</f>
        <v>694.6</v>
      </c>
      <c r="T300" s="57">
        <f t="shared" si="603"/>
        <v>241235.08000000002</v>
      </c>
      <c r="U300" s="57">
        <f t="shared" si="603"/>
        <v>55854194.056000002</v>
      </c>
      <c r="V300" s="57">
        <f t="shared" si="603"/>
        <v>9699141280.4944</v>
      </c>
      <c r="W300" s="57">
        <f t="shared" si="603"/>
        <v>1347415925911.2292</v>
      </c>
      <c r="X300" s="57">
        <f t="shared" si="603"/>
        <v>155987476229224.19</v>
      </c>
      <c r="Y300" s="57">
        <f t="shared" si="603"/>
        <v>1.5478608308568918E+16</v>
      </c>
      <c r="Z300" s="57">
        <f t="shared" si="603"/>
        <v>1.3439498344724204E+18</v>
      </c>
      <c r="AA300" s="57">
        <f t="shared" si="603"/>
        <v>1.0372479899749992E+20</v>
      </c>
      <c r="AB300" s="57">
        <f t="shared" si="603"/>
        <v>7.2048604969450875E+21</v>
      </c>
      <c r="AC300" s="57">
        <f t="shared" si="603"/>
        <v>4.5496374414207662E+23</v>
      </c>
      <c r="AD300" s="57">
        <f t="shared" si="603"/>
        <v>2.633542721883068E+25</v>
      </c>
      <c r="AE300" s="57">
        <f t="shared" si="603"/>
        <v>1.4071576938376009E+27</v>
      </c>
      <c r="AF300" s="57">
        <f t="shared" si="603"/>
        <v>6.981703798860754E+28</v>
      </c>
      <c r="AG300" s="57">
        <f t="shared" si="603"/>
        <v>3.2330899028187693E+30</v>
      </c>
      <c r="AH300" s="57">
        <f t="shared" si="603"/>
        <v>1.4036096859320628E+32</v>
      </c>
      <c r="AI300" s="57">
        <f t="shared" si="603"/>
        <v>5.7351784191610176E+33</v>
      </c>
      <c r="AJ300" s="57">
        <f t="shared" si="603"/>
        <v>2.2132214418104065E+35</v>
      </c>
      <c r="AK300" s="57">
        <f t="shared" si="603"/>
        <v>8.0913810627304997E+36</v>
      </c>
      <c r="AL300" s="57">
        <f t="shared" si="603"/>
        <v>2.810250243580257E+38</v>
      </c>
      <c r="AM300" s="57">
        <f t="shared" si="538"/>
        <v>1</v>
      </c>
      <c r="AN300" s="57">
        <f t="shared" si="533"/>
        <v>1.3888888888888889E-3</v>
      </c>
      <c r="AO300" s="57">
        <f t="shared" ref="AO300:BH300" si="604">AN300+1/((FACT($B$4-1-AO$10))*(($B$5*$P300)^AO$10))</f>
        <v>1.4009034986543637E-3</v>
      </c>
      <c r="AP300" s="57">
        <f t="shared" si="604"/>
        <v>1.4009901091630536E-3</v>
      </c>
      <c r="AQ300" s="57">
        <f t="shared" si="604"/>
        <v>1.4009906086469559E-3</v>
      </c>
      <c r="AR300" s="57">
        <f t="shared" si="604"/>
        <v>1.4009906108073534E-3</v>
      </c>
      <c r="AS300" s="57">
        <f t="shared" si="604"/>
        <v>1.4009906108135831E-3</v>
      </c>
      <c r="AT300" s="57">
        <f t="shared" si="604"/>
        <v>1.4009906108135919E-3</v>
      </c>
      <c r="AU300" s="57" t="e">
        <f t="shared" si="604"/>
        <v>#NUM!</v>
      </c>
      <c r="AV300" s="57" t="e">
        <f t="shared" si="604"/>
        <v>#NUM!</v>
      </c>
      <c r="AW300" s="57" t="e">
        <f t="shared" si="604"/>
        <v>#NUM!</v>
      </c>
      <c r="AX300" s="57" t="e">
        <f t="shared" si="604"/>
        <v>#NUM!</v>
      </c>
      <c r="AY300" s="57" t="e">
        <f t="shared" si="604"/>
        <v>#NUM!</v>
      </c>
      <c r="AZ300" s="57" t="e">
        <f t="shared" si="604"/>
        <v>#NUM!</v>
      </c>
      <c r="BA300" s="57" t="e">
        <f t="shared" si="604"/>
        <v>#NUM!</v>
      </c>
      <c r="BB300" s="57" t="e">
        <f t="shared" si="604"/>
        <v>#NUM!</v>
      </c>
      <c r="BC300" s="57" t="e">
        <f t="shared" si="604"/>
        <v>#NUM!</v>
      </c>
      <c r="BD300" s="57" t="e">
        <f t="shared" si="604"/>
        <v>#NUM!</v>
      </c>
      <c r="BE300" s="57" t="e">
        <f t="shared" si="604"/>
        <v>#NUM!</v>
      </c>
      <c r="BF300" s="57" t="e">
        <f t="shared" si="604"/>
        <v>#NUM!</v>
      </c>
      <c r="BG300" s="57" t="e">
        <f t="shared" si="604"/>
        <v>#NUM!</v>
      </c>
      <c r="BH300" s="57" t="e">
        <f t="shared" si="604"/>
        <v>#NUM!</v>
      </c>
      <c r="BI300" s="5">
        <f t="shared" si="540"/>
        <v>4.7585377198175216</v>
      </c>
    </row>
    <row r="301" spans="4:61" s="1" customFormat="1">
      <c r="D301" s="5"/>
      <c r="E301" s="5"/>
      <c r="F301" s="5"/>
      <c r="G301" s="5"/>
      <c r="H301" s="5"/>
      <c r="O301" s="3"/>
      <c r="P301" s="58">
        <v>145</v>
      </c>
      <c r="Q301" s="57">
        <f t="shared" si="535"/>
        <v>4.0794796772409674E-288</v>
      </c>
      <c r="R301" s="57">
        <f t="shared" si="536"/>
        <v>1</v>
      </c>
      <c r="S301" s="57">
        <f t="shared" ref="S301:AL301" si="605">R301+(($B$5*$P301)^S$10)/FACT(S$10)</f>
        <v>697</v>
      </c>
      <c r="T301" s="57">
        <f t="shared" si="605"/>
        <v>242905</v>
      </c>
      <c r="U301" s="57">
        <f t="shared" si="605"/>
        <v>56435161</v>
      </c>
      <c r="V301" s="57">
        <f t="shared" si="605"/>
        <v>9833887705</v>
      </c>
      <c r="W301" s="57">
        <f t="shared" si="605"/>
        <v>1370855281829.8</v>
      </c>
      <c r="X301" s="57">
        <f t="shared" si="605"/>
        <v>159249337000306.63</v>
      </c>
      <c r="Y301" s="57">
        <f t="shared" si="605"/>
        <v>1.5856881233580284E+16</v>
      </c>
      <c r="Z301" s="57">
        <f t="shared" si="605"/>
        <v>1.3815508562360384E+18</v>
      </c>
      <c r="AA301" s="57">
        <f t="shared" si="605"/>
        <v>1.0699521825642614E+20</v>
      </c>
      <c r="AB301" s="57">
        <f t="shared" si="605"/>
        <v>7.4577064693096576E+21</v>
      </c>
      <c r="AC301" s="57">
        <f t="shared" si="605"/>
        <v>4.7255725471776868E+23</v>
      </c>
      <c r="AD301" s="57">
        <f t="shared" si="605"/>
        <v>2.7448331053128389E+25</v>
      </c>
      <c r="AE301" s="57">
        <f t="shared" si="605"/>
        <v>1.4716897590295737E+27</v>
      </c>
      <c r="AF301" s="57">
        <f t="shared" si="605"/>
        <v>7.3271120749858576E+28</v>
      </c>
      <c r="AG301" s="57">
        <f t="shared" si="605"/>
        <v>3.4047647187243246E+30</v>
      </c>
      <c r="AH301" s="57">
        <f t="shared" si="605"/>
        <v>1.4832473623061357E+32</v>
      </c>
      <c r="AI301" s="57">
        <f t="shared" si="605"/>
        <v>6.0815188640114916E+33</v>
      </c>
      <c r="AJ301" s="57">
        <f t="shared" si="605"/>
        <v>2.3549835847153878E+35</v>
      </c>
      <c r="AK301" s="57">
        <f t="shared" si="605"/>
        <v>8.6393994304104322E+36</v>
      </c>
      <c r="AL301" s="57">
        <f t="shared" si="605"/>
        <v>3.0109515673388395E+38</v>
      </c>
      <c r="AM301" s="57">
        <f t="shared" si="538"/>
        <v>1</v>
      </c>
      <c r="AN301" s="57">
        <f t="shared" si="533"/>
        <v>1.3888888888888889E-3</v>
      </c>
      <c r="AO301" s="57">
        <f t="shared" ref="AO301:BH301" si="606">AN301+1/((FACT($B$4-1-AO$10))*(($B$5*$P301)^AO$10))</f>
        <v>1.4008620689655172E-3</v>
      </c>
      <c r="AP301" s="57">
        <f t="shared" si="606"/>
        <v>1.4009480831902055E-3</v>
      </c>
      <c r="AQ301" s="57">
        <f t="shared" si="606"/>
        <v>1.4009485775248302E-3</v>
      </c>
      <c r="AR301" s="57">
        <f t="shared" si="606"/>
        <v>1.4009485796555828E-3</v>
      </c>
      <c r="AS301" s="57">
        <f t="shared" si="606"/>
        <v>1.4009485796617057E-3</v>
      </c>
      <c r="AT301" s="57">
        <f t="shared" si="606"/>
        <v>1.4009485796617146E-3</v>
      </c>
      <c r="AU301" s="57" t="e">
        <f t="shared" si="606"/>
        <v>#NUM!</v>
      </c>
      <c r="AV301" s="57" t="e">
        <f t="shared" si="606"/>
        <v>#NUM!</v>
      </c>
      <c r="AW301" s="57" t="e">
        <f t="shared" si="606"/>
        <v>#NUM!</v>
      </c>
      <c r="AX301" s="57" t="e">
        <f t="shared" si="606"/>
        <v>#NUM!</v>
      </c>
      <c r="AY301" s="57" t="e">
        <f t="shared" si="606"/>
        <v>#NUM!</v>
      </c>
      <c r="AZ301" s="57" t="e">
        <f t="shared" si="606"/>
        <v>#NUM!</v>
      </c>
      <c r="BA301" s="57" t="e">
        <f t="shared" si="606"/>
        <v>#NUM!</v>
      </c>
      <c r="BB301" s="57" t="e">
        <f t="shared" si="606"/>
        <v>#NUM!</v>
      </c>
      <c r="BC301" s="57" t="e">
        <f t="shared" si="606"/>
        <v>#NUM!</v>
      </c>
      <c r="BD301" s="57" t="e">
        <f t="shared" si="606"/>
        <v>#NUM!</v>
      </c>
      <c r="BE301" s="57" t="e">
        <f t="shared" si="606"/>
        <v>#NUM!</v>
      </c>
      <c r="BF301" s="57" t="e">
        <f t="shared" si="606"/>
        <v>#NUM!</v>
      </c>
      <c r="BG301" s="57" t="e">
        <f t="shared" si="606"/>
        <v>#NUM!</v>
      </c>
      <c r="BH301" s="57" t="e">
        <f t="shared" si="606"/>
        <v>#NUM!</v>
      </c>
      <c r="BI301" s="5">
        <f t="shared" si="540"/>
        <v>4.7586804851013582</v>
      </c>
    </row>
    <row r="302" spans="4:61" s="1" customFormat="1">
      <c r="D302" s="5"/>
      <c r="E302" s="5"/>
      <c r="F302" s="5"/>
      <c r="G302" s="5"/>
      <c r="H302" s="5"/>
      <c r="O302" s="3"/>
      <c r="P302" s="57">
        <v>145.5</v>
      </c>
      <c r="Q302" s="57">
        <f t="shared" si="535"/>
        <v>3.778052285070984E-289</v>
      </c>
      <c r="R302" s="57">
        <f t="shared" si="536"/>
        <v>1</v>
      </c>
      <c r="S302" s="57">
        <f t="shared" ref="S302:AL302" si="607">R302+(($B$5*$P302)^S$10)/FACT(S$10)</f>
        <v>699.4</v>
      </c>
      <c r="T302" s="57">
        <f t="shared" si="607"/>
        <v>244580.67999999996</v>
      </c>
      <c r="U302" s="57">
        <f t="shared" si="607"/>
        <v>57020142.66399999</v>
      </c>
      <c r="V302" s="57">
        <f t="shared" si="607"/>
        <v>9970033265.0703964</v>
      </c>
      <c r="W302" s="57">
        <f t="shared" si="607"/>
        <v>1394619706202.7959</v>
      </c>
      <c r="X302" s="57">
        <f t="shared" si="607"/>
        <v>162567841636154.03</v>
      </c>
      <c r="Y302" s="57">
        <f t="shared" si="607"/>
        <v>1.6243050441047288E+16</v>
      </c>
      <c r="Z302" s="57">
        <f t="shared" si="607"/>
        <v>1.4200691813696392E+18</v>
      </c>
      <c r="AA302" s="57">
        <f t="shared" si="607"/>
        <v>1.1035697694142839E+20</v>
      </c>
      <c r="AB302" s="57">
        <f t="shared" si="607"/>
        <v>7.7185106149039292E+21</v>
      </c>
      <c r="AC302" s="57">
        <f t="shared" si="607"/>
        <v>4.9076710159245039E+23</v>
      </c>
      <c r="AD302" s="57">
        <f t="shared" si="607"/>
        <v>2.8604195096485648E+25</v>
      </c>
      <c r="AE302" s="57">
        <f t="shared" si="607"/>
        <v>1.5389440498375171E+27</v>
      </c>
      <c r="AF302" s="57">
        <f t="shared" si="607"/>
        <v>7.6883326517775828E+28</v>
      </c>
      <c r="AG302" s="57">
        <f t="shared" si="607"/>
        <v>3.5849177742249833E+30</v>
      </c>
      <c r="AH302" s="57">
        <f t="shared" si="607"/>
        <v>1.5671062141664458E+32</v>
      </c>
      <c r="AI302" s="57">
        <f t="shared" si="607"/>
        <v>6.4474748228205183E+33</v>
      </c>
      <c r="AJ302" s="57">
        <f t="shared" si="607"/>
        <v>2.5052912583729076E+35</v>
      </c>
      <c r="AK302" s="57">
        <f t="shared" si="607"/>
        <v>9.222456761021819E+36</v>
      </c>
      <c r="AL302" s="57">
        <f t="shared" si="607"/>
        <v>3.225221697816655E+38</v>
      </c>
      <c r="AM302" s="57">
        <f t="shared" si="538"/>
        <v>1</v>
      </c>
      <c r="AN302" s="57">
        <f t="shared" si="533"/>
        <v>1.3888888888888889E-3</v>
      </c>
      <c r="AO302" s="57">
        <f t="shared" ref="AO302:BH302" si="608">AN302+1/((FACT($B$4-1-AO$10))*(($B$5*$P302)^AO$10))</f>
        <v>1.4008209240168005E-3</v>
      </c>
      <c r="AP302" s="57">
        <f t="shared" si="608"/>
        <v>1.4009063480941767E-3</v>
      </c>
      <c r="AQ302" s="57">
        <f t="shared" si="608"/>
        <v>1.4009068373500608E-3</v>
      </c>
      <c r="AR302" s="57">
        <f t="shared" si="608"/>
        <v>1.4009068394516754E-3</v>
      </c>
      <c r="AS302" s="57">
        <f t="shared" si="608"/>
        <v>1.4009068394576938E-3</v>
      </c>
      <c r="AT302" s="57">
        <f t="shared" si="608"/>
        <v>1.4009068394577025E-3</v>
      </c>
      <c r="AU302" s="57" t="e">
        <f t="shared" si="608"/>
        <v>#NUM!</v>
      </c>
      <c r="AV302" s="57" t="e">
        <f t="shared" si="608"/>
        <v>#NUM!</v>
      </c>
      <c r="AW302" s="57" t="e">
        <f t="shared" si="608"/>
        <v>#NUM!</v>
      </c>
      <c r="AX302" s="57" t="e">
        <f t="shared" si="608"/>
        <v>#NUM!</v>
      </c>
      <c r="AY302" s="57" t="e">
        <f t="shared" si="608"/>
        <v>#NUM!</v>
      </c>
      <c r="AZ302" s="57" t="e">
        <f t="shared" si="608"/>
        <v>#NUM!</v>
      </c>
      <c r="BA302" s="57" t="e">
        <f t="shared" si="608"/>
        <v>#NUM!</v>
      </c>
      <c r="BB302" s="57" t="e">
        <f t="shared" si="608"/>
        <v>#NUM!</v>
      </c>
      <c r="BC302" s="57" t="e">
        <f t="shared" si="608"/>
        <v>#NUM!</v>
      </c>
      <c r="BD302" s="57" t="e">
        <f t="shared" si="608"/>
        <v>#NUM!</v>
      </c>
      <c r="BE302" s="57" t="e">
        <f t="shared" si="608"/>
        <v>#NUM!</v>
      </c>
      <c r="BF302" s="57" t="e">
        <f t="shared" si="608"/>
        <v>#NUM!</v>
      </c>
      <c r="BG302" s="57" t="e">
        <f t="shared" si="608"/>
        <v>#NUM!</v>
      </c>
      <c r="BH302" s="57" t="e">
        <f t="shared" si="608"/>
        <v>#NUM!</v>
      </c>
      <c r="BI302" s="5">
        <f t="shared" si="540"/>
        <v>4.7588222706139138</v>
      </c>
    </row>
    <row r="303" spans="4:61" s="1" customFormat="1">
      <c r="D303" s="5"/>
      <c r="E303" s="5"/>
      <c r="F303" s="5"/>
      <c r="G303" s="5"/>
      <c r="H303" s="5"/>
      <c r="O303" s="3"/>
      <c r="P303" s="58">
        <v>146</v>
      </c>
      <c r="Q303" s="57">
        <f t="shared" si="535"/>
        <v>3.4986490627375511E-290</v>
      </c>
      <c r="R303" s="57">
        <f t="shared" si="536"/>
        <v>1</v>
      </c>
      <c r="S303" s="57">
        <f t="shared" ref="S303:AL303" si="609">R303+(($B$5*$P303)^S$10)/FACT(S$10)</f>
        <v>701.8</v>
      </c>
      <c r="T303" s="57">
        <f t="shared" si="609"/>
        <v>246262.11999999997</v>
      </c>
      <c r="U303" s="57">
        <f t="shared" si="609"/>
        <v>57609152.871999994</v>
      </c>
      <c r="V303" s="57">
        <f t="shared" si="609"/>
        <v>10107587612.622398</v>
      </c>
      <c r="W303" s="57">
        <f t="shared" si="609"/>
        <v>1418712568531.238</v>
      </c>
      <c r="X303" s="57">
        <f t="shared" si="609"/>
        <v>165943774339825.56</v>
      </c>
      <c r="Y303" s="57">
        <f t="shared" si="609"/>
        <v>1.663725281567169E+16</v>
      </c>
      <c r="Z303" s="57">
        <f t="shared" si="609"/>
        <v>1.459523924836343E+18</v>
      </c>
      <c r="AA303" s="57">
        <f t="shared" si="609"/>
        <v>1.1381229945284592E+20</v>
      </c>
      <c r="AB303" s="57">
        <f t="shared" si="609"/>
        <v>7.9874948084557572E+21</v>
      </c>
      <c r="AC303" s="57">
        <f t="shared" si="609"/>
        <v>5.0961264956384125E+23</v>
      </c>
      <c r="AD303" s="57">
        <f t="shared" si="609"/>
        <v>2.9804521687278351E+25</v>
      </c>
      <c r="AE303" s="57">
        <f t="shared" si="609"/>
        <v>1.6090254642742265E+27</v>
      </c>
      <c r="AF303" s="57">
        <f t="shared" si="609"/>
        <v>8.0660313790340887E+28</v>
      </c>
      <c r="AG303" s="57">
        <f t="shared" si="609"/>
        <v>3.7739365043841747E+30</v>
      </c>
      <c r="AH303" s="57">
        <f t="shared" si="609"/>
        <v>1.655394336523941E+32</v>
      </c>
      <c r="AI303" s="57">
        <f t="shared" si="609"/>
        <v>6.8340841631421216E+33</v>
      </c>
      <c r="AJ303" s="57">
        <f t="shared" si="609"/>
        <v>2.6646275896460882E+35</v>
      </c>
      <c r="AK303" s="57">
        <f t="shared" si="609"/>
        <v>9.8426614590102867E+36</v>
      </c>
      <c r="AL303" s="57">
        <f t="shared" si="609"/>
        <v>3.4539266390861079E+38</v>
      </c>
      <c r="AM303" s="57">
        <f t="shared" si="538"/>
        <v>1</v>
      </c>
      <c r="AN303" s="57">
        <f t="shared" si="533"/>
        <v>1.3888888888888889E-3</v>
      </c>
      <c r="AO303" s="57">
        <f t="shared" ref="AO303:BH303" si="610">AN303+1/((FACT($B$4-1-AO$10))*(($B$5*$P303)^AO$10))</f>
        <v>1.4007800608828007E-3</v>
      </c>
      <c r="AP303" s="57">
        <f t="shared" si="610"/>
        <v>1.400864900865634E-3</v>
      </c>
      <c r="AQ303" s="57">
        <f t="shared" si="610"/>
        <v>1.4008653851121113E-3</v>
      </c>
      <c r="AR303" s="57">
        <f t="shared" si="610"/>
        <v>1.4008653871850842E-3</v>
      </c>
      <c r="AS303" s="57">
        <f t="shared" si="610"/>
        <v>1.4008653871910002E-3</v>
      </c>
      <c r="AT303" s="57">
        <f t="shared" si="610"/>
        <v>1.4008653871910087E-3</v>
      </c>
      <c r="AU303" s="57" t="e">
        <f t="shared" si="610"/>
        <v>#NUM!</v>
      </c>
      <c r="AV303" s="57" t="e">
        <f t="shared" si="610"/>
        <v>#NUM!</v>
      </c>
      <c r="AW303" s="57" t="e">
        <f t="shared" si="610"/>
        <v>#NUM!</v>
      </c>
      <c r="AX303" s="57" t="e">
        <f t="shared" si="610"/>
        <v>#NUM!</v>
      </c>
      <c r="AY303" s="57" t="e">
        <f t="shared" si="610"/>
        <v>#NUM!</v>
      </c>
      <c r="AZ303" s="57" t="e">
        <f t="shared" si="610"/>
        <v>#NUM!</v>
      </c>
      <c r="BA303" s="57" t="e">
        <f t="shared" si="610"/>
        <v>#NUM!</v>
      </c>
      <c r="BB303" s="57" t="e">
        <f t="shared" si="610"/>
        <v>#NUM!</v>
      </c>
      <c r="BC303" s="57" t="e">
        <f t="shared" si="610"/>
        <v>#NUM!</v>
      </c>
      <c r="BD303" s="57" t="e">
        <f t="shared" si="610"/>
        <v>#NUM!</v>
      </c>
      <c r="BE303" s="57" t="e">
        <f t="shared" si="610"/>
        <v>#NUM!</v>
      </c>
      <c r="BF303" s="57" t="e">
        <f t="shared" si="610"/>
        <v>#NUM!</v>
      </c>
      <c r="BG303" s="57" t="e">
        <f t="shared" si="610"/>
        <v>#NUM!</v>
      </c>
      <c r="BH303" s="57" t="e">
        <f t="shared" si="610"/>
        <v>#NUM!</v>
      </c>
      <c r="BI303" s="5">
        <f t="shared" si="540"/>
        <v>4.7589630864065757</v>
      </c>
    </row>
    <row r="304" spans="4:61" s="1" customFormat="1">
      <c r="D304" s="5"/>
      <c r="E304" s="5"/>
      <c r="F304" s="5"/>
      <c r="G304" s="5"/>
      <c r="H304" s="5"/>
      <c r="O304" s="3"/>
      <c r="P304" s="57">
        <v>146.5</v>
      </c>
      <c r="Q304" s="57">
        <f t="shared" si="535"/>
        <v>3.2396809262324089E-291</v>
      </c>
      <c r="R304" s="57">
        <f t="shared" si="536"/>
        <v>1</v>
      </c>
      <c r="S304" s="57">
        <f t="shared" ref="S304:AL304" si="611">R304+(($B$5*$P304)^S$10)/FACT(S$10)</f>
        <v>704.19999999999993</v>
      </c>
      <c r="T304" s="57">
        <f t="shared" si="611"/>
        <v>247949.31999999998</v>
      </c>
      <c r="U304" s="57">
        <f t="shared" si="611"/>
        <v>58202205.447999991</v>
      </c>
      <c r="V304" s="57">
        <f t="shared" si="611"/>
        <v>10246560432.750397</v>
      </c>
      <c r="W304" s="57">
        <f t="shared" si="611"/>
        <v>1443137261520.5596</v>
      </c>
      <c r="X304" s="57">
        <f t="shared" si="611"/>
        <v>169377927429011.78</v>
      </c>
      <c r="Y304" s="57">
        <f t="shared" si="611"/>
        <v>1.7039627133968984E+16</v>
      </c>
      <c r="Z304" s="57">
        <f t="shared" si="611"/>
        <v>1.4999345323888325E+18</v>
      </c>
      <c r="AA304" s="57">
        <f t="shared" si="611"/>
        <v>1.1736345646296883E+20</v>
      </c>
      <c r="AB304" s="57">
        <f t="shared" si="611"/>
        <v>8.2648863186213531E+21</v>
      </c>
      <c r="AC304" s="57">
        <f t="shared" si="611"/>
        <v>5.2911380237951006E+23</v>
      </c>
      <c r="AD304" s="57">
        <f t="shared" si="611"/>
        <v>3.1050860283547589E+25</v>
      </c>
      <c r="AE304" s="57">
        <f t="shared" si="611"/>
        <v>1.6820425622495007E+27</v>
      </c>
      <c r="AF304" s="57">
        <f t="shared" si="611"/>
        <v>8.4608997192425095E+28</v>
      </c>
      <c r="AG304" s="57">
        <f t="shared" si="611"/>
        <v>3.9722246302550561E+30</v>
      </c>
      <c r="AH304" s="57">
        <f t="shared" si="611"/>
        <v>1.7483293170335769E+32</v>
      </c>
      <c r="AI304" s="57">
        <f t="shared" si="611"/>
        <v>7.2424358266331072E+33</v>
      </c>
      <c r="AJ304" s="57">
        <f t="shared" si="611"/>
        <v>2.8335012225522203E+35</v>
      </c>
      <c r="AK304" s="57">
        <f t="shared" si="611"/>
        <v>1.0502240916812259E+37</v>
      </c>
      <c r="AL304" s="57">
        <f t="shared" si="611"/>
        <v>3.6979844125343765E+38</v>
      </c>
      <c r="AM304" s="57">
        <f t="shared" si="538"/>
        <v>1</v>
      </c>
      <c r="AN304" s="57">
        <f t="shared" si="533"/>
        <v>1.3888888888888889E-3</v>
      </c>
      <c r="AO304" s="57">
        <f t="shared" ref="AO304:BH304" si="612">AN304+1/((FACT($B$4-1-AO$10))*(($B$5*$P304)^AO$10))</f>
        <v>1.4007394766780432E-3</v>
      </c>
      <c r="AP304" s="57">
        <f t="shared" si="612"/>
        <v>1.4008237385366123E-3</v>
      </c>
      <c r="AQ304" s="57">
        <f t="shared" si="612"/>
        <v>1.4008242178418374E-3</v>
      </c>
      <c r="AR304" s="57">
        <f t="shared" si="612"/>
        <v>1.4008242198866548E-3</v>
      </c>
      <c r="AS304" s="57">
        <f t="shared" si="612"/>
        <v>1.4008242198924705E-3</v>
      </c>
      <c r="AT304" s="57">
        <f t="shared" si="612"/>
        <v>1.4008242198924787E-3</v>
      </c>
      <c r="AU304" s="57" t="e">
        <f t="shared" si="612"/>
        <v>#NUM!</v>
      </c>
      <c r="AV304" s="57" t="e">
        <f t="shared" si="612"/>
        <v>#NUM!</v>
      </c>
      <c r="AW304" s="57" t="e">
        <f t="shared" si="612"/>
        <v>#NUM!</v>
      </c>
      <c r="AX304" s="57" t="e">
        <f t="shared" si="612"/>
        <v>#NUM!</v>
      </c>
      <c r="AY304" s="57" t="e">
        <f t="shared" si="612"/>
        <v>#NUM!</v>
      </c>
      <c r="AZ304" s="57" t="e">
        <f t="shared" si="612"/>
        <v>#NUM!</v>
      </c>
      <c r="BA304" s="57" t="e">
        <f t="shared" si="612"/>
        <v>#NUM!</v>
      </c>
      <c r="BB304" s="57" t="e">
        <f t="shared" si="612"/>
        <v>#NUM!</v>
      </c>
      <c r="BC304" s="57" t="e">
        <f t="shared" si="612"/>
        <v>#NUM!</v>
      </c>
      <c r="BD304" s="57" t="e">
        <f t="shared" si="612"/>
        <v>#NUM!</v>
      </c>
      <c r="BE304" s="57" t="e">
        <f t="shared" si="612"/>
        <v>#NUM!</v>
      </c>
      <c r="BF304" s="57" t="e">
        <f t="shared" si="612"/>
        <v>#NUM!</v>
      </c>
      <c r="BG304" s="57" t="e">
        <f t="shared" si="612"/>
        <v>#NUM!</v>
      </c>
      <c r="BH304" s="57" t="e">
        <f t="shared" si="612"/>
        <v>#NUM!</v>
      </c>
      <c r="BI304" s="5">
        <f t="shared" si="540"/>
        <v>4.7591029423937083</v>
      </c>
    </row>
    <row r="305" spans="4:61" s="1" customFormat="1">
      <c r="D305" s="5"/>
      <c r="E305" s="5"/>
      <c r="F305" s="5"/>
      <c r="G305" s="5"/>
      <c r="H305" s="5"/>
      <c r="O305" s="3"/>
      <c r="P305" s="58">
        <v>147</v>
      </c>
      <c r="Q305" s="57">
        <f t="shared" si="535"/>
        <v>2.9996718169093218E-292</v>
      </c>
      <c r="R305" s="57">
        <f t="shared" si="536"/>
        <v>1</v>
      </c>
      <c r="S305" s="57">
        <f t="shared" ref="S305:AL305" si="613">R305+(($B$5*$P305)^S$10)/FACT(S$10)</f>
        <v>706.6</v>
      </c>
      <c r="T305" s="57">
        <f t="shared" si="613"/>
        <v>249642.28000000003</v>
      </c>
      <c r="U305" s="57">
        <f t="shared" si="613"/>
        <v>58799314.216000013</v>
      </c>
      <c r="V305" s="57">
        <f t="shared" si="613"/>
        <v>10386961443.7264</v>
      </c>
      <c r="W305" s="57">
        <f t="shared" si="613"/>
        <v>1467897201160.2341</v>
      </c>
      <c r="X305" s="57">
        <f t="shared" si="613"/>
        <v>172871101391821.56</v>
      </c>
      <c r="Y305" s="57">
        <f t="shared" si="613"/>
        <v>1.7450314083810484E+16</v>
      </c>
      <c r="Z305" s="57">
        <f t="shared" si="613"/>
        <v>1.5413207851331366E+18</v>
      </c>
      <c r="AA305" s="57">
        <f t="shared" si="613"/>
        <v>1.2101276571540033E+20</v>
      </c>
      <c r="AB305" s="57">
        <f t="shared" si="613"/>
        <v>8.5509179199950516E+21</v>
      </c>
      <c r="AC305" s="57">
        <f t="shared" si="613"/>
        <v>5.492910158163335E+23</v>
      </c>
      <c r="AD305" s="57">
        <f t="shared" si="613"/>
        <v>3.2344808772121034E+25</v>
      </c>
      <c r="AE305" s="57">
        <f t="shared" si="613"/>
        <v>1.7581076802220128E+27</v>
      </c>
      <c r="AF305" s="57">
        <f t="shared" si="613"/>
        <v>8.8736556401296576E+28</v>
      </c>
      <c r="AG305" s="57">
        <f t="shared" si="613"/>
        <v>4.1802027842406437E+30</v>
      </c>
      <c r="AH305" s="57">
        <f t="shared" si="613"/>
        <v>1.8461386343195592E+32</v>
      </c>
      <c r="AI305" s="57">
        <f t="shared" si="613"/>
        <v>7.6736721547865377E+33</v>
      </c>
      <c r="AJ305" s="57">
        <f t="shared" si="613"/>
        <v>3.0124475717588614E+35</v>
      </c>
      <c r="AK305" s="57">
        <f t="shared" si="613"/>
        <v>1.1203547788275249E+37</v>
      </c>
      <c r="AL305" s="57">
        <f t="shared" si="613"/>
        <v>3.958367987254608E+38</v>
      </c>
      <c r="AM305" s="57">
        <f t="shared" si="538"/>
        <v>1</v>
      </c>
      <c r="AN305" s="57">
        <f t="shared" si="533"/>
        <v>1.3888888888888889E-3</v>
      </c>
      <c r="AO305" s="57">
        <f t="shared" ref="AO305:BH305" si="614">AN305+1/((FACT($B$4-1-AO$10))*(($B$5*$P305)^AO$10))</f>
        <v>1.4006991685563115E-3</v>
      </c>
      <c r="AP305" s="57">
        <f t="shared" si="614"/>
        <v>1.4007828581798052E-3</v>
      </c>
      <c r="AQ305" s="57">
        <f t="shared" si="614"/>
        <v>1.4007833326107773E-3</v>
      </c>
      <c r="AR305" s="57">
        <f t="shared" si="614"/>
        <v>1.4007833346279157E-3</v>
      </c>
      <c r="AS305" s="57">
        <f t="shared" si="614"/>
        <v>1.4007833346336331E-3</v>
      </c>
      <c r="AT305" s="57">
        <f t="shared" si="614"/>
        <v>1.4007833346336412E-3</v>
      </c>
      <c r="AU305" s="57" t="e">
        <f t="shared" si="614"/>
        <v>#NUM!</v>
      </c>
      <c r="AV305" s="57" t="e">
        <f t="shared" si="614"/>
        <v>#NUM!</v>
      </c>
      <c r="AW305" s="57" t="e">
        <f t="shared" si="614"/>
        <v>#NUM!</v>
      </c>
      <c r="AX305" s="57" t="e">
        <f t="shared" si="614"/>
        <v>#NUM!</v>
      </c>
      <c r="AY305" s="57" t="e">
        <f t="shared" si="614"/>
        <v>#NUM!</v>
      </c>
      <c r="AZ305" s="57" t="e">
        <f t="shared" si="614"/>
        <v>#NUM!</v>
      </c>
      <c r="BA305" s="57" t="e">
        <f t="shared" si="614"/>
        <v>#NUM!</v>
      </c>
      <c r="BB305" s="57" t="e">
        <f t="shared" si="614"/>
        <v>#NUM!</v>
      </c>
      <c r="BC305" s="57" t="e">
        <f t="shared" si="614"/>
        <v>#NUM!</v>
      </c>
      <c r="BD305" s="57" t="e">
        <f t="shared" si="614"/>
        <v>#NUM!</v>
      </c>
      <c r="BE305" s="57" t="e">
        <f t="shared" si="614"/>
        <v>#NUM!</v>
      </c>
      <c r="BF305" s="57" t="e">
        <f t="shared" si="614"/>
        <v>#NUM!</v>
      </c>
      <c r="BG305" s="57" t="e">
        <f t="shared" si="614"/>
        <v>#NUM!</v>
      </c>
      <c r="BH305" s="57" t="e">
        <f t="shared" si="614"/>
        <v>#NUM!</v>
      </c>
      <c r="BI305" s="5">
        <f t="shared" si="540"/>
        <v>4.759241848354983</v>
      </c>
    </row>
    <row r="306" spans="4:61" s="1" customFormat="1">
      <c r="D306" s="5"/>
      <c r="E306" s="5"/>
      <c r="F306" s="5"/>
      <c r="G306" s="5"/>
      <c r="H306" s="5"/>
      <c r="O306" s="3"/>
      <c r="P306" s="57">
        <v>147.5</v>
      </c>
      <c r="Q306" s="57">
        <f t="shared" si="535"/>
        <v>2.7772507938541231E-293</v>
      </c>
      <c r="R306" s="57">
        <f t="shared" si="536"/>
        <v>1</v>
      </c>
      <c r="S306" s="57">
        <f t="shared" ref="S306:AL306" si="615">R306+(($B$5*$P306)^S$10)/FACT(S$10)</f>
        <v>709</v>
      </c>
      <c r="T306" s="57">
        <f t="shared" si="615"/>
        <v>251341</v>
      </c>
      <c r="U306" s="57">
        <f t="shared" si="615"/>
        <v>59400493</v>
      </c>
      <c r="V306" s="57">
        <f t="shared" si="615"/>
        <v>10528800397</v>
      </c>
      <c r="W306" s="57">
        <f t="shared" si="615"/>
        <v>1492995826803.3999</v>
      </c>
      <c r="X306" s="57">
        <f t="shared" si="615"/>
        <v>176424104942758.59</v>
      </c>
      <c r="Y306" s="57">
        <f t="shared" si="615"/>
        <v>1.786945628409937E+16</v>
      </c>
      <c r="Z306" s="57">
        <f t="shared" si="615"/>
        <v>1.5837028041394596E+18</v>
      </c>
      <c r="AA306" s="57">
        <f t="shared" si="615"/>
        <v>1.2476259283542779E+20</v>
      </c>
      <c r="AB306" s="57">
        <f t="shared" si="615"/>
        <v>8.8458280070506411E+21</v>
      </c>
      <c r="AC306" s="57">
        <f t="shared" si="615"/>
        <v>5.7016531103108441E+23</v>
      </c>
      <c r="AD306" s="57">
        <f t="shared" si="615"/>
        <v>3.3688014809449073E+25</v>
      </c>
      <c r="AE306" s="57">
        <f t="shared" si="615"/>
        <v>1.8373370490309831E+27</v>
      </c>
      <c r="AF306" s="57">
        <f t="shared" si="615"/>
        <v>9.3050445351091411E+28</v>
      </c>
      <c r="AG306" s="57">
        <f t="shared" si="615"/>
        <v>4.3983091572083427E+30</v>
      </c>
      <c r="AH306" s="57">
        <f t="shared" si="615"/>
        <v>1.9490600715689171E+32</v>
      </c>
      <c r="AI306" s="57">
        <f t="shared" si="615"/>
        <v>8.1289913120848818E+33</v>
      </c>
      <c r="AJ306" s="57">
        <f t="shared" si="615"/>
        <v>3.2020301330591913E+35</v>
      </c>
      <c r="AK306" s="57">
        <f t="shared" si="615"/>
        <v>1.1949066569707743E+37</v>
      </c>
      <c r="AL306" s="57">
        <f t="shared" si="615"/>
        <v>4.2361083646633238E+38</v>
      </c>
      <c r="AM306" s="57">
        <f t="shared" si="538"/>
        <v>1</v>
      </c>
      <c r="AN306" s="57">
        <f t="shared" si="533"/>
        <v>1.3888888888888889E-3</v>
      </c>
      <c r="AO306" s="57">
        <f t="shared" ref="AO306:BH306" si="616">AN306+1/((FACT($B$4-1-AO$10))*(($B$5*$P306)^AO$10))</f>
        <v>1.4006591337099813E-3</v>
      </c>
      <c r="AP306" s="57">
        <f t="shared" si="616"/>
        <v>1.4007422569078704E-3</v>
      </c>
      <c r="AQ306" s="57">
        <f t="shared" si="616"/>
        <v>1.4007427265304573E-3</v>
      </c>
      <c r="AR306" s="57">
        <f t="shared" si="616"/>
        <v>1.4007427285203835E-3</v>
      </c>
      <c r="AS306" s="57">
        <f t="shared" si="616"/>
        <v>1.4007427285260047E-3</v>
      </c>
      <c r="AT306" s="57">
        <f t="shared" si="616"/>
        <v>1.4007427285260127E-3</v>
      </c>
      <c r="AU306" s="57" t="e">
        <f t="shared" si="616"/>
        <v>#NUM!</v>
      </c>
      <c r="AV306" s="57" t="e">
        <f t="shared" si="616"/>
        <v>#NUM!</v>
      </c>
      <c r="AW306" s="57" t="e">
        <f t="shared" si="616"/>
        <v>#NUM!</v>
      </c>
      <c r="AX306" s="57" t="e">
        <f t="shared" si="616"/>
        <v>#NUM!</v>
      </c>
      <c r="AY306" s="57" t="e">
        <f t="shared" si="616"/>
        <v>#NUM!</v>
      </c>
      <c r="AZ306" s="57" t="e">
        <f t="shared" si="616"/>
        <v>#NUM!</v>
      </c>
      <c r="BA306" s="57" t="e">
        <f t="shared" si="616"/>
        <v>#NUM!</v>
      </c>
      <c r="BB306" s="57" t="e">
        <f t="shared" si="616"/>
        <v>#NUM!</v>
      </c>
      <c r="BC306" s="57" t="e">
        <f t="shared" si="616"/>
        <v>#NUM!</v>
      </c>
      <c r="BD306" s="57" t="e">
        <f t="shared" si="616"/>
        <v>#NUM!</v>
      </c>
      <c r="BE306" s="57" t="e">
        <f t="shared" si="616"/>
        <v>#NUM!</v>
      </c>
      <c r="BF306" s="57" t="e">
        <f t="shared" si="616"/>
        <v>#NUM!</v>
      </c>
      <c r="BG306" s="57" t="e">
        <f t="shared" si="616"/>
        <v>#NUM!</v>
      </c>
      <c r="BH306" s="57" t="e">
        <f t="shared" si="616"/>
        <v>#NUM!</v>
      </c>
      <c r="BI306" s="5">
        <f t="shared" si="540"/>
        <v>4.7593798139376622</v>
      </c>
    </row>
    <row r="307" spans="4:61" s="1" customFormat="1">
      <c r="D307" s="5"/>
      <c r="E307" s="5"/>
      <c r="F307" s="5"/>
      <c r="G307" s="5"/>
      <c r="H307" s="5"/>
      <c r="O307" s="3"/>
      <c r="P307" s="58">
        <v>148</v>
      </c>
      <c r="Q307" s="57">
        <f t="shared" si="535"/>
        <v>0</v>
      </c>
      <c r="R307" s="57">
        <f t="shared" si="536"/>
        <v>1</v>
      </c>
      <c r="S307" s="57">
        <f t="shared" ref="S307:AL307" si="617">R307+(($B$5*$P307)^S$10)/FACT(S$10)</f>
        <v>711.4</v>
      </c>
      <c r="T307" s="57">
        <f t="shared" si="617"/>
        <v>253045.47999999998</v>
      </c>
      <c r="U307" s="57">
        <f t="shared" si="617"/>
        <v>60005755.623999991</v>
      </c>
      <c r="V307" s="57">
        <f t="shared" si="617"/>
        <v>10672087077.1984</v>
      </c>
      <c r="W307" s="57">
        <f t="shared" si="617"/>
        <v>1518436601246.489</v>
      </c>
      <c r="X307" s="57">
        <f t="shared" si="617"/>
        <v>180037755078890.5</v>
      </c>
      <c r="Y307" s="57">
        <f t="shared" si="617"/>
        <v>1.8297198304581504E+16</v>
      </c>
      <c r="Z307" s="57">
        <f t="shared" si="617"/>
        <v>1.6271010551004134E+18</v>
      </c>
      <c r="AA307" s="57">
        <f t="shared" si="617"/>
        <v>1.286153521515181E+20</v>
      </c>
      <c r="AB307" s="57">
        <f t="shared" si="617"/>
        <v>9.1498607100410294E+21</v>
      </c>
      <c r="AC307" s="57">
        <f t="shared" si="617"/>
        <v>5.9175828818683274E+23</v>
      </c>
      <c r="AD307" s="57">
        <f t="shared" si="617"/>
        <v>3.5082177194812904E+25</v>
      </c>
      <c r="AE307" s="57">
        <f t="shared" si="617"/>
        <v>1.9198509149845946E+27</v>
      </c>
      <c r="AF307" s="57">
        <f t="shared" si="617"/>
        <v>9.7558401723974654E+28</v>
      </c>
      <c r="AG307" s="57">
        <f t="shared" si="617"/>
        <v>4.6270001680377436E+30</v>
      </c>
      <c r="AH307" s="57">
        <f t="shared" si="617"/>
        <v>2.0573421459236906E+32</v>
      </c>
      <c r="AI307" s="57">
        <f t="shared" si="617"/>
        <v>8.6096498103008959E+33</v>
      </c>
      <c r="AJ307" s="57">
        <f t="shared" si="617"/>
        <v>3.4028418532093083E+35</v>
      </c>
      <c r="AK307" s="57">
        <f t="shared" si="617"/>
        <v>1.2741420502518375E+37</v>
      </c>
      <c r="AL307" s="57">
        <f t="shared" si="617"/>
        <v>4.5322978248937173E+38</v>
      </c>
      <c r="AM307" s="57">
        <f t="shared" si="538"/>
        <v>1</v>
      </c>
      <c r="AN307" s="57">
        <f t="shared" si="533"/>
        <v>1.3888888888888889E-3</v>
      </c>
      <c r="AO307" s="57">
        <f t="shared" ref="AO307:BH307" si="618">AN307+1/((FACT($B$4-1-AO$10))*(($B$5*$P307)^AO$10))</f>
        <v>1.4006193693693694E-3</v>
      </c>
      <c r="AP307" s="57">
        <f t="shared" si="618"/>
        <v>1.4007019318727511E-3</v>
      </c>
      <c r="AQ307" s="57">
        <f t="shared" si="618"/>
        <v>1.4007023967517115E-3</v>
      </c>
      <c r="AR307" s="57">
        <f t="shared" si="618"/>
        <v>1.4007023987148829E-3</v>
      </c>
      <c r="AS307" s="57">
        <f t="shared" si="618"/>
        <v>1.40070239872041E-3</v>
      </c>
      <c r="AT307" s="57">
        <f t="shared" si="618"/>
        <v>1.4007023987204178E-3</v>
      </c>
      <c r="AU307" s="57" t="e">
        <f t="shared" si="618"/>
        <v>#NUM!</v>
      </c>
      <c r="AV307" s="57" t="e">
        <f t="shared" si="618"/>
        <v>#NUM!</v>
      </c>
      <c r="AW307" s="57" t="e">
        <f t="shared" si="618"/>
        <v>#NUM!</v>
      </c>
      <c r="AX307" s="57" t="e">
        <f t="shared" si="618"/>
        <v>#NUM!</v>
      </c>
      <c r="AY307" s="57" t="e">
        <f t="shared" si="618"/>
        <v>#NUM!</v>
      </c>
      <c r="AZ307" s="57" t="e">
        <f t="shared" si="618"/>
        <v>#NUM!</v>
      </c>
      <c r="BA307" s="57" t="e">
        <f t="shared" si="618"/>
        <v>#NUM!</v>
      </c>
      <c r="BB307" s="57" t="e">
        <f t="shared" si="618"/>
        <v>#NUM!</v>
      </c>
      <c r="BC307" s="57" t="e">
        <f t="shared" si="618"/>
        <v>#NUM!</v>
      </c>
      <c r="BD307" s="57" t="e">
        <f t="shared" si="618"/>
        <v>#NUM!</v>
      </c>
      <c r="BE307" s="57" t="e">
        <f t="shared" si="618"/>
        <v>#NUM!</v>
      </c>
      <c r="BF307" s="57" t="e">
        <f t="shared" si="618"/>
        <v>#NUM!</v>
      </c>
      <c r="BG307" s="57" t="e">
        <f t="shared" si="618"/>
        <v>#NUM!</v>
      </c>
      <c r="BH307" s="57" t="e">
        <f t="shared" si="618"/>
        <v>#NUM!</v>
      </c>
      <c r="BI307" s="5">
        <f t="shared" si="540"/>
        <v>4.75951684865883</v>
      </c>
    </row>
    <row r="308" spans="4:61" s="1" customFormat="1">
      <c r="D308" s="5"/>
      <c r="E308" s="5"/>
      <c r="F308" s="5"/>
      <c r="G308" s="5"/>
      <c r="H308" s="5"/>
      <c r="O308" s="3"/>
      <c r="P308" s="57">
        <v>148.5</v>
      </c>
      <c r="Q308" s="57">
        <f t="shared" si="535"/>
        <v>0</v>
      </c>
      <c r="R308" s="57">
        <f t="shared" si="536"/>
        <v>1</v>
      </c>
      <c r="S308" s="57">
        <f t="shared" ref="S308:AL308" si="619">R308+(($B$5*$P308)^S$10)/FACT(S$10)</f>
        <v>713.8</v>
      </c>
      <c r="T308" s="57">
        <f t="shared" si="619"/>
        <v>254755.71999999994</v>
      </c>
      <c r="U308" s="57">
        <f t="shared" si="619"/>
        <v>60615115.911999978</v>
      </c>
      <c r="V308" s="57">
        <f t="shared" si="619"/>
        <v>10816831302.126396</v>
      </c>
      <c r="W308" s="57">
        <f t="shared" si="619"/>
        <v>1544223010808.8506</v>
      </c>
      <c r="X308" s="57">
        <f t="shared" si="619"/>
        <v>183712877136207.66</v>
      </c>
      <c r="Y308" s="57">
        <f t="shared" si="619"/>
        <v>1.8733686685791104E+16</v>
      </c>
      <c r="Z308" s="57">
        <f t="shared" si="619"/>
        <v>1.6715363530369423E+18</v>
      </c>
      <c r="AA308" s="57">
        <f t="shared" si="619"/>
        <v>1.3257350752804812E+20</v>
      </c>
      <c r="AB308" s="57">
        <f t="shared" si="619"/>
        <v>9.4632660128828427E+21</v>
      </c>
      <c r="AC308" s="57">
        <f t="shared" si="619"/>
        <v>6.1409214035987343E+23</v>
      </c>
      <c r="AD308" s="57">
        <f t="shared" si="619"/>
        <v>3.6529047276571114E+25</v>
      </c>
      <c r="AE308" s="57">
        <f t="shared" si="619"/>
        <v>2.0057736642835994E+27</v>
      </c>
      <c r="AF308" s="57">
        <f t="shared" si="619"/>
        <v>1.0226845673589858E+29</v>
      </c>
      <c r="AG308" s="57">
        <f t="shared" si="619"/>
        <v>4.8667511562990422E+30</v>
      </c>
      <c r="AH308" s="57">
        <f t="shared" si="619"/>
        <v>2.1712445542183711E+32</v>
      </c>
      <c r="AI308" s="57">
        <f t="shared" si="619"/>
        <v>9.1169651378027485E+33</v>
      </c>
      <c r="AJ308" s="57">
        <f t="shared" si="619"/>
        <v>3.6155065616008682E+35</v>
      </c>
      <c r="AK308" s="57">
        <f t="shared" si="619"/>
        <v>1.3583378811985565E+37</v>
      </c>
      <c r="AL308" s="57">
        <f t="shared" si="619"/>
        <v>4.8480933428560561E+38</v>
      </c>
      <c r="AM308" s="57">
        <f t="shared" si="538"/>
        <v>1</v>
      </c>
      <c r="AN308" s="57">
        <f t="shared" si="533"/>
        <v>1.3888888888888889E-3</v>
      </c>
      <c r="AO308" s="57">
        <f t="shared" ref="AO308:BH308" si="620">AN308+1/((FACT($B$4-1-AO$10))*(($B$5*$P308)^AO$10))</f>
        <v>1.400579872802095E-3</v>
      </c>
      <c r="AP308" s="57">
        <f t="shared" si="620"/>
        <v>1.4006618802650103E-3</v>
      </c>
      <c r="AQ308" s="57">
        <f t="shared" si="620"/>
        <v>1.4006623404640166E-3</v>
      </c>
      <c r="AR308" s="57">
        <f t="shared" si="620"/>
        <v>1.4006623424008811E-3</v>
      </c>
      <c r="AS308" s="57">
        <f t="shared" si="620"/>
        <v>1.4006623424063155E-3</v>
      </c>
      <c r="AT308" s="57">
        <f t="shared" si="620"/>
        <v>1.4006623424063231E-3</v>
      </c>
      <c r="AU308" s="57" t="e">
        <f t="shared" si="620"/>
        <v>#NUM!</v>
      </c>
      <c r="AV308" s="57" t="e">
        <f t="shared" si="620"/>
        <v>#NUM!</v>
      </c>
      <c r="AW308" s="57" t="e">
        <f t="shared" si="620"/>
        <v>#NUM!</v>
      </c>
      <c r="AX308" s="57" t="e">
        <f t="shared" si="620"/>
        <v>#NUM!</v>
      </c>
      <c r="AY308" s="57" t="e">
        <f t="shared" si="620"/>
        <v>#NUM!</v>
      </c>
      <c r="AZ308" s="57" t="e">
        <f t="shared" si="620"/>
        <v>#NUM!</v>
      </c>
      <c r="BA308" s="57" t="e">
        <f t="shared" si="620"/>
        <v>#NUM!</v>
      </c>
      <c r="BB308" s="57" t="e">
        <f t="shared" si="620"/>
        <v>#NUM!</v>
      </c>
      <c r="BC308" s="57" t="e">
        <f t="shared" si="620"/>
        <v>#NUM!</v>
      </c>
      <c r="BD308" s="57" t="e">
        <f t="shared" si="620"/>
        <v>#NUM!</v>
      </c>
      <c r="BE308" s="57" t="e">
        <f t="shared" si="620"/>
        <v>#NUM!</v>
      </c>
      <c r="BF308" s="57" t="e">
        <f t="shared" si="620"/>
        <v>#NUM!</v>
      </c>
      <c r="BG308" s="57" t="e">
        <f t="shared" si="620"/>
        <v>#NUM!</v>
      </c>
      <c r="BH308" s="57" t="e">
        <f t="shared" si="620"/>
        <v>#NUM!</v>
      </c>
      <c r="BI308" s="5">
        <f t="shared" si="540"/>
        <v>4.7596529619075811</v>
      </c>
    </row>
    <row r="309" spans="4:61" s="1" customFormat="1">
      <c r="D309" s="5"/>
      <c r="E309" s="5"/>
      <c r="F309" s="5"/>
      <c r="G309" s="5"/>
      <c r="H309" s="5"/>
      <c r="O309" s="3"/>
      <c r="P309" s="58">
        <v>149</v>
      </c>
      <c r="Q309" s="57">
        <f t="shared" si="535"/>
        <v>0</v>
      </c>
      <c r="R309" s="57">
        <f t="shared" si="536"/>
        <v>1</v>
      </c>
      <c r="S309" s="57">
        <f t="shared" ref="S309:AL309" si="621">R309+(($B$5*$P309)^S$10)/FACT(S$10)</f>
        <v>716.19999999999993</v>
      </c>
      <c r="T309" s="57">
        <f t="shared" si="621"/>
        <v>256471.71999999997</v>
      </c>
      <c r="U309" s="57">
        <f t="shared" si="621"/>
        <v>61228587.687999986</v>
      </c>
      <c r="V309" s="57">
        <f t="shared" si="621"/>
        <v>10963042922.766397</v>
      </c>
      <c r="W309" s="57">
        <f t="shared" si="621"/>
        <v>1570358565412.3801</v>
      </c>
      <c r="X309" s="57">
        <f t="shared" si="621"/>
        <v>187450304846174.34</v>
      </c>
      <c r="Y309" s="57">
        <f t="shared" si="621"/>
        <v>1.9179069959132024E+16</v>
      </c>
      <c r="Z309" s="57">
        <f t="shared" si="621"/>
        <v>1.7170298670522867E+18</v>
      </c>
      <c r="AA309" s="57">
        <f t="shared" si="621"/>
        <v>1.366395732093883E+20</v>
      </c>
      <c r="AB309" s="57">
        <f t="shared" si="621"/>
        <v>9.7862998730532612E+21</v>
      </c>
      <c r="AC309" s="57">
        <f t="shared" si="621"/>
        <v>6.3718966773199285E+23</v>
      </c>
      <c r="AD309" s="57">
        <f t="shared" si="621"/>
        <v>3.8030430392124797E+25</v>
      </c>
      <c r="AE309" s="57">
        <f t="shared" si="621"/>
        <v>2.095233950860258E+27</v>
      </c>
      <c r="AF309" s="57">
        <f t="shared" si="621"/>
        <v>1.0718894522506087E+29</v>
      </c>
      <c r="AG309" s="57">
        <f t="shared" si="621"/>
        <v>5.118057098778946E+30</v>
      </c>
      <c r="AH309" s="57">
        <f t="shared" si="621"/>
        <v>2.2910386356263757E+32</v>
      </c>
      <c r="AI309" s="57">
        <f t="shared" si="621"/>
        <v>9.6523184978539135E+33</v>
      </c>
      <c r="AJ309" s="57">
        <f t="shared" si="621"/>
        <v>3.8406804663369391E+35</v>
      </c>
      <c r="AK309" s="57">
        <f t="shared" si="621"/>
        <v>1.4477864297304891E+37</v>
      </c>
      <c r="AL309" s="57">
        <f t="shared" si="621"/>
        <v>5.1847201822130685E+38</v>
      </c>
      <c r="AM309" s="57">
        <f t="shared" si="538"/>
        <v>1</v>
      </c>
      <c r="AN309" s="57">
        <f t="shared" si="533"/>
        <v>1.3888888888888889E-3</v>
      </c>
      <c r="AO309" s="57">
        <f t="shared" ref="AO309:BH309" si="622">AN309+1/((FACT($B$4-1-AO$10))*(($B$5*$P309)^AO$10))</f>
        <v>1.4005406413124535E-3</v>
      </c>
      <c r="AP309" s="57">
        <f t="shared" si="622"/>
        <v>1.4006220993131775E-3</v>
      </c>
      <c r="AQ309" s="57">
        <f t="shared" si="622"/>
        <v>1.4006225548948371E-3</v>
      </c>
      <c r="AR309" s="57">
        <f t="shared" si="622"/>
        <v>1.4006225568058341E-3</v>
      </c>
      <c r="AS309" s="57">
        <f t="shared" si="622"/>
        <v>1.4006225568111781E-3</v>
      </c>
      <c r="AT309" s="57">
        <f t="shared" si="622"/>
        <v>1.4006225568111855E-3</v>
      </c>
      <c r="AU309" s="57" t="e">
        <f t="shared" si="622"/>
        <v>#NUM!</v>
      </c>
      <c r="AV309" s="57" t="e">
        <f t="shared" si="622"/>
        <v>#NUM!</v>
      </c>
      <c r="AW309" s="57" t="e">
        <f t="shared" si="622"/>
        <v>#NUM!</v>
      </c>
      <c r="AX309" s="57" t="e">
        <f t="shared" si="622"/>
        <v>#NUM!</v>
      </c>
      <c r="AY309" s="57" t="e">
        <f t="shared" si="622"/>
        <v>#NUM!</v>
      </c>
      <c r="AZ309" s="57" t="e">
        <f t="shared" si="622"/>
        <v>#NUM!</v>
      </c>
      <c r="BA309" s="57" t="e">
        <f t="shared" si="622"/>
        <v>#NUM!</v>
      </c>
      <c r="BB309" s="57" t="e">
        <f t="shared" si="622"/>
        <v>#NUM!</v>
      </c>
      <c r="BC309" s="57" t="e">
        <f t="shared" si="622"/>
        <v>#NUM!</v>
      </c>
      <c r="BD309" s="57" t="e">
        <f t="shared" si="622"/>
        <v>#NUM!</v>
      </c>
      <c r="BE309" s="57" t="e">
        <f t="shared" si="622"/>
        <v>#NUM!</v>
      </c>
      <c r="BF309" s="57" t="e">
        <f t="shared" si="622"/>
        <v>#NUM!</v>
      </c>
      <c r="BG309" s="57" t="e">
        <f t="shared" si="622"/>
        <v>#NUM!</v>
      </c>
      <c r="BH309" s="57" t="e">
        <f t="shared" si="622"/>
        <v>#NUM!</v>
      </c>
      <c r="BI309" s="5">
        <f t="shared" si="540"/>
        <v>4.7597881629471592</v>
      </c>
    </row>
    <row r="310" spans="4:61" s="1" customFormat="1">
      <c r="D310" s="5"/>
      <c r="E310" s="5"/>
      <c r="F310" s="5"/>
      <c r="G310" s="5"/>
      <c r="H310" s="5"/>
      <c r="O310" s="3"/>
      <c r="P310" s="57">
        <v>149.5</v>
      </c>
      <c r="Q310" s="57">
        <f t="shared" si="535"/>
        <v>0</v>
      </c>
      <c r="R310" s="57">
        <f t="shared" si="536"/>
        <v>1</v>
      </c>
      <c r="S310" s="57">
        <f t="shared" ref="S310:AL310" si="623">R310+(($B$5*$P310)^S$10)/FACT(S$10)</f>
        <v>718.6</v>
      </c>
      <c r="T310" s="57">
        <f t="shared" si="623"/>
        <v>258193.48</v>
      </c>
      <c r="U310" s="57">
        <f t="shared" si="623"/>
        <v>61846184.776000001</v>
      </c>
      <c r="V310" s="57">
        <f t="shared" si="623"/>
        <v>11110731823.2784</v>
      </c>
      <c r="W310" s="57">
        <f t="shared" si="623"/>
        <v>1596846798661.1428</v>
      </c>
      <c r="X310" s="57">
        <f t="shared" si="623"/>
        <v>191250880392469.75</v>
      </c>
      <c r="Y310" s="57">
        <f t="shared" si="623"/>
        <v>1.9633498667094908E+16</v>
      </c>
      <c r="Z310" s="57">
        <f t="shared" si="623"/>
        <v>1.7636031251343035E+18</v>
      </c>
      <c r="AA310" s="57">
        <f t="shared" si="623"/>
        <v>1.4081611467545308E+20</v>
      </c>
      <c r="AB310" s="57">
        <f t="shared" si="623"/>
        <v>1.0119224343526327E+22</v>
      </c>
      <c r="AC310" s="57">
        <f t="shared" si="623"/>
        <v>6.6107429207292532E+23</v>
      </c>
      <c r="AD310" s="57">
        <f t="shared" si="623"/>
        <v>3.9588187342290983E+25</v>
      </c>
      <c r="AE310" s="57">
        <f t="shared" si="623"/>
        <v>2.1883648277143277E+27</v>
      </c>
      <c r="AF310" s="57">
        <f t="shared" si="623"/>
        <v>1.1232851605135531E+29</v>
      </c>
      <c r="AG310" s="57">
        <f t="shared" si="623"/>
        <v>5.3814333505903409E+30</v>
      </c>
      <c r="AH310" s="57">
        <f t="shared" si="623"/>
        <v>2.4170078517966377E+32</v>
      </c>
      <c r="AI310" s="57">
        <f t="shared" si="623"/>
        <v>1.0217157660035141E+34</v>
      </c>
      <c r="AJ310" s="57">
        <f t="shared" si="623"/>
        <v>4.0790537173760686E+35</v>
      </c>
      <c r="AK310" s="57">
        <f t="shared" si="623"/>
        <v>1.542796128868842E+37</v>
      </c>
      <c r="AL310" s="57">
        <f t="shared" si="623"/>
        <v>5.5434756758888357E+38</v>
      </c>
      <c r="AM310" s="57">
        <f t="shared" si="538"/>
        <v>1</v>
      </c>
      <c r="AN310" s="57">
        <f t="shared" si="533"/>
        <v>1.3888888888888889E-3</v>
      </c>
      <c r="AO310" s="57">
        <f t="shared" ref="AO310:BH310" si="624">AN310+1/((FACT($B$4-1-AO$10))*(($B$5*$P310)^AO$10))</f>
        <v>1.4005016722408027E-3</v>
      </c>
      <c r="AP310" s="57">
        <f t="shared" si="624"/>
        <v>1.4005825862831098E-3</v>
      </c>
      <c r="AQ310" s="57">
        <f t="shared" si="624"/>
        <v>1.4005830373089866E-3</v>
      </c>
      <c r="AR310" s="57">
        <f t="shared" si="624"/>
        <v>1.4005830391945462E-3</v>
      </c>
      <c r="AS310" s="57">
        <f t="shared" si="624"/>
        <v>1.4005830391998013E-3</v>
      </c>
      <c r="AT310" s="57">
        <f t="shared" si="624"/>
        <v>1.4005830391998087E-3</v>
      </c>
      <c r="AU310" s="57" t="e">
        <f t="shared" si="624"/>
        <v>#NUM!</v>
      </c>
      <c r="AV310" s="57" t="e">
        <f t="shared" si="624"/>
        <v>#NUM!</v>
      </c>
      <c r="AW310" s="57" t="e">
        <f t="shared" si="624"/>
        <v>#NUM!</v>
      </c>
      <c r="AX310" s="57" t="e">
        <f t="shared" si="624"/>
        <v>#NUM!</v>
      </c>
      <c r="AY310" s="57" t="e">
        <f t="shared" si="624"/>
        <v>#NUM!</v>
      </c>
      <c r="AZ310" s="57" t="e">
        <f t="shared" si="624"/>
        <v>#NUM!</v>
      </c>
      <c r="BA310" s="57" t="e">
        <f t="shared" si="624"/>
        <v>#NUM!</v>
      </c>
      <c r="BB310" s="57" t="e">
        <f t="shared" si="624"/>
        <v>#NUM!</v>
      </c>
      <c r="BC310" s="57" t="e">
        <f t="shared" si="624"/>
        <v>#NUM!</v>
      </c>
      <c r="BD310" s="57" t="e">
        <f t="shared" si="624"/>
        <v>#NUM!</v>
      </c>
      <c r="BE310" s="57" t="e">
        <f t="shared" si="624"/>
        <v>#NUM!</v>
      </c>
      <c r="BF310" s="57" t="e">
        <f t="shared" si="624"/>
        <v>#NUM!</v>
      </c>
      <c r="BG310" s="57" t="e">
        <f t="shared" si="624"/>
        <v>#NUM!</v>
      </c>
      <c r="BH310" s="57" t="e">
        <f t="shared" si="624"/>
        <v>#NUM!</v>
      </c>
      <c r="BI310" s="5">
        <f t="shared" si="540"/>
        <v>4.7599224609170721</v>
      </c>
    </row>
    <row r="311" spans="4:61" s="1" customFormat="1">
      <c r="D311" s="5"/>
      <c r="E311" s="5"/>
      <c r="F311" s="5"/>
      <c r="G311" s="5"/>
      <c r="H311" s="5"/>
      <c r="O311" s="3"/>
      <c r="P311" s="58">
        <v>150</v>
      </c>
      <c r="Q311" s="57">
        <f t="shared" si="535"/>
        <v>0</v>
      </c>
      <c r="R311" s="57">
        <f t="shared" si="536"/>
        <v>1</v>
      </c>
      <c r="S311" s="57">
        <f t="shared" ref="S311:AL311" si="625">R311+(($B$5*$P311)^S$10)/FACT(S$10)</f>
        <v>721</v>
      </c>
      <c r="T311" s="57">
        <f t="shared" si="625"/>
        <v>259921</v>
      </c>
      <c r="U311" s="57">
        <f t="shared" si="625"/>
        <v>62467921</v>
      </c>
      <c r="V311" s="57">
        <f t="shared" si="625"/>
        <v>11259907921</v>
      </c>
      <c r="W311" s="57">
        <f t="shared" si="625"/>
        <v>1623691267921</v>
      </c>
      <c r="X311" s="57">
        <f t="shared" si="625"/>
        <v>195115454467921</v>
      </c>
      <c r="Y311" s="57">
        <f t="shared" si="625"/>
        <v>2.0097125383610776E+16</v>
      </c>
      <c r="Z311" s="57">
        <f t="shared" si="625"/>
        <v>1.8112780190064681E+18</v>
      </c>
      <c r="AA311" s="57">
        <f t="shared" si="625"/>
        <v>1.4510574950883503E+20</v>
      </c>
      <c r="AB311" s="57">
        <f t="shared" si="625"/>
        <v>1.0462307696776491E+22</v>
      </c>
      <c r="AC311" s="57">
        <f t="shared" si="625"/>
        <v>6.8577007151793225E+23</v>
      </c>
      <c r="AD311" s="57">
        <f t="shared" si="625"/>
        <v>4.1204235900787276E+25</v>
      </c>
      <c r="AE311" s="57">
        <f t="shared" si="625"/>
        <v>2.2853038818295513E+27</v>
      </c>
      <c r="AF311" s="57">
        <f t="shared" si="625"/>
        <v>1.1769614281530884E+29</v>
      </c>
      <c r="AG311" s="57">
        <f t="shared" si="625"/>
        <v>5.6574164116223139E+30</v>
      </c>
      <c r="AH311" s="57">
        <f t="shared" si="625"/>
        <v>2.5494482850793757E+32</v>
      </c>
      <c r="AI311" s="57">
        <f t="shared" si="625"/>
        <v>1.0812999929057759E+34</v>
      </c>
      <c r="AJ311" s="57">
        <f t="shared" si="625"/>
        <v>4.3313520395105061E+35</v>
      </c>
      <c r="AK311" s="57">
        <f t="shared" si="625"/>
        <v>1.6436923987942359E+37</v>
      </c>
      <c r="AL311" s="57">
        <f t="shared" si="625"/>
        <v>5.9257332021162945E+38</v>
      </c>
      <c r="AM311" s="57">
        <f t="shared" si="538"/>
        <v>1</v>
      </c>
      <c r="AN311" s="57">
        <f t="shared" si="533"/>
        <v>1.3888888888888889E-3</v>
      </c>
      <c r="AO311" s="57">
        <f t="shared" ref="AO311:BH311" si="626">AN311+1/((FACT($B$4-1-AO$10))*(($B$5*$P311)^AO$10))</f>
        <v>1.4004629629629629E-3</v>
      </c>
      <c r="AP311" s="57">
        <f t="shared" si="626"/>
        <v>1.4005433384773663E-3</v>
      </c>
      <c r="AQ311" s="57">
        <f t="shared" si="626"/>
        <v>1.4005437850080019E-3</v>
      </c>
      <c r="AR311" s="57">
        <f t="shared" si="626"/>
        <v>1.4005437868685462E-3</v>
      </c>
      <c r="AS311" s="57">
        <f t="shared" si="626"/>
        <v>1.4005437868737144E-3</v>
      </c>
      <c r="AT311" s="57">
        <f t="shared" si="626"/>
        <v>1.4005437868737215E-3</v>
      </c>
      <c r="AU311" s="57" t="e">
        <f t="shared" si="626"/>
        <v>#NUM!</v>
      </c>
      <c r="AV311" s="57" t="e">
        <f t="shared" si="626"/>
        <v>#NUM!</v>
      </c>
      <c r="AW311" s="57" t="e">
        <f t="shared" si="626"/>
        <v>#NUM!</v>
      </c>
      <c r="AX311" s="57" t="e">
        <f t="shared" si="626"/>
        <v>#NUM!</v>
      </c>
      <c r="AY311" s="57" t="e">
        <f t="shared" si="626"/>
        <v>#NUM!</v>
      </c>
      <c r="AZ311" s="57" t="e">
        <f t="shared" si="626"/>
        <v>#NUM!</v>
      </c>
      <c r="BA311" s="57" t="e">
        <f t="shared" si="626"/>
        <v>#NUM!</v>
      </c>
      <c r="BB311" s="57" t="e">
        <f t="shared" si="626"/>
        <v>#NUM!</v>
      </c>
      <c r="BC311" s="57" t="e">
        <f t="shared" si="626"/>
        <v>#NUM!</v>
      </c>
      <c r="BD311" s="57" t="e">
        <f t="shared" si="626"/>
        <v>#NUM!</v>
      </c>
      <c r="BE311" s="57" t="e">
        <f t="shared" si="626"/>
        <v>#NUM!</v>
      </c>
      <c r="BF311" s="57" t="e">
        <f t="shared" si="626"/>
        <v>#NUM!</v>
      </c>
      <c r="BG311" s="57" t="e">
        <f t="shared" si="626"/>
        <v>#NUM!</v>
      </c>
      <c r="BH311" s="57" t="e">
        <f t="shared" si="626"/>
        <v>#NUM!</v>
      </c>
      <c r="BI311" s="5">
        <f t="shared" si="540"/>
        <v>4.7600558648351345</v>
      </c>
    </row>
    <row r="312" spans="4:61" s="1" customFormat="1">
      <c r="D312" s="5"/>
      <c r="E312" s="5"/>
      <c r="F312" s="5"/>
      <c r="G312" s="5"/>
      <c r="H312" s="5"/>
      <c r="O312" s="3"/>
      <c r="P312" s="57">
        <v>150.5</v>
      </c>
      <c r="Q312" s="57">
        <f t="shared" si="535"/>
        <v>0</v>
      </c>
      <c r="R312" s="57">
        <f t="shared" si="536"/>
        <v>1</v>
      </c>
      <c r="S312" s="57">
        <f t="shared" ref="S312:AL312" si="627">R312+(($B$5*$P312)^S$10)/FACT(S$10)</f>
        <v>723.4</v>
      </c>
      <c r="T312" s="57">
        <f t="shared" si="627"/>
        <v>261654.27999999997</v>
      </c>
      <c r="U312" s="57">
        <f t="shared" si="627"/>
        <v>63093810.183999993</v>
      </c>
      <c r="V312" s="57">
        <f t="shared" si="627"/>
        <v>11410581166.446398</v>
      </c>
      <c r="W312" s="57">
        <f t="shared" si="627"/>
        <v>1650895554399.2375</v>
      </c>
      <c r="X312" s="57">
        <f t="shared" si="627"/>
        <v>199044886331627.28</v>
      </c>
      <c r="Y312" s="57">
        <f t="shared" si="627"/>
        <v>2.0570104734541564E+16</v>
      </c>
      <c r="Z312" s="57">
        <f t="shared" si="627"/>
        <v>1.8600768090278984E+18</v>
      </c>
      <c r="AA312" s="57">
        <f t="shared" si="627"/>
        <v>1.4951114827364136E+20</v>
      </c>
      <c r="AB312" s="57">
        <f t="shared" si="627"/>
        <v>1.0815824550877316E+22</v>
      </c>
      <c r="AC312" s="57">
        <f t="shared" si="627"/>
        <v>7.113017156455041E+23</v>
      </c>
      <c r="AD312" s="57">
        <f t="shared" si="627"/>
        <v>4.2880552359542026E+25</v>
      </c>
      <c r="AE312" s="57">
        <f t="shared" si="627"/>
        <v>2.3861933727557609E+27</v>
      </c>
      <c r="AF312" s="57">
        <f t="shared" si="627"/>
        <v>1.2330113490520067E+29</v>
      </c>
      <c r="AG312" s="57">
        <f t="shared" si="627"/>
        <v>5.9465647191077472E+30</v>
      </c>
      <c r="AH312" s="57">
        <f t="shared" si="627"/>
        <v>2.6886691554585268E+32</v>
      </c>
      <c r="AI312" s="57">
        <f t="shared" si="627"/>
        <v>1.144143523538353E+34</v>
      </c>
      <c r="AJ312" s="57">
        <f t="shared" si="627"/>
        <v>4.5983384380486903E+35</v>
      </c>
      <c r="AK312" s="57">
        <f t="shared" si="627"/>
        <v>1.7508185209625727E+37</v>
      </c>
      <c r="AL312" s="57">
        <f t="shared" si="627"/>
        <v>6.3329463654307509E+38</v>
      </c>
      <c r="AM312" s="57">
        <f t="shared" si="538"/>
        <v>1</v>
      </c>
      <c r="AN312" s="57">
        <f t="shared" si="533"/>
        <v>1.3888888888888889E-3</v>
      </c>
      <c r="AO312" s="57">
        <f t="shared" ref="AO312:BH312" si="628">AN312+1/((FACT($B$4-1-AO$10))*(($B$5*$P312)^AO$10))</f>
        <v>1.4004245108896272E-3</v>
      </c>
      <c r="AP312" s="57">
        <f t="shared" si="628"/>
        <v>1.4005043532345936E-3</v>
      </c>
      <c r="AQ312" s="57">
        <f t="shared" si="628"/>
        <v>1.400504795329527E-3</v>
      </c>
      <c r="AR312" s="57">
        <f t="shared" si="628"/>
        <v>1.4005047971654694E-3</v>
      </c>
      <c r="AS312" s="57">
        <f t="shared" si="628"/>
        <v>1.4005047971705523E-3</v>
      </c>
      <c r="AT312" s="57">
        <f t="shared" si="628"/>
        <v>1.4005047971705593E-3</v>
      </c>
      <c r="AU312" s="57" t="e">
        <f t="shared" si="628"/>
        <v>#NUM!</v>
      </c>
      <c r="AV312" s="57" t="e">
        <f t="shared" si="628"/>
        <v>#NUM!</v>
      </c>
      <c r="AW312" s="57" t="e">
        <f t="shared" si="628"/>
        <v>#NUM!</v>
      </c>
      <c r="AX312" s="57" t="e">
        <f t="shared" si="628"/>
        <v>#NUM!</v>
      </c>
      <c r="AY312" s="57" t="e">
        <f t="shared" si="628"/>
        <v>#NUM!</v>
      </c>
      <c r="AZ312" s="57" t="e">
        <f t="shared" si="628"/>
        <v>#NUM!</v>
      </c>
      <c r="BA312" s="57" t="e">
        <f t="shared" si="628"/>
        <v>#NUM!</v>
      </c>
      <c r="BB312" s="57" t="e">
        <f t="shared" si="628"/>
        <v>#NUM!</v>
      </c>
      <c r="BC312" s="57" t="e">
        <f t="shared" si="628"/>
        <v>#NUM!</v>
      </c>
      <c r="BD312" s="57" t="e">
        <f t="shared" si="628"/>
        <v>#NUM!</v>
      </c>
      <c r="BE312" s="57" t="e">
        <f t="shared" si="628"/>
        <v>#NUM!</v>
      </c>
      <c r="BF312" s="57" t="e">
        <f t="shared" si="628"/>
        <v>#NUM!</v>
      </c>
      <c r="BG312" s="57" t="e">
        <f t="shared" si="628"/>
        <v>#NUM!</v>
      </c>
      <c r="BH312" s="57" t="e">
        <f t="shared" si="628"/>
        <v>#NUM!</v>
      </c>
      <c r="BI312" s="5">
        <f t="shared" si="540"/>
        <v>4.7601883835994974</v>
      </c>
    </row>
    <row r="313" spans="4:61" s="1" customFormat="1">
      <c r="D313" s="5"/>
      <c r="E313" s="5"/>
      <c r="F313" s="5"/>
      <c r="G313" s="5"/>
      <c r="H313" s="5"/>
      <c r="O313" s="3"/>
      <c r="P313" s="58">
        <v>151</v>
      </c>
      <c r="Q313" s="57">
        <f t="shared" si="535"/>
        <v>0</v>
      </c>
      <c r="R313" s="57">
        <f t="shared" si="536"/>
        <v>1</v>
      </c>
      <c r="S313" s="57">
        <f t="shared" ref="S313:AL313" si="629">R313+(($B$5*$P313)^S$10)/FACT(S$10)</f>
        <v>725.8</v>
      </c>
      <c r="T313" s="57">
        <f t="shared" si="629"/>
        <v>263393.31999999995</v>
      </c>
      <c r="U313" s="57">
        <f t="shared" si="629"/>
        <v>63723866.151999988</v>
      </c>
      <c r="V313" s="57">
        <f t="shared" si="629"/>
        <v>11562761543.310396</v>
      </c>
      <c r="W313" s="57">
        <f t="shared" si="629"/>
        <v>1678463263224.1914</v>
      </c>
      <c r="X313" s="57">
        <f t="shared" si="629"/>
        <v>203040043866274.59</v>
      </c>
      <c r="Y313" s="57">
        <f t="shared" si="629"/>
        <v>2.105259341830784E+16</v>
      </c>
      <c r="Z313" s="57">
        <f t="shared" si="629"/>
        <v>1.9100221291427131E+18</v>
      </c>
      <c r="AA313" s="57">
        <f t="shared" si="629"/>
        <v>1.5403503540614814E+20</v>
      </c>
      <c r="AB313" s="57">
        <f t="shared" si="629"/>
        <v>1.1180055997723498E+22</v>
      </c>
      <c r="AC313" s="57">
        <f t="shared" si="629"/>
        <v>7.3769460086023408E+23</v>
      </c>
      <c r="AD313" s="57">
        <f t="shared" si="629"/>
        <v>4.4619173110555864E+25</v>
      </c>
      <c r="AE313" s="57">
        <f t="shared" si="629"/>
        <v>2.4911803749434323E+27</v>
      </c>
      <c r="AF313" s="57">
        <f t="shared" si="629"/>
        <v>1.291531488812626E+29</v>
      </c>
      <c r="AG313" s="57">
        <f t="shared" si="629"/>
        <v>6.2494594671066059E+30</v>
      </c>
      <c r="AH313" s="57">
        <f t="shared" si="629"/>
        <v>2.8349933568271459E+32</v>
      </c>
      <c r="AI313" s="57">
        <f t="shared" si="629"/>
        <v>1.2104129352216402E+34</v>
      </c>
      <c r="AJ313" s="57">
        <f t="shared" si="629"/>
        <v>4.8808149801797279E+35</v>
      </c>
      <c r="AK313" s="57">
        <f t="shared" si="629"/>
        <v>1.8645365540593775E+37</v>
      </c>
      <c r="AL313" s="57">
        <f t="shared" si="629"/>
        <v>6.7666533924354082E+38</v>
      </c>
      <c r="AM313" s="57">
        <f t="shared" si="538"/>
        <v>1</v>
      </c>
      <c r="AN313" s="57">
        <f t="shared" si="533"/>
        <v>1.3888888888888889E-3</v>
      </c>
      <c r="AO313" s="57">
        <f t="shared" ref="AO313:BH313" si="630">AN313+1/((FACT($B$4-1-AO$10))*(($B$5*$P313)^AO$10))</f>
        <v>1.4003863134657837E-3</v>
      </c>
      <c r="AP313" s="57">
        <f t="shared" si="630"/>
        <v>1.4004656279289246E-3</v>
      </c>
      <c r="AQ313" s="57">
        <f t="shared" si="630"/>
        <v>1.4004660656467124E-3</v>
      </c>
      <c r="AR313" s="57">
        <f t="shared" si="630"/>
        <v>1.4004660674584583E-3</v>
      </c>
      <c r="AS313" s="57">
        <f t="shared" si="630"/>
        <v>1.4004660674634575E-3</v>
      </c>
      <c r="AT313" s="57">
        <f t="shared" si="630"/>
        <v>1.4004660674634645E-3</v>
      </c>
      <c r="AU313" s="57" t="e">
        <f t="shared" si="630"/>
        <v>#NUM!</v>
      </c>
      <c r="AV313" s="57" t="e">
        <f t="shared" si="630"/>
        <v>#NUM!</v>
      </c>
      <c r="AW313" s="57" t="e">
        <f t="shared" si="630"/>
        <v>#NUM!</v>
      </c>
      <c r="AX313" s="57" t="e">
        <f t="shared" si="630"/>
        <v>#NUM!</v>
      </c>
      <c r="AY313" s="57" t="e">
        <f t="shared" si="630"/>
        <v>#NUM!</v>
      </c>
      <c r="AZ313" s="57" t="e">
        <f t="shared" si="630"/>
        <v>#NUM!</v>
      </c>
      <c r="BA313" s="57" t="e">
        <f t="shared" si="630"/>
        <v>#NUM!</v>
      </c>
      <c r="BB313" s="57" t="e">
        <f t="shared" si="630"/>
        <v>#NUM!</v>
      </c>
      <c r="BC313" s="57" t="e">
        <f t="shared" si="630"/>
        <v>#NUM!</v>
      </c>
      <c r="BD313" s="57" t="e">
        <f t="shared" si="630"/>
        <v>#NUM!</v>
      </c>
      <c r="BE313" s="57" t="e">
        <f t="shared" si="630"/>
        <v>#NUM!</v>
      </c>
      <c r="BF313" s="57" t="e">
        <f t="shared" si="630"/>
        <v>#NUM!</v>
      </c>
      <c r="BG313" s="57" t="e">
        <f t="shared" si="630"/>
        <v>#NUM!</v>
      </c>
      <c r="BH313" s="57" t="e">
        <f t="shared" si="630"/>
        <v>#NUM!</v>
      </c>
      <c r="BI313" s="5">
        <f t="shared" si="540"/>
        <v>4.7603200259906249</v>
      </c>
    </row>
    <row r="314" spans="4:61" s="1" customFormat="1">
      <c r="D314" s="5"/>
      <c r="E314" s="5"/>
      <c r="F314" s="5"/>
      <c r="G314" s="5"/>
      <c r="H314" s="5"/>
      <c r="O314" s="3"/>
      <c r="P314" s="57">
        <v>151.5</v>
      </c>
      <c r="Q314" s="57">
        <f t="shared" si="535"/>
        <v>0</v>
      </c>
      <c r="R314" s="57">
        <f t="shared" si="536"/>
        <v>1</v>
      </c>
      <c r="S314" s="57">
        <f t="shared" ref="S314:AL314" si="631">R314+(($B$5*$P314)^S$10)/FACT(S$10)</f>
        <v>728.19999999999993</v>
      </c>
      <c r="T314" s="57">
        <f t="shared" si="631"/>
        <v>265138.11999999994</v>
      </c>
      <c r="U314" s="57">
        <f t="shared" si="631"/>
        <v>64358102.727999978</v>
      </c>
      <c r="V314" s="57">
        <f t="shared" si="631"/>
        <v>11716459068.462393</v>
      </c>
      <c r="W314" s="57">
        <f t="shared" si="631"/>
        <v>1706398023524.8723</v>
      </c>
      <c r="X314" s="57">
        <f t="shared" si="631"/>
        <v>207101803635641.72</v>
      </c>
      <c r="Y314" s="57">
        <f t="shared" si="631"/>
        <v>2.1544750226654404E+16</v>
      </c>
      <c r="Z314" s="57">
        <f t="shared" si="631"/>
        <v>1.96113699187906E+18</v>
      </c>
      <c r="AA314" s="57">
        <f t="shared" si="631"/>
        <v>1.586801901173934E+20</v>
      </c>
      <c r="AB314" s="57">
        <f t="shared" si="631"/>
        <v>1.1555289733404794E+22</v>
      </c>
      <c r="AC314" s="57">
        <f t="shared" si="631"/>
        <v>7.6497478608600462E+23</v>
      </c>
      <c r="AD314" s="57">
        <f t="shared" si="631"/>
        <v>4.6422196265053547E+25</v>
      </c>
      <c r="AE314" s="57">
        <f t="shared" si="631"/>
        <v>2.6004169239192982E+27</v>
      </c>
      <c r="AF314" s="57">
        <f t="shared" si="631"/>
        <v>1.3526220020607408E+29</v>
      </c>
      <c r="AG314" s="57">
        <f t="shared" si="631"/>
        <v>6.5667054537249366E+30</v>
      </c>
      <c r="AH314" s="57">
        <f t="shared" si="631"/>
        <v>2.9887580132615718E+32</v>
      </c>
      <c r="AI314" s="57">
        <f t="shared" si="631"/>
        <v>1.2802827243586905E+34</v>
      </c>
      <c r="AJ314" s="57">
        <f t="shared" si="631"/>
        <v>5.1796246551092108E+35</v>
      </c>
      <c r="AK314" s="57">
        <f t="shared" si="631"/>
        <v>1.9852282936458572E+37</v>
      </c>
      <c r="AL314" s="57">
        <f t="shared" si="631"/>
        <v>7.2284817526011502E+38</v>
      </c>
      <c r="AM314" s="57">
        <f t="shared" si="538"/>
        <v>1</v>
      </c>
      <c r="AN314" s="57">
        <f t="shared" si="533"/>
        <v>1.3888888888888889E-3</v>
      </c>
      <c r="AO314" s="57">
        <f t="shared" ref="AO314:BH314" si="632">AN314+1/((FACT($B$4-1-AO$10))*(($B$5*$P314)^AO$10))</f>
        <v>1.4003483681701504E-3</v>
      </c>
      <c r="AP314" s="57">
        <f t="shared" si="632"/>
        <v>1.400427159969389E-3</v>
      </c>
      <c r="AQ314" s="57">
        <f t="shared" si="632"/>
        <v>1.4004275933676247E-3</v>
      </c>
      <c r="AR314" s="57">
        <f t="shared" si="632"/>
        <v>1.4004275951555712E-3</v>
      </c>
      <c r="AS314" s="57">
        <f t="shared" si="632"/>
        <v>1.4004275951604885E-3</v>
      </c>
      <c r="AT314" s="57">
        <f t="shared" si="632"/>
        <v>1.4004275951604952E-3</v>
      </c>
      <c r="AU314" s="57" t="e">
        <f t="shared" si="632"/>
        <v>#NUM!</v>
      </c>
      <c r="AV314" s="57" t="e">
        <f t="shared" si="632"/>
        <v>#NUM!</v>
      </c>
      <c r="AW314" s="57" t="e">
        <f t="shared" si="632"/>
        <v>#NUM!</v>
      </c>
      <c r="AX314" s="57" t="e">
        <f t="shared" si="632"/>
        <v>#NUM!</v>
      </c>
      <c r="AY314" s="57" t="e">
        <f t="shared" si="632"/>
        <v>#NUM!</v>
      </c>
      <c r="AZ314" s="57" t="e">
        <f t="shared" si="632"/>
        <v>#NUM!</v>
      </c>
      <c r="BA314" s="57" t="e">
        <f t="shared" si="632"/>
        <v>#NUM!</v>
      </c>
      <c r="BB314" s="57" t="e">
        <f t="shared" si="632"/>
        <v>#NUM!</v>
      </c>
      <c r="BC314" s="57" t="e">
        <f t="shared" si="632"/>
        <v>#NUM!</v>
      </c>
      <c r="BD314" s="57" t="e">
        <f t="shared" si="632"/>
        <v>#NUM!</v>
      </c>
      <c r="BE314" s="57" t="e">
        <f t="shared" si="632"/>
        <v>#NUM!</v>
      </c>
      <c r="BF314" s="57" t="e">
        <f t="shared" si="632"/>
        <v>#NUM!</v>
      </c>
      <c r="BG314" s="57" t="e">
        <f t="shared" si="632"/>
        <v>#NUM!</v>
      </c>
      <c r="BH314" s="57" t="e">
        <f t="shared" si="632"/>
        <v>#NUM!</v>
      </c>
      <c r="BI314" s="5">
        <f t="shared" si="540"/>
        <v>4.7604508006732305</v>
      </c>
    </row>
    <row r="315" spans="4:61" s="1" customFormat="1">
      <c r="D315" s="5"/>
      <c r="E315" s="5"/>
      <c r="F315" s="5"/>
      <c r="G315" s="5"/>
      <c r="H315" s="5"/>
      <c r="O315" s="3"/>
      <c r="P315" s="58">
        <v>152</v>
      </c>
      <c r="Q315" s="57">
        <f t="shared" si="535"/>
        <v>0</v>
      </c>
      <c r="R315" s="57">
        <f t="shared" si="536"/>
        <v>1</v>
      </c>
      <c r="S315" s="57">
        <f t="shared" ref="S315:AL315" si="633">R315+(($B$5*$P315)^S$10)/FACT(S$10)</f>
        <v>730.6</v>
      </c>
      <c r="T315" s="57">
        <f t="shared" si="633"/>
        <v>266888.68</v>
      </c>
      <c r="U315" s="57">
        <f t="shared" si="633"/>
        <v>64996533.736000001</v>
      </c>
      <c r="V315" s="57">
        <f t="shared" si="633"/>
        <v>11871683791.950401</v>
      </c>
      <c r="W315" s="57">
        <f t="shared" si="633"/>
        <v>1734703488510.5959</v>
      </c>
      <c r="X315" s="57">
        <f t="shared" si="633"/>
        <v>211231050942297.88</v>
      </c>
      <c r="Y315" s="57">
        <f t="shared" si="633"/>
        <v>2.2046736065554184E+16</v>
      </c>
      <c r="Z315" s="57">
        <f t="shared" si="633"/>
        <v>2.0134447933981583E+18</v>
      </c>
      <c r="AA315" s="57">
        <f t="shared" si="633"/>
        <v>1.6344944730782797E+20</v>
      </c>
      <c r="AB315" s="57">
        <f t="shared" si="633"/>
        <v>1.1941820190760626E+22</v>
      </c>
      <c r="AC315" s="57">
        <f t="shared" si="633"/>
        <v>7.9316902877468425E+23</v>
      </c>
      <c r="AD315" s="57">
        <f t="shared" si="633"/>
        <v>4.8291783310677244E+25</v>
      </c>
      <c r="AE315" s="57">
        <f t="shared" si="633"/>
        <v>2.7140601663934557E+27</v>
      </c>
      <c r="AF315" s="57">
        <f t="shared" si="633"/>
        <v>1.4163867533047881E+29</v>
      </c>
      <c r="AG315" s="57">
        <f t="shared" si="633"/>
        <v>6.8989319569115895E+30</v>
      </c>
      <c r="AH315" s="57">
        <f t="shared" si="633"/>
        <v>3.1503150559701028E+32</v>
      </c>
      <c r="AI315" s="57">
        <f t="shared" si="633"/>
        <v>1.3539356548409716E+34</v>
      </c>
      <c r="AJ315" s="57">
        <f t="shared" si="633"/>
        <v>5.4956533161708478E+35</v>
      </c>
      <c r="AK315" s="57">
        <f t="shared" si="633"/>
        <v>2.1132962774254207E+37</v>
      </c>
      <c r="AL315" s="57">
        <f t="shared" si="633"/>
        <v>7.720153014816564E+38</v>
      </c>
      <c r="AM315" s="57">
        <f t="shared" si="538"/>
        <v>1</v>
      </c>
      <c r="AN315" s="57">
        <f t="shared" si="533"/>
        <v>1.3888888888888889E-3</v>
      </c>
      <c r="AO315" s="57">
        <f t="shared" ref="AO315:BH315" si="634">AN315+1/((FACT($B$4-1-AO$10))*(($B$5*$P315)^AO$10))</f>
        <v>1.40031067251462E-3</v>
      </c>
      <c r="AP315" s="57">
        <f t="shared" si="634"/>
        <v>1.4003889467993358E-3</v>
      </c>
      <c r="AQ315" s="57">
        <f t="shared" si="634"/>
        <v>1.4003893759346687E-3</v>
      </c>
      <c r="AR315" s="57">
        <f t="shared" si="634"/>
        <v>1.4003893776992054E-3</v>
      </c>
      <c r="AS315" s="57">
        <f t="shared" si="634"/>
        <v>1.4003893777040425E-3</v>
      </c>
      <c r="AT315" s="57">
        <f t="shared" si="634"/>
        <v>1.4003893777040492E-3</v>
      </c>
      <c r="AU315" s="57" t="e">
        <f t="shared" si="634"/>
        <v>#NUM!</v>
      </c>
      <c r="AV315" s="57" t="e">
        <f t="shared" si="634"/>
        <v>#NUM!</v>
      </c>
      <c r="AW315" s="57" t="e">
        <f t="shared" si="634"/>
        <v>#NUM!</v>
      </c>
      <c r="AX315" s="57" t="e">
        <f t="shared" si="634"/>
        <v>#NUM!</v>
      </c>
      <c r="AY315" s="57" t="e">
        <f t="shared" si="634"/>
        <v>#NUM!</v>
      </c>
      <c r="AZ315" s="57" t="e">
        <f t="shared" si="634"/>
        <v>#NUM!</v>
      </c>
      <c r="BA315" s="57" t="e">
        <f t="shared" si="634"/>
        <v>#NUM!</v>
      </c>
      <c r="BB315" s="57" t="e">
        <f t="shared" si="634"/>
        <v>#NUM!</v>
      </c>
      <c r="BC315" s="57" t="e">
        <f t="shared" si="634"/>
        <v>#NUM!</v>
      </c>
      <c r="BD315" s="57" t="e">
        <f t="shared" si="634"/>
        <v>#NUM!</v>
      </c>
      <c r="BE315" s="57" t="e">
        <f t="shared" si="634"/>
        <v>#NUM!</v>
      </c>
      <c r="BF315" s="57" t="e">
        <f t="shared" si="634"/>
        <v>#NUM!</v>
      </c>
      <c r="BG315" s="57" t="e">
        <f t="shared" si="634"/>
        <v>#NUM!</v>
      </c>
      <c r="BH315" s="57" t="e">
        <f t="shared" si="634"/>
        <v>#NUM!</v>
      </c>
      <c r="BI315" s="5">
        <f t="shared" si="540"/>
        <v>4.7605807161981799</v>
      </c>
    </row>
    <row r="316" spans="4:61" s="1" customFormat="1">
      <c r="D316" s="5"/>
      <c r="E316" s="5"/>
      <c r="F316" s="5"/>
      <c r="G316" s="5"/>
      <c r="H316" s="5"/>
      <c r="O316" s="3"/>
      <c r="P316" s="57">
        <v>152.5</v>
      </c>
      <c r="Q316" s="57">
        <f t="shared" si="535"/>
        <v>0</v>
      </c>
      <c r="R316" s="57">
        <f t="shared" si="536"/>
        <v>1</v>
      </c>
      <c r="S316" s="57">
        <f t="shared" ref="S316:AL316" si="635">R316+(($B$5*$P316)^S$10)/FACT(S$10)</f>
        <v>733</v>
      </c>
      <c r="T316" s="57">
        <f t="shared" si="635"/>
        <v>268645</v>
      </c>
      <c r="U316" s="57">
        <f t="shared" si="635"/>
        <v>65639173</v>
      </c>
      <c r="V316" s="57">
        <f t="shared" si="635"/>
        <v>12028445797</v>
      </c>
      <c r="W316" s="57">
        <f t="shared" si="635"/>
        <v>1763383335550.6001</v>
      </c>
      <c r="X316" s="57">
        <f t="shared" si="635"/>
        <v>215428679885489.78</v>
      </c>
      <c r="Y316" s="57">
        <f t="shared" si="635"/>
        <v>2.255871397625056E+16</v>
      </c>
      <c r="Z316" s="57">
        <f t="shared" si="635"/>
        <v>2.0669693185936545E+18</v>
      </c>
      <c r="AA316" s="57">
        <f t="shared" si="635"/>
        <v>1.6834569849414251E+20</v>
      </c>
      <c r="AB316" s="57">
        <f t="shared" si="635"/>
        <v>1.2339948674144319E+22</v>
      </c>
      <c r="AC316" s="57">
        <f t="shared" si="635"/>
        <v>8.2230480123559242E+23</v>
      </c>
      <c r="AD316" s="57">
        <f t="shared" si="635"/>
        <v>5.0230160807483925E+25</v>
      </c>
      <c r="AE316" s="57">
        <f t="shared" si="635"/>
        <v>2.8322725143900823E+27</v>
      </c>
      <c r="AF316" s="57">
        <f t="shared" si="635"/>
        <v>1.4829334414456592E+29</v>
      </c>
      <c r="AG316" s="57">
        <f t="shared" si="635"/>
        <v>7.2467936396971473E+30</v>
      </c>
      <c r="AH316" s="57">
        <f t="shared" si="635"/>
        <v>3.3200318216122771E+32</v>
      </c>
      <c r="AI316" s="57">
        <f t="shared" si="635"/>
        <v>1.4315631205558895E+34</v>
      </c>
      <c r="AJ316" s="57">
        <f t="shared" si="635"/>
        <v>5.829831708237308E+35</v>
      </c>
      <c r="AK316" s="57">
        <f t="shared" si="635"/>
        <v>2.2491648381376455E+37</v>
      </c>
      <c r="AL316" s="57">
        <f t="shared" si="635"/>
        <v>8.2434879508760634E+38</v>
      </c>
      <c r="AM316" s="57">
        <f t="shared" si="538"/>
        <v>1</v>
      </c>
      <c r="AN316" s="57">
        <f t="shared" si="533"/>
        <v>1.3888888888888889E-3</v>
      </c>
      <c r="AO316" s="57">
        <f t="shared" ref="AO316:BH316" si="636">AN316+1/((FACT($B$4-1-AO$10))*(($B$5*$P316)^AO$10))</f>
        <v>1.4002732240437159E-3</v>
      </c>
      <c r="AP316" s="57">
        <f t="shared" si="636"/>
        <v>1.4003509858958663E-3</v>
      </c>
      <c r="AQ316" s="57">
        <f t="shared" si="636"/>
        <v>1.4003514108240202E-3</v>
      </c>
      <c r="AR316" s="57">
        <f t="shared" si="636"/>
        <v>1.400351412565529E-3</v>
      </c>
      <c r="AS316" s="57">
        <f t="shared" si="636"/>
        <v>1.4003514125702872E-3</v>
      </c>
      <c r="AT316" s="57">
        <f t="shared" si="636"/>
        <v>1.4003514125702937E-3</v>
      </c>
      <c r="AU316" s="57" t="e">
        <f t="shared" si="636"/>
        <v>#NUM!</v>
      </c>
      <c r="AV316" s="57" t="e">
        <f t="shared" si="636"/>
        <v>#NUM!</v>
      </c>
      <c r="AW316" s="57" t="e">
        <f t="shared" si="636"/>
        <v>#NUM!</v>
      </c>
      <c r="AX316" s="57" t="e">
        <f t="shared" si="636"/>
        <v>#NUM!</v>
      </c>
      <c r="AY316" s="57" t="e">
        <f t="shared" si="636"/>
        <v>#NUM!</v>
      </c>
      <c r="AZ316" s="57" t="e">
        <f t="shared" si="636"/>
        <v>#NUM!</v>
      </c>
      <c r="BA316" s="57" t="e">
        <f t="shared" si="636"/>
        <v>#NUM!</v>
      </c>
      <c r="BB316" s="57" t="e">
        <f t="shared" si="636"/>
        <v>#NUM!</v>
      </c>
      <c r="BC316" s="57" t="e">
        <f t="shared" si="636"/>
        <v>#NUM!</v>
      </c>
      <c r="BD316" s="57" t="e">
        <f t="shared" si="636"/>
        <v>#NUM!</v>
      </c>
      <c r="BE316" s="57" t="e">
        <f t="shared" si="636"/>
        <v>#NUM!</v>
      </c>
      <c r="BF316" s="57" t="e">
        <f t="shared" si="636"/>
        <v>#NUM!</v>
      </c>
      <c r="BG316" s="57" t="e">
        <f t="shared" si="636"/>
        <v>#NUM!</v>
      </c>
      <c r="BH316" s="57" t="e">
        <f t="shared" si="636"/>
        <v>#NUM!</v>
      </c>
      <c r="BI316" s="5">
        <f t="shared" si="540"/>
        <v>4.7607097810043584</v>
      </c>
    </row>
    <row r="317" spans="4:61" s="1" customFormat="1">
      <c r="D317" s="5"/>
      <c r="E317" s="5"/>
      <c r="F317" s="5"/>
      <c r="G317" s="5"/>
      <c r="H317" s="5"/>
      <c r="O317" s="3"/>
      <c r="P317" s="58">
        <v>153</v>
      </c>
      <c r="Q317" s="57">
        <f t="shared" si="535"/>
        <v>0</v>
      </c>
      <c r="R317" s="57">
        <f t="shared" si="536"/>
        <v>1</v>
      </c>
      <c r="S317" s="57">
        <f t="shared" ref="S317:AL317" si="637">R317+(($B$5*$P317)^S$10)/FACT(S$10)</f>
        <v>735.4</v>
      </c>
      <c r="T317" s="57">
        <f t="shared" si="637"/>
        <v>270407.08</v>
      </c>
      <c r="U317" s="57">
        <f t="shared" si="637"/>
        <v>66286034.343999997</v>
      </c>
      <c r="V317" s="57">
        <f t="shared" si="637"/>
        <v>12186755200.0144</v>
      </c>
      <c r="W317" s="57">
        <f t="shared" si="637"/>
        <v>1792441266253.6826</v>
      </c>
      <c r="X317" s="57">
        <f t="shared" si="637"/>
        <v>219695593419222.72</v>
      </c>
      <c r="Y317" s="57">
        <f t="shared" si="637"/>
        <v>2.3080849156439288E+16</v>
      </c>
      <c r="Z317" s="57">
        <f t="shared" si="637"/>
        <v>2.1217347462416812E+18</v>
      </c>
      <c r="AA317" s="57">
        <f t="shared" si="637"/>
        <v>1.7337189274839741E+20</v>
      </c>
      <c r="AB317" s="57">
        <f t="shared" si="637"/>
        <v>1.2749983496426716E+22</v>
      </c>
      <c r="AC317" s="57">
        <f t="shared" si="637"/>
        <v>8.5241030729109549E+23</v>
      </c>
      <c r="AD317" s="57">
        <f t="shared" si="637"/>
        <v>5.2239622123524813E+25</v>
      </c>
      <c r="AE317" s="57">
        <f t="shared" si="637"/>
        <v>2.9552218034959899E+27</v>
      </c>
      <c r="AF317" s="57">
        <f t="shared" si="637"/>
        <v>1.5523737280349161E+29</v>
      </c>
      <c r="AG317" s="57">
        <f t="shared" si="637"/>
        <v>7.6109714857632764E+30</v>
      </c>
      <c r="AH317" s="57">
        <f t="shared" si="637"/>
        <v>3.4982916727061737E+32</v>
      </c>
      <c r="AI317" s="57">
        <f t="shared" si="637"/>
        <v>1.5133655225176314E+34</v>
      </c>
      <c r="AJ317" s="57">
        <f t="shared" si="637"/>
        <v>6.1831375838772875E+35</v>
      </c>
      <c r="AK317" s="57">
        <f t="shared" si="637"/>
        <v>2.3932812061681334E+37</v>
      </c>
      <c r="AL317" s="57">
        <f t="shared" si="637"/>
        <v>8.800411897586225E+38</v>
      </c>
      <c r="AM317" s="57">
        <f t="shared" si="538"/>
        <v>1</v>
      </c>
      <c r="AN317" s="57">
        <f t="shared" si="533"/>
        <v>1.3888888888888889E-3</v>
      </c>
      <c r="AO317" s="57">
        <f t="shared" ref="AO317:BH317" si="638">AN317+1/((FACT($B$4-1-AO$10))*(($B$5*$P317)^AO$10))</f>
        <v>1.4002360203340595E-3</v>
      </c>
      <c r="AP317" s="57">
        <f t="shared" si="638"/>
        <v>1.4003132747692798E-3</v>
      </c>
      <c r="AQ317" s="57">
        <f t="shared" si="638"/>
        <v>1.4003136955450708E-3</v>
      </c>
      <c r="AR317" s="57">
        <f t="shared" si="638"/>
        <v>1.4003136972639261E-3</v>
      </c>
      <c r="AS317" s="57">
        <f t="shared" si="638"/>
        <v>1.400313697268607E-3</v>
      </c>
      <c r="AT317" s="57">
        <f t="shared" si="638"/>
        <v>1.4003136972686133E-3</v>
      </c>
      <c r="AU317" s="57" t="e">
        <f t="shared" si="638"/>
        <v>#NUM!</v>
      </c>
      <c r="AV317" s="57" t="e">
        <f t="shared" si="638"/>
        <v>#NUM!</v>
      </c>
      <c r="AW317" s="57" t="e">
        <f t="shared" si="638"/>
        <v>#NUM!</v>
      </c>
      <c r="AX317" s="57" t="e">
        <f t="shared" si="638"/>
        <v>#NUM!</v>
      </c>
      <c r="AY317" s="57" t="e">
        <f t="shared" si="638"/>
        <v>#NUM!</v>
      </c>
      <c r="AZ317" s="57" t="e">
        <f t="shared" si="638"/>
        <v>#NUM!</v>
      </c>
      <c r="BA317" s="57" t="e">
        <f t="shared" si="638"/>
        <v>#NUM!</v>
      </c>
      <c r="BB317" s="57" t="e">
        <f t="shared" si="638"/>
        <v>#NUM!</v>
      </c>
      <c r="BC317" s="57" t="e">
        <f t="shared" si="638"/>
        <v>#NUM!</v>
      </c>
      <c r="BD317" s="57" t="e">
        <f t="shared" si="638"/>
        <v>#NUM!</v>
      </c>
      <c r="BE317" s="57" t="e">
        <f t="shared" si="638"/>
        <v>#NUM!</v>
      </c>
      <c r="BF317" s="57" t="e">
        <f t="shared" si="638"/>
        <v>#NUM!</v>
      </c>
      <c r="BG317" s="57" t="e">
        <f t="shared" si="638"/>
        <v>#NUM!</v>
      </c>
      <c r="BH317" s="57" t="e">
        <f t="shared" si="638"/>
        <v>#NUM!</v>
      </c>
      <c r="BI317" s="5">
        <f t="shared" si="540"/>
        <v>4.7608380034204876</v>
      </c>
    </row>
    <row r="318" spans="4:61" s="1" customFormat="1">
      <c r="D318" s="5"/>
      <c r="E318" s="5"/>
      <c r="F318" s="5"/>
      <c r="G318" s="5"/>
      <c r="H318" s="5"/>
      <c r="O318" s="3"/>
      <c r="P318" s="57">
        <v>153.5</v>
      </c>
      <c r="Q318" s="57">
        <f t="shared" si="535"/>
        <v>0</v>
      </c>
      <c r="R318" s="57">
        <f t="shared" si="536"/>
        <v>1</v>
      </c>
      <c r="S318" s="57">
        <f t="shared" ref="S318:AL318" si="639">R318+(($B$5*$P318)^S$10)/FACT(S$10)</f>
        <v>737.8</v>
      </c>
      <c r="T318" s="57">
        <f t="shared" si="639"/>
        <v>272174.92</v>
      </c>
      <c r="U318" s="57">
        <f t="shared" si="639"/>
        <v>66937131.591999993</v>
      </c>
      <c r="V318" s="57">
        <f t="shared" si="639"/>
        <v>12346622150.574398</v>
      </c>
      <c r="W318" s="57">
        <f t="shared" si="639"/>
        <v>1821881006547.8206</v>
      </c>
      <c r="X318" s="57">
        <f t="shared" si="639"/>
        <v>224032703410529.63</v>
      </c>
      <c r="Y318" s="57">
        <f t="shared" si="639"/>
        <v>2.3613308981589644E+16</v>
      </c>
      <c r="Z318" s="57">
        <f t="shared" si="639"/>
        <v>2.1777656542018862E+18</v>
      </c>
      <c r="AA318" s="57">
        <f t="shared" si="639"/>
        <v>1.7853103764957017E+20</v>
      </c>
      <c r="AB318" s="57">
        <f t="shared" si="639"/>
        <v>1.3172240118268304E+22</v>
      </c>
      <c r="AC318" s="57">
        <f t="shared" si="639"/>
        <v>8.8351449926371207E+23</v>
      </c>
      <c r="AD318" s="57">
        <f t="shared" si="639"/>
        <v>5.4322529210793967E+25</v>
      </c>
      <c r="AE318" s="57">
        <f t="shared" si="639"/>
        <v>3.0830814553227543E+27</v>
      </c>
      <c r="AF318" s="57">
        <f t="shared" si="639"/>
        <v>1.6248233693812934E+29</v>
      </c>
      <c r="AG318" s="57">
        <f t="shared" si="639"/>
        <v>7.9921737662535904E+30</v>
      </c>
      <c r="AH318" s="57">
        <f t="shared" si="639"/>
        <v>3.685494640862306E+32</v>
      </c>
      <c r="AI318" s="57">
        <f t="shared" si="639"/>
        <v>1.5995526611601465E+34</v>
      </c>
      <c r="AJ318" s="57">
        <f t="shared" si="639"/>
        <v>6.5565979118322514E+35</v>
      </c>
      <c r="AK318" s="57">
        <f t="shared" si="639"/>
        <v>2.546116664046598E+37</v>
      </c>
      <c r="AL318" s="57">
        <f t="shared" si="639"/>
        <v>9.3929603896804256E+38</v>
      </c>
      <c r="AM318" s="57">
        <f t="shared" si="538"/>
        <v>1</v>
      </c>
      <c r="AN318" s="57">
        <f t="shared" si="533"/>
        <v>1.3888888888888889E-3</v>
      </c>
      <c r="AO318" s="57">
        <f t="shared" ref="AO318:BH318" si="640">AN318+1/((FACT($B$4-1-AO$10))*(($B$5*$P318)^AO$10))</f>
        <v>1.4001990589938473E-3</v>
      </c>
      <c r="AP318" s="57">
        <f t="shared" si="640"/>
        <v>1.4002758109625292E-3</v>
      </c>
      <c r="AQ318" s="57">
        <f t="shared" si="640"/>
        <v>1.4002762276398837E-3</v>
      </c>
      <c r="AR318" s="57">
        <f t="shared" si="640"/>
        <v>1.4002762293364528E-3</v>
      </c>
      <c r="AS318" s="57">
        <f t="shared" si="640"/>
        <v>1.4002762293410581E-3</v>
      </c>
      <c r="AT318" s="57">
        <f t="shared" si="640"/>
        <v>1.4002762293410644E-3</v>
      </c>
      <c r="AU318" s="57" t="e">
        <f t="shared" si="640"/>
        <v>#NUM!</v>
      </c>
      <c r="AV318" s="57" t="e">
        <f t="shared" si="640"/>
        <v>#NUM!</v>
      </c>
      <c r="AW318" s="57" t="e">
        <f t="shared" si="640"/>
        <v>#NUM!</v>
      </c>
      <c r="AX318" s="57" t="e">
        <f t="shared" si="640"/>
        <v>#NUM!</v>
      </c>
      <c r="AY318" s="57" t="e">
        <f t="shared" si="640"/>
        <v>#NUM!</v>
      </c>
      <c r="AZ318" s="57" t="e">
        <f t="shared" si="640"/>
        <v>#NUM!</v>
      </c>
      <c r="BA318" s="57" t="e">
        <f t="shared" si="640"/>
        <v>#NUM!</v>
      </c>
      <c r="BB318" s="57" t="e">
        <f t="shared" si="640"/>
        <v>#NUM!</v>
      </c>
      <c r="BC318" s="57" t="e">
        <f t="shared" si="640"/>
        <v>#NUM!</v>
      </c>
      <c r="BD318" s="57" t="e">
        <f t="shared" si="640"/>
        <v>#NUM!</v>
      </c>
      <c r="BE318" s="57" t="e">
        <f t="shared" si="640"/>
        <v>#NUM!</v>
      </c>
      <c r="BF318" s="57" t="e">
        <f t="shared" si="640"/>
        <v>#NUM!</v>
      </c>
      <c r="BG318" s="57" t="e">
        <f t="shared" si="640"/>
        <v>#NUM!</v>
      </c>
      <c r="BH318" s="57" t="e">
        <f t="shared" si="640"/>
        <v>#NUM!</v>
      </c>
      <c r="BI318" s="5">
        <f t="shared" si="540"/>
        <v>4.7609653916669261</v>
      </c>
    </row>
    <row r="319" spans="4:61" s="1" customFormat="1">
      <c r="D319" s="5"/>
      <c r="E319" s="5"/>
      <c r="F319" s="5"/>
      <c r="G319" s="5"/>
      <c r="H319" s="5"/>
      <c r="O319" s="3"/>
      <c r="P319" s="58">
        <v>154</v>
      </c>
      <c r="Q319" s="57">
        <f t="shared" si="535"/>
        <v>0</v>
      </c>
      <c r="R319" s="57">
        <f t="shared" si="536"/>
        <v>1</v>
      </c>
      <c r="S319" s="57">
        <f t="shared" ref="S319:AL319" si="641">R319+(($B$5*$P319)^S$10)/FACT(S$10)</f>
        <v>740.19999999999993</v>
      </c>
      <c r="T319" s="57">
        <f t="shared" si="641"/>
        <v>273948.51999999996</v>
      </c>
      <c r="U319" s="57">
        <f t="shared" si="641"/>
        <v>67592478.567999974</v>
      </c>
      <c r="V319" s="57">
        <f t="shared" si="641"/>
        <v>12508056831.438395</v>
      </c>
      <c r="W319" s="57">
        <f t="shared" si="641"/>
        <v>1851706306759.7974</v>
      </c>
      <c r="X319" s="57">
        <f t="shared" si="641"/>
        <v>228440930697933.59</v>
      </c>
      <c r="Y319" s="57">
        <f t="shared" si="641"/>
        <v>2.415626302640588E+16</v>
      </c>
      <c r="Z319" s="57">
        <f t="shared" si="641"/>
        <v>2.2350870246698204E+18</v>
      </c>
      <c r="AA319" s="57">
        <f t="shared" si="641"/>
        <v>1.8382620024764891E+20</v>
      </c>
      <c r="AB319" s="57">
        <f t="shared" si="641"/>
        <v>1.3607041289690263E+22</v>
      </c>
      <c r="AC319" s="57">
        <f t="shared" si="641"/>
        <v>9.1564709530023376E+23</v>
      </c>
      <c r="AD319" s="57">
        <f t="shared" si="641"/>
        <v>5.6481314422349707E+25</v>
      </c>
      <c r="AE319" s="57">
        <f t="shared" si="641"/>
        <v>3.216030644280424E+27</v>
      </c>
      <c r="AF319" s="57">
        <f t="shared" si="641"/>
        <v>1.7004023526078669E+29</v>
      </c>
      <c r="AG319" s="57">
        <f t="shared" si="641"/>
        <v>8.3911370387622166E+30</v>
      </c>
      <c r="AH319" s="57">
        <f t="shared" si="641"/>
        <v>3.8820580936052823E+32</v>
      </c>
      <c r="AI319" s="57">
        <f t="shared" si="641"/>
        <v>1.6903441443492849E+34</v>
      </c>
      <c r="AJ319" s="57">
        <f t="shared" si="641"/>
        <v>6.9512911815186001E+35</v>
      </c>
      <c r="AK319" s="57">
        <f t="shared" si="641"/>
        <v>2.708167755093212E+37</v>
      </c>
      <c r="AL319" s="57">
        <f t="shared" si="641"/>
        <v>1.0023285076264905E+39</v>
      </c>
      <c r="AM319" s="57">
        <f t="shared" si="538"/>
        <v>1</v>
      </c>
      <c r="AN319" s="57">
        <f t="shared" si="533"/>
        <v>1.3888888888888889E-3</v>
      </c>
      <c r="AO319" s="57">
        <f t="shared" ref="AO319:BH319" si="642">AN319+1/((FACT($B$4-1-AO$10))*(($B$5*$P319)^AO$10))</f>
        <v>1.4001623376623377E-3</v>
      </c>
      <c r="AP319" s="57">
        <f t="shared" si="642"/>
        <v>1.4002385920506863E-3</v>
      </c>
      <c r="AQ319" s="57">
        <f t="shared" si="642"/>
        <v>1.4002390046826579E-3</v>
      </c>
      <c r="AR319" s="57">
        <f t="shared" si="642"/>
        <v>1.4002390063573007E-3</v>
      </c>
      <c r="AS319" s="57">
        <f t="shared" si="642"/>
        <v>1.4002390063618316E-3</v>
      </c>
      <c r="AT319" s="57">
        <f t="shared" si="642"/>
        <v>1.4002390063618377E-3</v>
      </c>
      <c r="AU319" s="57" t="e">
        <f t="shared" si="642"/>
        <v>#NUM!</v>
      </c>
      <c r="AV319" s="57" t="e">
        <f t="shared" si="642"/>
        <v>#NUM!</v>
      </c>
      <c r="AW319" s="57" t="e">
        <f t="shared" si="642"/>
        <v>#NUM!</v>
      </c>
      <c r="AX319" s="57" t="e">
        <f t="shared" si="642"/>
        <v>#NUM!</v>
      </c>
      <c r="AY319" s="57" t="e">
        <f t="shared" si="642"/>
        <v>#NUM!</v>
      </c>
      <c r="AZ319" s="57" t="e">
        <f t="shared" si="642"/>
        <v>#NUM!</v>
      </c>
      <c r="BA319" s="57" t="e">
        <f t="shared" si="642"/>
        <v>#NUM!</v>
      </c>
      <c r="BB319" s="57" t="e">
        <f t="shared" si="642"/>
        <v>#NUM!</v>
      </c>
      <c r="BC319" s="57" t="e">
        <f t="shared" si="642"/>
        <v>#NUM!</v>
      </c>
      <c r="BD319" s="57" t="e">
        <f t="shared" si="642"/>
        <v>#NUM!</v>
      </c>
      <c r="BE319" s="57" t="e">
        <f t="shared" si="642"/>
        <v>#NUM!</v>
      </c>
      <c r="BF319" s="57" t="e">
        <f t="shared" si="642"/>
        <v>#NUM!</v>
      </c>
      <c r="BG319" s="57" t="e">
        <f t="shared" si="642"/>
        <v>#NUM!</v>
      </c>
      <c r="BH319" s="57" t="e">
        <f t="shared" si="642"/>
        <v>#NUM!</v>
      </c>
      <c r="BI319" s="5">
        <f t="shared" si="540"/>
        <v>4.761091953857429</v>
      </c>
    </row>
    <row r="320" spans="4:61" s="1" customFormat="1">
      <c r="D320" s="5"/>
      <c r="E320" s="5"/>
      <c r="F320" s="5"/>
      <c r="G320" s="5"/>
      <c r="H320" s="5"/>
      <c r="O320" s="3"/>
      <c r="P320" s="57">
        <v>154.5</v>
      </c>
      <c r="Q320" s="57">
        <f t="shared" si="535"/>
        <v>0</v>
      </c>
      <c r="R320" s="57">
        <f t="shared" si="536"/>
        <v>1</v>
      </c>
      <c r="S320" s="57">
        <f t="shared" ref="S320:AL320" si="643">R320+(($B$5*$P320)^S$10)/FACT(S$10)</f>
        <v>742.6</v>
      </c>
      <c r="T320" s="57">
        <f t="shared" si="643"/>
        <v>275727.88</v>
      </c>
      <c r="U320" s="57">
        <f t="shared" si="643"/>
        <v>68252089.096000001</v>
      </c>
      <c r="V320" s="57">
        <f t="shared" si="643"/>
        <v>12671069458.542404</v>
      </c>
      <c r="W320" s="57">
        <f t="shared" si="643"/>
        <v>1881920941694.833</v>
      </c>
      <c r="X320" s="57">
        <f t="shared" si="643"/>
        <v>232921205150100.41</v>
      </c>
      <c r="Y320" s="57">
        <f t="shared" si="643"/>
        <v>2.470988308642918E+16</v>
      </c>
      <c r="Z320" s="57">
        <f t="shared" si="643"/>
        <v>2.2937242494809999E+18</v>
      </c>
      <c r="AA320" s="57">
        <f t="shared" si="643"/>
        <v>1.8926050804039362E+20</v>
      </c>
      <c r="AB320" s="57">
        <f t="shared" si="643"/>
        <v>1.4054717193974475E+22</v>
      </c>
      <c r="AC320" s="57">
        <f t="shared" si="643"/>
        <v>9.4883859703840324E+23</v>
      </c>
      <c r="AD320" s="57">
        <f t="shared" si="643"/>
        <v>5.8718482371424107E+25</v>
      </c>
      <c r="AE320" s="57">
        <f t="shared" si="643"/>
        <v>3.3542544687625349E+27</v>
      </c>
      <c r="AF320" s="57">
        <f t="shared" si="643"/>
        <v>1.7792350357645169E+29</v>
      </c>
      <c r="AG320" s="57">
        <f t="shared" si="643"/>
        <v>8.8086271794606021E+30</v>
      </c>
      <c r="AH320" s="57">
        <f t="shared" si="643"/>
        <v>4.0884174255669098E+32</v>
      </c>
      <c r="AI320" s="57">
        <f t="shared" si="643"/>
        <v>1.7859698116895165E+34</v>
      </c>
      <c r="AJ320" s="57">
        <f t="shared" si="643"/>
        <v>7.3683498073964027E+35</v>
      </c>
      <c r="AK320" s="57">
        <f t="shared" si="643"/>
        <v>2.8799575485635841E+37</v>
      </c>
      <c r="AL320" s="57">
        <f t="shared" si="643"/>
        <v>1.0693659934071871E+39</v>
      </c>
      <c r="AM320" s="57">
        <f t="shared" si="538"/>
        <v>1</v>
      </c>
      <c r="AN320" s="57">
        <f t="shared" si="533"/>
        <v>1.3888888888888889E-3</v>
      </c>
      <c r="AO320" s="57">
        <f t="shared" ref="AO320:BH320" si="644">AN320+1/((FACT($B$4-1-AO$10))*(($B$5*$P320)^AO$10))</f>
        <v>1.4001258540093492E-3</v>
      </c>
      <c r="AP320" s="57">
        <f t="shared" si="644"/>
        <v>1.4002016156404204E-3</v>
      </c>
      <c r="AQ320" s="57">
        <f t="shared" si="644"/>
        <v>1.4002020242792072E-3</v>
      </c>
      <c r="AR320" s="57">
        <f t="shared" si="644"/>
        <v>1.4002020259322769E-3</v>
      </c>
      <c r="AS320" s="57">
        <f t="shared" si="644"/>
        <v>1.4002020259367349E-3</v>
      </c>
      <c r="AT320" s="57">
        <f t="shared" si="644"/>
        <v>1.4002020259367409E-3</v>
      </c>
      <c r="AU320" s="57" t="e">
        <f t="shared" si="644"/>
        <v>#NUM!</v>
      </c>
      <c r="AV320" s="57" t="e">
        <f t="shared" si="644"/>
        <v>#NUM!</v>
      </c>
      <c r="AW320" s="57" t="e">
        <f t="shared" si="644"/>
        <v>#NUM!</v>
      </c>
      <c r="AX320" s="57" t="e">
        <f t="shared" si="644"/>
        <v>#NUM!</v>
      </c>
      <c r="AY320" s="57" t="e">
        <f t="shared" si="644"/>
        <v>#NUM!</v>
      </c>
      <c r="AZ320" s="57" t="e">
        <f t="shared" si="644"/>
        <v>#NUM!</v>
      </c>
      <c r="BA320" s="57" t="e">
        <f t="shared" si="644"/>
        <v>#NUM!</v>
      </c>
      <c r="BB320" s="57" t="e">
        <f t="shared" si="644"/>
        <v>#NUM!</v>
      </c>
      <c r="BC320" s="57" t="e">
        <f t="shared" si="644"/>
        <v>#NUM!</v>
      </c>
      <c r="BD320" s="57" t="e">
        <f t="shared" si="644"/>
        <v>#NUM!</v>
      </c>
      <c r="BE320" s="57" t="e">
        <f t="shared" si="644"/>
        <v>#NUM!</v>
      </c>
      <c r="BF320" s="57" t="e">
        <f t="shared" si="644"/>
        <v>#NUM!</v>
      </c>
      <c r="BG320" s="57" t="e">
        <f t="shared" si="644"/>
        <v>#NUM!</v>
      </c>
      <c r="BH320" s="57" t="e">
        <f t="shared" si="644"/>
        <v>#NUM!</v>
      </c>
      <c r="BI320" s="5">
        <f t="shared" si="540"/>
        <v>4.7612176980008574</v>
      </c>
    </row>
    <row r="321" spans="4:61" s="1" customFormat="1">
      <c r="D321" s="5"/>
      <c r="E321" s="5"/>
      <c r="F321" s="5"/>
      <c r="G321" s="5"/>
      <c r="H321" s="5"/>
      <c r="O321" s="3"/>
      <c r="P321" s="58">
        <v>155</v>
      </c>
      <c r="Q321" s="57">
        <f t="shared" si="535"/>
        <v>0</v>
      </c>
      <c r="R321" s="57">
        <f t="shared" si="536"/>
        <v>1</v>
      </c>
      <c r="S321" s="57">
        <f t="shared" ref="S321:AL321" si="645">R321+(($B$5*$P321)^S$10)/FACT(S$10)</f>
        <v>745</v>
      </c>
      <c r="T321" s="57">
        <f t="shared" si="645"/>
        <v>277513</v>
      </c>
      <c r="U321" s="57">
        <f t="shared" si="645"/>
        <v>68915977</v>
      </c>
      <c r="V321" s="57">
        <f t="shared" si="645"/>
        <v>12835670281</v>
      </c>
      <c r="W321" s="57">
        <f t="shared" si="645"/>
        <v>1912528710716.2</v>
      </c>
      <c r="X321" s="57">
        <f t="shared" si="645"/>
        <v>237474465724681</v>
      </c>
      <c r="Y321" s="57">
        <f t="shared" si="645"/>
        <v>2.5274343199780368E+16</v>
      </c>
      <c r="Z321" s="57">
        <f t="shared" si="645"/>
        <v>2.3537031354669594E+18</v>
      </c>
      <c r="AA321" s="57">
        <f t="shared" si="645"/>
        <v>1.9483714996288707E+20</v>
      </c>
      <c r="AB321" s="57">
        <f t="shared" si="645"/>
        <v>1.4515605593922944E+22</v>
      </c>
      <c r="AC321" s="57">
        <f t="shared" si="645"/>
        <v>9.8312030762176682E+23</v>
      </c>
      <c r="AD321" s="57">
        <f t="shared" si="645"/>
        <v>6.1036611833348084E+25</v>
      </c>
      <c r="AE321" s="57">
        <f t="shared" si="645"/>
        <v>3.4979441268441466E+27</v>
      </c>
      <c r="AF321" s="57">
        <f t="shared" si="645"/>
        <v>1.8614502921027516E+29</v>
      </c>
      <c r="AG321" s="57">
        <f t="shared" si="645"/>
        <v>9.2454404493484522E+30</v>
      </c>
      <c r="AH321" s="57">
        <f t="shared" si="645"/>
        <v>4.3050267748577374E+32</v>
      </c>
      <c r="AI321" s="57">
        <f t="shared" si="645"/>
        <v>1.8866701757197564E+34</v>
      </c>
      <c r="AJ321" s="57">
        <f t="shared" si="645"/>
        <v>7.8089626371861816E+35</v>
      </c>
      <c r="AK321" s="57">
        <f t="shared" si="645"/>
        <v>3.0620369637365822E+37</v>
      </c>
      <c r="AL321" s="57">
        <f t="shared" si="645"/>
        <v>1.1406487791370418E+39</v>
      </c>
      <c r="AM321" s="57">
        <f t="shared" si="538"/>
        <v>1</v>
      </c>
      <c r="AN321" s="57">
        <f t="shared" si="533"/>
        <v>1.3888888888888889E-3</v>
      </c>
      <c r="AO321" s="57">
        <f t="shared" ref="AO321:BH321" si="646">AN321+1/((FACT($B$4-1-AO$10))*(($B$5*$P321)^AO$10))</f>
        <v>1.400089605734767E-3</v>
      </c>
      <c r="AP321" s="57">
        <f t="shared" si="646"/>
        <v>1.4001648793694839E-3</v>
      </c>
      <c r="AQ321" s="57">
        <f t="shared" si="646"/>
        <v>1.4001652840664447E-3</v>
      </c>
      <c r="AR321" s="57">
        <f t="shared" si="646"/>
        <v>1.4001652856982874E-3</v>
      </c>
      <c r="AS321" s="57">
        <f t="shared" si="646"/>
        <v>1.4001652857026741E-3</v>
      </c>
      <c r="AT321" s="57">
        <f t="shared" si="646"/>
        <v>1.4001652857026799E-3</v>
      </c>
      <c r="AU321" s="57" t="e">
        <f t="shared" si="646"/>
        <v>#NUM!</v>
      </c>
      <c r="AV321" s="57" t="e">
        <f t="shared" si="646"/>
        <v>#NUM!</v>
      </c>
      <c r="AW321" s="57" t="e">
        <f t="shared" si="646"/>
        <v>#NUM!</v>
      </c>
      <c r="AX321" s="57" t="e">
        <f t="shared" si="646"/>
        <v>#NUM!</v>
      </c>
      <c r="AY321" s="57" t="e">
        <f t="shared" si="646"/>
        <v>#NUM!</v>
      </c>
      <c r="AZ321" s="57" t="e">
        <f t="shared" si="646"/>
        <v>#NUM!</v>
      </c>
      <c r="BA321" s="57" t="e">
        <f t="shared" si="646"/>
        <v>#NUM!</v>
      </c>
      <c r="BB321" s="57" t="e">
        <f t="shared" si="646"/>
        <v>#NUM!</v>
      </c>
      <c r="BC321" s="57" t="e">
        <f t="shared" si="646"/>
        <v>#NUM!</v>
      </c>
      <c r="BD321" s="57" t="e">
        <f t="shared" si="646"/>
        <v>#NUM!</v>
      </c>
      <c r="BE321" s="57" t="e">
        <f t="shared" si="646"/>
        <v>#NUM!</v>
      </c>
      <c r="BF321" s="57" t="e">
        <f t="shared" si="646"/>
        <v>#NUM!</v>
      </c>
      <c r="BG321" s="57" t="e">
        <f t="shared" si="646"/>
        <v>#NUM!</v>
      </c>
      <c r="BH321" s="57" t="e">
        <f t="shared" si="646"/>
        <v>#NUM!</v>
      </c>
      <c r="BI321" s="5">
        <f t="shared" si="540"/>
        <v>4.7613426320028829</v>
      </c>
    </row>
    <row r="322" spans="4:61" s="1" customFormat="1">
      <c r="D322" s="5"/>
      <c r="E322" s="5"/>
      <c r="F322" s="5"/>
      <c r="G322" s="5"/>
      <c r="H322" s="5"/>
      <c r="O322" s="3"/>
      <c r="P322" s="57">
        <v>155.5</v>
      </c>
      <c r="Q322" s="57">
        <f t="shared" si="535"/>
        <v>0</v>
      </c>
      <c r="R322" s="57">
        <f t="shared" si="536"/>
        <v>1</v>
      </c>
      <c r="S322" s="57">
        <f t="shared" ref="S322:AL322" si="647">R322+(($B$5*$P322)^S$10)/FACT(S$10)</f>
        <v>747.4</v>
      </c>
      <c r="T322" s="57">
        <f t="shared" si="647"/>
        <v>279303.88</v>
      </c>
      <c r="U322" s="57">
        <f t="shared" si="647"/>
        <v>69584156.103999987</v>
      </c>
      <c r="V322" s="57">
        <f t="shared" si="647"/>
        <v>13001869581.102398</v>
      </c>
      <c r="W322" s="57">
        <f t="shared" si="647"/>
        <v>1943533437824.863</v>
      </c>
      <c r="X322" s="57">
        <f t="shared" si="647"/>
        <v>242101660527348.69</v>
      </c>
      <c r="Y322" s="57">
        <f t="shared" si="647"/>
        <v>2.5849819669044576E+16</v>
      </c>
      <c r="Z322" s="57">
        <f t="shared" si="647"/>
        <v>2.415049909863702E+18</v>
      </c>
      <c r="AA322" s="57">
        <f t="shared" si="647"/>
        <v>2.0055937739000726E+20</v>
      </c>
      <c r="AB322" s="57">
        <f t="shared" si="647"/>
        <v>1.4990051980507924E+22</v>
      </c>
      <c r="AC322" s="57">
        <f t="shared" si="647"/>
        <v>1.0185243500684363E+24</v>
      </c>
      <c r="AD322" s="57">
        <f t="shared" si="647"/>
        <v>6.3438357691137573E+25</v>
      </c>
      <c r="AE322" s="57">
        <f t="shared" si="647"/>
        <v>3.6472970965968295E+27</v>
      </c>
      <c r="AF322" s="57">
        <f t="shared" si="647"/>
        <v>1.9471816586225459E+29</v>
      </c>
      <c r="AG322" s="57">
        <f t="shared" si="647"/>
        <v>9.7024045956413851E+30</v>
      </c>
      <c r="AH322" s="57">
        <f t="shared" si="647"/>
        <v>4.5323597654483779E+32</v>
      </c>
      <c r="AI322" s="57">
        <f t="shared" si="647"/>
        <v>1.9926968806126023E+34</v>
      </c>
      <c r="AJ322" s="57">
        <f t="shared" si="647"/>
        <v>8.2743775680609245E+35</v>
      </c>
      <c r="AK322" s="57">
        <f t="shared" si="647"/>
        <v>3.2549861554867933E+37</v>
      </c>
      <c r="AL322" s="57">
        <f t="shared" si="647"/>
        <v>1.2164307176985357E+39</v>
      </c>
      <c r="AM322" s="57">
        <f t="shared" si="538"/>
        <v>1</v>
      </c>
      <c r="AN322" s="57">
        <f t="shared" si="533"/>
        <v>1.3888888888888889E-3</v>
      </c>
      <c r="AO322" s="57">
        <f t="shared" ref="AO322:BH322" si="648">AN322+1/((FACT($B$4-1-AO$10))*(($B$5*$P322)^AO$10))</f>
        <v>1.40005359056806E-3</v>
      </c>
      <c r="AP322" s="57">
        <f t="shared" si="648"/>
        <v>1.4001283809062109E-3</v>
      </c>
      <c r="AQ322" s="57">
        <f t="shared" si="648"/>
        <v>1.4001287817118817E-3</v>
      </c>
      <c r="AR322" s="57">
        <f t="shared" si="648"/>
        <v>1.400128783322837E-3</v>
      </c>
      <c r="AS322" s="57">
        <f t="shared" si="648"/>
        <v>1.4001287833271536E-3</v>
      </c>
      <c r="AT322" s="57">
        <f t="shared" si="648"/>
        <v>1.4001287833271595E-3</v>
      </c>
      <c r="AU322" s="57" t="e">
        <f t="shared" si="648"/>
        <v>#NUM!</v>
      </c>
      <c r="AV322" s="57" t="e">
        <f t="shared" si="648"/>
        <v>#NUM!</v>
      </c>
      <c r="AW322" s="57" t="e">
        <f t="shared" si="648"/>
        <v>#NUM!</v>
      </c>
      <c r="AX322" s="57" t="e">
        <f t="shared" si="648"/>
        <v>#NUM!</v>
      </c>
      <c r="AY322" s="57" t="e">
        <f t="shared" si="648"/>
        <v>#NUM!</v>
      </c>
      <c r="AZ322" s="57" t="e">
        <f t="shared" si="648"/>
        <v>#NUM!</v>
      </c>
      <c r="BA322" s="57" t="e">
        <f t="shared" si="648"/>
        <v>#NUM!</v>
      </c>
      <c r="BB322" s="57" t="e">
        <f t="shared" si="648"/>
        <v>#NUM!</v>
      </c>
      <c r="BC322" s="57" t="e">
        <f t="shared" si="648"/>
        <v>#NUM!</v>
      </c>
      <c r="BD322" s="57" t="e">
        <f t="shared" si="648"/>
        <v>#NUM!</v>
      </c>
      <c r="BE322" s="57" t="e">
        <f t="shared" si="648"/>
        <v>#NUM!</v>
      </c>
      <c r="BF322" s="57" t="e">
        <f t="shared" si="648"/>
        <v>#NUM!</v>
      </c>
      <c r="BG322" s="57" t="e">
        <f t="shared" si="648"/>
        <v>#NUM!</v>
      </c>
      <c r="BH322" s="57" t="e">
        <f t="shared" si="648"/>
        <v>#NUM!</v>
      </c>
      <c r="BI322" s="5">
        <f t="shared" si="540"/>
        <v>4.76146676366763</v>
      </c>
    </row>
    <row r="323" spans="4:61" s="1" customFormat="1">
      <c r="D323" s="5"/>
      <c r="E323" s="5"/>
      <c r="F323" s="5"/>
      <c r="G323" s="5"/>
      <c r="H323" s="5"/>
      <c r="O323" s="3"/>
      <c r="P323" s="58">
        <v>156</v>
      </c>
      <c r="Q323" s="57">
        <f t="shared" si="535"/>
        <v>0</v>
      </c>
      <c r="R323" s="57">
        <f t="shared" si="536"/>
        <v>1</v>
      </c>
      <c r="S323" s="57">
        <f t="shared" ref="S323:AL323" si="649">R323+(($B$5*$P323)^S$10)/FACT(S$10)</f>
        <v>749.8</v>
      </c>
      <c r="T323" s="57">
        <f t="shared" si="649"/>
        <v>281100.51999999996</v>
      </c>
      <c r="U323" s="57">
        <f t="shared" si="649"/>
        <v>70256640.231999993</v>
      </c>
      <c r="V323" s="57">
        <f t="shared" si="649"/>
        <v>13169677674.318398</v>
      </c>
      <c r="W323" s="57">
        <f t="shared" si="649"/>
        <v>1974938971739.0972</v>
      </c>
      <c r="X323" s="57">
        <f t="shared" si="649"/>
        <v>246803746871023.5</v>
      </c>
      <c r="Y323" s="57">
        <f t="shared" si="649"/>
        <v>2.6436491083297332E+16</v>
      </c>
      <c r="Z323" s="57">
        <f t="shared" si="649"/>
        <v>2.4777912257727995E+18</v>
      </c>
      <c r="AA323" s="57">
        <f t="shared" si="649"/>
        <v>2.0643050515193938E+20</v>
      </c>
      <c r="AB323" s="57">
        <f t="shared" si="649"/>
        <v>1.547840972394329E+22</v>
      </c>
      <c r="AC323" s="57">
        <f t="shared" si="649"/>
        <v>1.0550836859994856E+24</v>
      </c>
      <c r="AD323" s="57">
        <f t="shared" si="649"/>
        <v>6.5926452925593315E+25</v>
      </c>
      <c r="AE323" s="57">
        <f t="shared" si="649"/>
        <v>3.8025173211261981E+27</v>
      </c>
      <c r="AF323" s="57">
        <f t="shared" si="649"/>
        <v>2.0365674890031283E+29</v>
      </c>
      <c r="AG323" s="57">
        <f t="shared" si="649"/>
        <v>1.0180379989333309E+31</v>
      </c>
      <c r="AH323" s="57">
        <f t="shared" si="649"/>
        <v>4.7709102764159745E+32</v>
      </c>
      <c r="AI323" s="57">
        <f t="shared" si="649"/>
        <v>2.1043131790113091E+34</v>
      </c>
      <c r="AJ323" s="57">
        <f t="shared" si="649"/>
        <v>8.7659042750892709E+35</v>
      </c>
      <c r="AK323" s="57">
        <f t="shared" si="649"/>
        <v>3.4594159639837766E+37</v>
      </c>
      <c r="AL323" s="57">
        <f t="shared" si="649"/>
        <v>1.2969799509494295E+39</v>
      </c>
      <c r="AM323" s="57">
        <f t="shared" si="538"/>
        <v>1</v>
      </c>
      <c r="AN323" s="57">
        <f t="shared" si="533"/>
        <v>1.3888888888888889E-3</v>
      </c>
      <c r="AO323" s="57">
        <f t="shared" ref="AO323:BH323" si="650">AN323+1/((FACT($B$4-1-AO$10))*(($B$5*$P323)^AO$10))</f>
        <v>1.4000178062678064E-3</v>
      </c>
      <c r="AP323" s="57">
        <f t="shared" si="650"/>
        <v>1.4000921179490224E-3</v>
      </c>
      <c r="AQ323" s="57">
        <f t="shared" si="650"/>
        <v>1.4000925149131316E-3</v>
      </c>
      <c r="AR323" s="57">
        <f t="shared" si="650"/>
        <v>1.4000925165035326E-3</v>
      </c>
      <c r="AS323" s="57">
        <f t="shared" si="650"/>
        <v>1.4000925165077805E-3</v>
      </c>
      <c r="AT323" s="57">
        <f t="shared" si="650"/>
        <v>1.4000925165077861E-3</v>
      </c>
      <c r="AU323" s="57" t="e">
        <f t="shared" si="650"/>
        <v>#NUM!</v>
      </c>
      <c r="AV323" s="57" t="e">
        <f t="shared" si="650"/>
        <v>#NUM!</v>
      </c>
      <c r="AW323" s="57" t="e">
        <f t="shared" si="650"/>
        <v>#NUM!</v>
      </c>
      <c r="AX323" s="57" t="e">
        <f t="shared" si="650"/>
        <v>#NUM!</v>
      </c>
      <c r="AY323" s="57" t="e">
        <f t="shared" si="650"/>
        <v>#NUM!</v>
      </c>
      <c r="AZ323" s="57" t="e">
        <f t="shared" si="650"/>
        <v>#NUM!</v>
      </c>
      <c r="BA323" s="57" t="e">
        <f t="shared" si="650"/>
        <v>#NUM!</v>
      </c>
      <c r="BB323" s="57" t="e">
        <f t="shared" si="650"/>
        <v>#NUM!</v>
      </c>
      <c r="BC323" s="57" t="e">
        <f t="shared" si="650"/>
        <v>#NUM!</v>
      </c>
      <c r="BD323" s="57" t="e">
        <f t="shared" si="650"/>
        <v>#NUM!</v>
      </c>
      <c r="BE323" s="57" t="e">
        <f t="shared" si="650"/>
        <v>#NUM!</v>
      </c>
      <c r="BF323" s="57" t="e">
        <f t="shared" si="650"/>
        <v>#NUM!</v>
      </c>
      <c r="BG323" s="57" t="e">
        <f t="shared" si="650"/>
        <v>#NUM!</v>
      </c>
      <c r="BH323" s="57" t="e">
        <f t="shared" si="650"/>
        <v>#NUM!</v>
      </c>
      <c r="BI323" s="5">
        <f t="shared" si="540"/>
        <v>4.7615901006993147</v>
      </c>
    </row>
    <row r="324" spans="4:61" s="1" customFormat="1">
      <c r="D324" s="5"/>
      <c r="E324" s="5"/>
      <c r="F324" s="5"/>
      <c r="G324" s="5"/>
      <c r="H324" s="5"/>
      <c r="O324" s="3"/>
      <c r="P324" s="57">
        <v>156.5</v>
      </c>
      <c r="Q324" s="57">
        <f t="shared" si="535"/>
        <v>0</v>
      </c>
      <c r="R324" s="57">
        <f t="shared" si="536"/>
        <v>1</v>
      </c>
      <c r="S324" s="57">
        <f t="shared" ref="S324:AL324" si="651">R324+(($B$5*$P324)^S$10)/FACT(S$10)</f>
        <v>752.19999999999993</v>
      </c>
      <c r="T324" s="57">
        <f t="shared" si="651"/>
        <v>282902.92</v>
      </c>
      <c r="U324" s="57">
        <f t="shared" si="651"/>
        <v>70933443.207999989</v>
      </c>
      <c r="V324" s="57">
        <f t="shared" si="651"/>
        <v>13339104909.294397</v>
      </c>
      <c r="W324" s="57">
        <f t="shared" si="651"/>
        <v>2006749185974.1147</v>
      </c>
      <c r="X324" s="57">
        <f t="shared" si="651"/>
        <v>251581691335289.63</v>
      </c>
      <c r="Y324" s="57">
        <f t="shared" si="651"/>
        <v>2.7034538340273256E+16</v>
      </c>
      <c r="Z324" s="57">
        <f t="shared" si="651"/>
        <v>2.5419541676755482E+18</v>
      </c>
      <c r="AA324" s="57">
        <f t="shared" si="651"/>
        <v>2.1245391256285984E+20</v>
      </c>
      <c r="AB324" s="57">
        <f t="shared" si="651"/>
        <v>1.5981040227209104E+22</v>
      </c>
      <c r="AC324" s="57">
        <f t="shared" si="651"/>
        <v>1.0928321347328687E+24</v>
      </c>
      <c r="AD324" s="57">
        <f t="shared" si="651"/>
        <v>6.8503710650787165E+25</v>
      </c>
      <c r="AE324" s="57">
        <f t="shared" si="651"/>
        <v>3.963815398440017E+27</v>
      </c>
      <c r="AF324" s="57">
        <f t="shared" si="651"/>
        <v>2.1297511110324498E+29</v>
      </c>
      <c r="AG324" s="57">
        <f t="shared" si="651"/>
        <v>1.0680260799999875E+31</v>
      </c>
      <c r="AH324" s="57">
        <f t="shared" si="651"/>
        <v>5.0211932389369668E+32</v>
      </c>
      <c r="AI324" s="57">
        <f t="shared" si="651"/>
        <v>2.2217944276598696E+34</v>
      </c>
      <c r="AJ324" s="57">
        <f t="shared" si="651"/>
        <v>9.284917056361541E+35</v>
      </c>
      <c r="AK324" s="57">
        <f t="shared" si="651"/>
        <v>3.6759694312651833E+37</v>
      </c>
      <c r="AL324" s="57">
        <f t="shared" si="651"/>
        <v>1.382579664232161E+39</v>
      </c>
      <c r="AM324" s="57">
        <f t="shared" si="538"/>
        <v>1</v>
      </c>
      <c r="AN324" s="57">
        <f t="shared" si="533"/>
        <v>1.3888888888888889E-3</v>
      </c>
      <c r="AO324" s="57">
        <f t="shared" ref="AO324:BH324" si="652">AN324+1/((FACT($B$4-1-AO$10))*(($B$5*$P324)^AO$10))</f>
        <v>1.3999822506212283E-3</v>
      </c>
      <c r="AP324" s="57">
        <f t="shared" si="652"/>
        <v>1.400056088225943E-3</v>
      </c>
      <c r="AQ324" s="57">
        <f t="shared" si="652"/>
        <v>1.4000564813974271E-3</v>
      </c>
      <c r="AR324" s="57">
        <f t="shared" si="652"/>
        <v>1.4000564829676008E-3</v>
      </c>
      <c r="AS324" s="57">
        <f t="shared" si="652"/>
        <v>1.4000564829717813E-3</v>
      </c>
      <c r="AT324" s="57">
        <f t="shared" si="652"/>
        <v>1.4000564829717869E-3</v>
      </c>
      <c r="AU324" s="57" t="e">
        <f t="shared" si="652"/>
        <v>#NUM!</v>
      </c>
      <c r="AV324" s="57" t="e">
        <f t="shared" si="652"/>
        <v>#NUM!</v>
      </c>
      <c r="AW324" s="57" t="e">
        <f t="shared" si="652"/>
        <v>#NUM!</v>
      </c>
      <c r="AX324" s="57" t="e">
        <f t="shared" si="652"/>
        <v>#NUM!</v>
      </c>
      <c r="AY324" s="57" t="e">
        <f t="shared" si="652"/>
        <v>#NUM!</v>
      </c>
      <c r="AZ324" s="57" t="e">
        <f t="shared" si="652"/>
        <v>#NUM!</v>
      </c>
      <c r="BA324" s="57" t="e">
        <f t="shared" si="652"/>
        <v>#NUM!</v>
      </c>
      <c r="BB324" s="57" t="e">
        <f t="shared" si="652"/>
        <v>#NUM!</v>
      </c>
      <c r="BC324" s="57" t="e">
        <f t="shared" si="652"/>
        <v>#NUM!</v>
      </c>
      <c r="BD324" s="57" t="e">
        <f t="shared" si="652"/>
        <v>#NUM!</v>
      </c>
      <c r="BE324" s="57" t="e">
        <f t="shared" si="652"/>
        <v>#NUM!</v>
      </c>
      <c r="BF324" s="57" t="e">
        <f t="shared" si="652"/>
        <v>#NUM!</v>
      </c>
      <c r="BG324" s="57" t="e">
        <f t="shared" si="652"/>
        <v>#NUM!</v>
      </c>
      <c r="BH324" s="57" t="e">
        <f t="shared" si="652"/>
        <v>#NUM!</v>
      </c>
      <c r="BI324" s="5">
        <f t="shared" si="540"/>
        <v>4.7617126507038288</v>
      </c>
    </row>
    <row r="325" spans="4:61" s="1" customFormat="1">
      <c r="D325" s="5"/>
      <c r="E325" s="5"/>
      <c r="F325" s="5"/>
      <c r="G325" s="5"/>
      <c r="H325" s="5"/>
      <c r="O325" s="3"/>
      <c r="P325" s="58">
        <v>157</v>
      </c>
      <c r="Q325" s="57">
        <f t="shared" si="535"/>
        <v>0</v>
      </c>
      <c r="R325" s="57">
        <f t="shared" si="536"/>
        <v>1</v>
      </c>
      <c r="S325" s="57">
        <f t="shared" ref="S325:AL325" si="653">R325+(($B$5*$P325)^S$10)/FACT(S$10)</f>
        <v>754.6</v>
      </c>
      <c r="T325" s="57">
        <f t="shared" si="653"/>
        <v>284711.08</v>
      </c>
      <c r="U325" s="57">
        <f t="shared" si="653"/>
        <v>71614578.856000006</v>
      </c>
      <c r="V325" s="57">
        <f t="shared" si="653"/>
        <v>13510161667.854404</v>
      </c>
      <c r="W325" s="57">
        <f t="shared" si="653"/>
        <v>2038967978921.6938</v>
      </c>
      <c r="X325" s="57">
        <f t="shared" si="653"/>
        <v>256436469826003.97</v>
      </c>
      <c r="Y325" s="57">
        <f t="shared" si="653"/>
        <v>2.7644144668677604E+16</v>
      </c>
      <c r="Z325" s="57">
        <f t="shared" si="653"/>
        <v>2.6075662570004982E+18</v>
      </c>
      <c r="AA325" s="57">
        <f t="shared" si="653"/>
        <v>2.186330444629183E+20</v>
      </c>
      <c r="AB325" s="57">
        <f t="shared" si="653"/>
        <v>1.6498313082060885E+22</v>
      </c>
      <c r="AC325" s="57">
        <f t="shared" si="653"/>
        <v>1.1318043927487725E+24</v>
      </c>
      <c r="AD325" s="57">
        <f t="shared" si="653"/>
        <v>7.1173026195818262E+25</v>
      </c>
      <c r="AE325" s="57">
        <f t="shared" si="653"/>
        <v>4.1314087762568311E+27</v>
      </c>
      <c r="AF325" s="57">
        <f t="shared" si="653"/>
        <v>2.2268809886525542E+29</v>
      </c>
      <c r="AG325" s="57">
        <f t="shared" si="653"/>
        <v>1.1202976208936542E+31</v>
      </c>
      <c r="AH325" s="57">
        <f t="shared" si="653"/>
        <v>5.2837454619329422E+32</v>
      </c>
      <c r="AI325" s="57">
        <f t="shared" si="653"/>
        <v>2.3454286025029288E+34</v>
      </c>
      <c r="AJ325" s="57">
        <f t="shared" si="653"/>
        <v>9.8328577993896304E+35</v>
      </c>
      <c r="AK325" s="57">
        <f t="shared" si="653"/>
        <v>3.9053233875388464E+37</v>
      </c>
      <c r="AL325" s="57">
        <f t="shared" si="653"/>
        <v>1.4735288781119259E+39</v>
      </c>
      <c r="AM325" s="57">
        <f t="shared" si="538"/>
        <v>1</v>
      </c>
      <c r="AN325" s="57">
        <f t="shared" si="533"/>
        <v>1.3888888888888889E-3</v>
      </c>
      <c r="AO325" s="57">
        <f t="shared" ref="AO325:BH325" si="654">AN325+1/((FACT($B$4-1-AO$10))*(($B$5*$P325)^AO$10))</f>
        <v>1.3999469214437369E-3</v>
      </c>
      <c r="AP325" s="57">
        <f t="shared" si="654"/>
        <v>1.4000202894941273E-3</v>
      </c>
      <c r="AQ325" s="57">
        <f t="shared" si="654"/>
        <v>1.4000206789211464E-3</v>
      </c>
      <c r="AR325" s="57">
        <f t="shared" si="654"/>
        <v>1.4000206804714132E-3</v>
      </c>
      <c r="AS325" s="57">
        <f t="shared" si="654"/>
        <v>1.4000206804755276E-3</v>
      </c>
      <c r="AT325" s="57">
        <f t="shared" si="654"/>
        <v>1.400020680475533E-3</v>
      </c>
      <c r="AU325" s="57" t="e">
        <f t="shared" si="654"/>
        <v>#NUM!</v>
      </c>
      <c r="AV325" s="57" t="e">
        <f t="shared" si="654"/>
        <v>#NUM!</v>
      </c>
      <c r="AW325" s="57" t="e">
        <f t="shared" si="654"/>
        <v>#NUM!</v>
      </c>
      <c r="AX325" s="57" t="e">
        <f t="shared" si="654"/>
        <v>#NUM!</v>
      </c>
      <c r="AY325" s="57" t="e">
        <f t="shared" si="654"/>
        <v>#NUM!</v>
      </c>
      <c r="AZ325" s="57" t="e">
        <f t="shared" si="654"/>
        <v>#NUM!</v>
      </c>
      <c r="BA325" s="57" t="e">
        <f t="shared" si="654"/>
        <v>#NUM!</v>
      </c>
      <c r="BB325" s="57" t="e">
        <f t="shared" si="654"/>
        <v>#NUM!</v>
      </c>
      <c r="BC325" s="57" t="e">
        <f t="shared" si="654"/>
        <v>#NUM!</v>
      </c>
      <c r="BD325" s="57" t="e">
        <f t="shared" si="654"/>
        <v>#NUM!</v>
      </c>
      <c r="BE325" s="57" t="e">
        <f t="shared" si="654"/>
        <v>#NUM!</v>
      </c>
      <c r="BF325" s="57" t="e">
        <f t="shared" si="654"/>
        <v>#NUM!</v>
      </c>
      <c r="BG325" s="57" t="e">
        <f t="shared" si="654"/>
        <v>#NUM!</v>
      </c>
      <c r="BH325" s="57" t="e">
        <f t="shared" si="654"/>
        <v>#NUM!</v>
      </c>
      <c r="BI325" s="5">
        <f t="shared" si="540"/>
        <v>4.7618344211903052</v>
      </c>
    </row>
    <row r="326" spans="4:61" s="1" customFormat="1">
      <c r="D326" s="5"/>
      <c r="E326" s="5"/>
      <c r="F326" s="5"/>
      <c r="G326" s="5"/>
      <c r="H326" s="5"/>
      <c r="O326" s="3"/>
      <c r="P326" s="57">
        <v>157.5</v>
      </c>
      <c r="Q326" s="57">
        <f t="shared" si="535"/>
        <v>0</v>
      </c>
      <c r="R326" s="57">
        <f t="shared" si="536"/>
        <v>1</v>
      </c>
      <c r="S326" s="57">
        <f t="shared" ref="S326:AL326" si="655">R326+(($B$5*$P326)^S$10)/FACT(S$10)</f>
        <v>757</v>
      </c>
      <c r="T326" s="57">
        <f t="shared" si="655"/>
        <v>286525</v>
      </c>
      <c r="U326" s="57">
        <f t="shared" si="655"/>
        <v>72300061</v>
      </c>
      <c r="V326" s="57">
        <f t="shared" si="655"/>
        <v>13682858365</v>
      </c>
      <c r="W326" s="57">
        <f t="shared" si="655"/>
        <v>2071599273929.8</v>
      </c>
      <c r="X326" s="57">
        <f t="shared" si="655"/>
        <v>261369067635094.63</v>
      </c>
      <c r="Y326" s="57">
        <f t="shared" si="655"/>
        <v>2.8265495650640896E+16</v>
      </c>
      <c r="Z326" s="57">
        <f t="shared" si="655"/>
        <v>2.6746554577446892E+18</v>
      </c>
      <c r="AA326" s="57">
        <f t="shared" si="655"/>
        <v>2.249714122736447E+20</v>
      </c>
      <c r="AB326" s="57">
        <f t="shared" si="655"/>
        <v>1.7030606227555687E+22</v>
      </c>
      <c r="AC326" s="57">
        <f t="shared" si="655"/>
        <v>1.1720360535323944E+24</v>
      </c>
      <c r="AD326" s="57">
        <f t="shared" si="655"/>
        <v>7.3937379233737225E+25</v>
      </c>
      <c r="AE326" s="57">
        <f t="shared" si="655"/>
        <v>4.3055219518671874E+27</v>
      </c>
      <c r="AF326" s="57">
        <f t="shared" si="655"/>
        <v>2.3281108887407349E+29</v>
      </c>
      <c r="AG326" s="57">
        <f t="shared" si="655"/>
        <v>1.174949166175327E+31</v>
      </c>
      <c r="AH326" s="57">
        <f t="shared" si="655"/>
        <v>5.5591264873029538E+32</v>
      </c>
      <c r="AI326" s="57">
        <f t="shared" si="655"/>
        <v>2.4755168339543103E+34</v>
      </c>
      <c r="AJ326" s="57">
        <f t="shared" si="655"/>
        <v>1.0411239073536812E+36</v>
      </c>
      <c r="AK326" s="57">
        <f t="shared" si="655"/>
        <v>4.1481901101810967E+37</v>
      </c>
      <c r="AL326" s="57">
        <f t="shared" si="655"/>
        <v>1.5701432790522964E+39</v>
      </c>
      <c r="AM326" s="57">
        <f t="shared" si="538"/>
        <v>1</v>
      </c>
      <c r="AN326" s="57">
        <f t="shared" si="533"/>
        <v>1.3888888888888889E-3</v>
      </c>
      <c r="AO326" s="57">
        <f t="shared" ref="AO326:BH326" si="656">AN326+1/((FACT($B$4-1-AO$10))*(($B$5*$P326)^AO$10))</f>
        <v>1.3999118165784832E-3</v>
      </c>
      <c r="AP326" s="57">
        <f t="shared" si="656"/>
        <v>1.3999847195393933E-3</v>
      </c>
      <c r="AQ326" s="57">
        <f t="shared" si="656"/>
        <v>1.3999851052693452E-3</v>
      </c>
      <c r="AR326" s="57">
        <f t="shared" si="656"/>
        <v>1.3999851068000196E-3</v>
      </c>
      <c r="AS326" s="57">
        <f t="shared" si="656"/>
        <v>1.3999851068040691E-3</v>
      </c>
      <c r="AT326" s="57">
        <f t="shared" si="656"/>
        <v>1.3999851068040746E-3</v>
      </c>
      <c r="AU326" s="57" t="e">
        <f t="shared" si="656"/>
        <v>#NUM!</v>
      </c>
      <c r="AV326" s="57" t="e">
        <f t="shared" si="656"/>
        <v>#NUM!</v>
      </c>
      <c r="AW326" s="57" t="e">
        <f t="shared" si="656"/>
        <v>#NUM!</v>
      </c>
      <c r="AX326" s="57" t="e">
        <f t="shared" si="656"/>
        <v>#NUM!</v>
      </c>
      <c r="AY326" s="57" t="e">
        <f t="shared" si="656"/>
        <v>#NUM!</v>
      </c>
      <c r="AZ326" s="57" t="e">
        <f t="shared" si="656"/>
        <v>#NUM!</v>
      </c>
      <c r="BA326" s="57" t="e">
        <f t="shared" si="656"/>
        <v>#NUM!</v>
      </c>
      <c r="BB326" s="57" t="e">
        <f t="shared" si="656"/>
        <v>#NUM!</v>
      </c>
      <c r="BC326" s="57" t="e">
        <f t="shared" si="656"/>
        <v>#NUM!</v>
      </c>
      <c r="BD326" s="57" t="e">
        <f t="shared" si="656"/>
        <v>#NUM!</v>
      </c>
      <c r="BE326" s="57" t="e">
        <f t="shared" si="656"/>
        <v>#NUM!</v>
      </c>
      <c r="BF326" s="57" t="e">
        <f t="shared" si="656"/>
        <v>#NUM!</v>
      </c>
      <c r="BG326" s="57" t="e">
        <f t="shared" si="656"/>
        <v>#NUM!</v>
      </c>
      <c r="BH326" s="57" t="e">
        <f t="shared" si="656"/>
        <v>#NUM!</v>
      </c>
      <c r="BI326" s="5">
        <f t="shared" si="540"/>
        <v>4.7619554195726561</v>
      </c>
    </row>
    <row r="327" spans="4:61" s="1" customFormat="1">
      <c r="D327" s="5"/>
      <c r="E327" s="5"/>
      <c r="F327" s="5"/>
      <c r="G327" s="5"/>
      <c r="H327" s="5"/>
      <c r="O327" s="3"/>
      <c r="P327" s="58">
        <v>158</v>
      </c>
      <c r="Q327" s="57">
        <f t="shared" si="535"/>
        <v>0</v>
      </c>
      <c r="R327" s="57">
        <f t="shared" si="536"/>
        <v>1</v>
      </c>
      <c r="S327" s="57">
        <f t="shared" ref="S327:AL327" si="657">R327+(($B$5*$P327)^S$10)/FACT(S$10)</f>
        <v>759.4</v>
      </c>
      <c r="T327" s="57">
        <f t="shared" si="657"/>
        <v>288344.68</v>
      </c>
      <c r="U327" s="57">
        <f t="shared" si="657"/>
        <v>72989903.464000002</v>
      </c>
      <c r="V327" s="57">
        <f t="shared" si="657"/>
        <v>13857205448.910397</v>
      </c>
      <c r="W327" s="57">
        <f t="shared" si="657"/>
        <v>2104647019382.2197</v>
      </c>
      <c r="X327" s="57">
        <f t="shared" si="657"/>
        <v>266380479500552.5</v>
      </c>
      <c r="Y327" s="57">
        <f t="shared" si="657"/>
        <v>2.8898779244317628E+16</v>
      </c>
      <c r="Z327" s="57">
        <f t="shared" si="657"/>
        <v>2.7432501821489761E+18</v>
      </c>
      <c r="AA327" s="57">
        <f t="shared" si="657"/>
        <v>2.3147259506691487E+20</v>
      </c>
      <c r="AB327" s="57">
        <f t="shared" si="657"/>
        <v>1.7578306111127555E+22</v>
      </c>
      <c r="AC327" s="57">
        <f t="shared" si="657"/>
        <v>1.2135636278002539E+24</v>
      </c>
      <c r="AD327" s="57">
        <f t="shared" si="657"/>
        <v>7.6799835958553032E+25</v>
      </c>
      <c r="AE327" s="57">
        <f t="shared" si="657"/>
        <v>4.4863866771618536E+27</v>
      </c>
      <c r="AF327" s="57">
        <f t="shared" si="657"/>
        <v>2.4336000527491776E+29</v>
      </c>
      <c r="AG327" s="57">
        <f t="shared" si="657"/>
        <v>1.2320810161577457E+31</v>
      </c>
      <c r="AH327" s="57">
        <f t="shared" si="657"/>
        <v>5.8479194757031763E+32</v>
      </c>
      <c r="AI327" s="57">
        <f t="shared" si="657"/>
        <v>2.6123739630557878E+34</v>
      </c>
      <c r="AJ327" s="57">
        <f t="shared" si="657"/>
        <v>1.1021647353404336E+36</v>
      </c>
      <c r="AK327" s="57">
        <f t="shared" si="657"/>
        <v>4.4053190585149367E+37</v>
      </c>
      <c r="AL327" s="57">
        <f t="shared" si="657"/>
        <v>1.6727560908099041E+39</v>
      </c>
      <c r="AM327" s="57">
        <f t="shared" si="538"/>
        <v>1</v>
      </c>
      <c r="AN327" s="57">
        <f t="shared" si="533"/>
        <v>1.3888888888888889E-3</v>
      </c>
      <c r="AO327" s="57">
        <f t="shared" ref="AO327:BH327" si="658">AN327+1/((FACT($B$4-1-AO$10))*(($B$5*$P327)^AO$10))</f>
        <v>1.3998769338959213E-3</v>
      </c>
      <c r="AP327" s="57">
        <f t="shared" si="658"/>
        <v>1.3999493761757673E-3</v>
      </c>
      <c r="AQ327" s="57">
        <f t="shared" si="658"/>
        <v>1.3999497582553025E-3</v>
      </c>
      <c r="AR327" s="57">
        <f t="shared" si="658"/>
        <v>1.3999497597666931E-3</v>
      </c>
      <c r="AS327" s="57">
        <f t="shared" si="658"/>
        <v>1.3999497597706788E-3</v>
      </c>
      <c r="AT327" s="57">
        <f t="shared" si="658"/>
        <v>1.399949759770684E-3</v>
      </c>
      <c r="AU327" s="57" t="e">
        <f t="shared" si="658"/>
        <v>#NUM!</v>
      </c>
      <c r="AV327" s="57" t="e">
        <f t="shared" si="658"/>
        <v>#NUM!</v>
      </c>
      <c r="AW327" s="57" t="e">
        <f t="shared" si="658"/>
        <v>#NUM!</v>
      </c>
      <c r="AX327" s="57" t="e">
        <f t="shared" si="658"/>
        <v>#NUM!</v>
      </c>
      <c r="AY327" s="57" t="e">
        <f t="shared" si="658"/>
        <v>#NUM!</v>
      </c>
      <c r="AZ327" s="57" t="e">
        <f t="shared" si="658"/>
        <v>#NUM!</v>
      </c>
      <c r="BA327" s="57" t="e">
        <f t="shared" si="658"/>
        <v>#NUM!</v>
      </c>
      <c r="BB327" s="57" t="e">
        <f t="shared" si="658"/>
        <v>#NUM!</v>
      </c>
      <c r="BC327" s="57" t="e">
        <f t="shared" si="658"/>
        <v>#NUM!</v>
      </c>
      <c r="BD327" s="57" t="e">
        <f t="shared" si="658"/>
        <v>#NUM!</v>
      </c>
      <c r="BE327" s="57" t="e">
        <f t="shared" si="658"/>
        <v>#NUM!</v>
      </c>
      <c r="BF327" s="57" t="e">
        <f t="shared" si="658"/>
        <v>#NUM!</v>
      </c>
      <c r="BG327" s="57" t="e">
        <f t="shared" si="658"/>
        <v>#NUM!</v>
      </c>
      <c r="BH327" s="57" t="e">
        <f t="shared" si="658"/>
        <v>#NUM!</v>
      </c>
      <c r="BI327" s="5">
        <f t="shared" si="540"/>
        <v>4.7620756531710722</v>
      </c>
    </row>
    <row r="328" spans="4:61" s="1" customFormat="1">
      <c r="D328" s="5"/>
      <c r="E328" s="5"/>
      <c r="F328" s="5"/>
      <c r="G328" s="5"/>
      <c r="H328" s="5"/>
      <c r="O328" s="3"/>
      <c r="P328" s="57">
        <v>158.5</v>
      </c>
      <c r="Q328" s="57">
        <f t="shared" si="535"/>
        <v>0</v>
      </c>
      <c r="R328" s="57">
        <f t="shared" si="536"/>
        <v>1</v>
      </c>
      <c r="S328" s="57">
        <f t="shared" ref="S328:AL328" si="659">R328+(($B$5*$P328)^S$10)/FACT(S$10)</f>
        <v>761.8</v>
      </c>
      <c r="T328" s="57">
        <f t="shared" si="659"/>
        <v>290170.11999999994</v>
      </c>
      <c r="U328" s="57">
        <f t="shared" si="659"/>
        <v>73684120.071999982</v>
      </c>
      <c r="V328" s="57">
        <f t="shared" si="659"/>
        <v>14033213400.942394</v>
      </c>
      <c r="W328" s="57">
        <f t="shared" si="659"/>
        <v>2138115188778.1814</v>
      </c>
      <c r="X328" s="57">
        <f t="shared" si="659"/>
        <v>271471709666612.06</v>
      </c>
      <c r="Y328" s="57">
        <f t="shared" si="659"/>
        <v>2.95441858066289E+16</v>
      </c>
      <c r="Z328" s="57">
        <f t="shared" si="659"/>
        <v>2.8133792964277417E+18</v>
      </c>
      <c r="AA328" s="57">
        <f t="shared" si="659"/>
        <v>2.3814024064759913E+20</v>
      </c>
      <c r="AB328" s="57">
        <f t="shared" si="659"/>
        <v>1.8141807852244716E+22</v>
      </c>
      <c r="AC328" s="57">
        <f t="shared" si="659"/>
        <v>1.2564245641161614E+24</v>
      </c>
      <c r="AD328" s="57">
        <f t="shared" si="659"/>
        <v>7.9763551311248478E+25</v>
      </c>
      <c r="AE328" s="57">
        <f t="shared" si="659"/>
        <v>4.6742421689434227E+27</v>
      </c>
      <c r="AF328" s="57">
        <f t="shared" si="659"/>
        <v>2.543513373328404E+29</v>
      </c>
      <c r="AG328" s="57">
        <f t="shared" si="659"/>
        <v>1.2917973604045697E+31</v>
      </c>
      <c r="AH328" s="57">
        <f t="shared" si="659"/>
        <v>6.1507321238624177E+32</v>
      </c>
      <c r="AI328" s="57">
        <f t="shared" si="659"/>
        <v>2.7563291192709463E+34</v>
      </c>
      <c r="AJ328" s="57">
        <f t="shared" si="659"/>
        <v>1.1665746378277043E+36</v>
      </c>
      <c r="AK328" s="57">
        <f t="shared" si="659"/>
        <v>4.6774986875717382E+37</v>
      </c>
      <c r="AL328" s="57">
        <f t="shared" si="659"/>
        <v>1.7817189884050405E+39</v>
      </c>
      <c r="AM328" s="57">
        <f t="shared" si="538"/>
        <v>1</v>
      </c>
      <c r="AN328" s="57">
        <f t="shared" si="533"/>
        <v>1.3888888888888889E-3</v>
      </c>
      <c r="AO328" s="57">
        <f t="shared" ref="AO328:BH328" si="660">AN328+1/((FACT($B$4-1-AO$10))*(($B$5*$P328)^AO$10))</f>
        <v>1.3998422712933755E-3</v>
      </c>
      <c r="AP328" s="57">
        <f t="shared" si="660"/>
        <v>1.3999142572450349E-3</v>
      </c>
      <c r="AQ328" s="57">
        <f t="shared" si="660"/>
        <v>1.3999146357200698E-3</v>
      </c>
      <c r="AR328" s="57">
        <f t="shared" si="660"/>
        <v>1.3999146372124793E-3</v>
      </c>
      <c r="AS328" s="57">
        <f t="shared" si="660"/>
        <v>1.3999146372164026E-3</v>
      </c>
      <c r="AT328" s="57">
        <f t="shared" si="660"/>
        <v>1.3999146372164078E-3</v>
      </c>
      <c r="AU328" s="57" t="e">
        <f t="shared" si="660"/>
        <v>#NUM!</v>
      </c>
      <c r="AV328" s="57" t="e">
        <f t="shared" si="660"/>
        <v>#NUM!</v>
      </c>
      <c r="AW328" s="57" t="e">
        <f t="shared" si="660"/>
        <v>#NUM!</v>
      </c>
      <c r="AX328" s="57" t="e">
        <f t="shared" si="660"/>
        <v>#NUM!</v>
      </c>
      <c r="AY328" s="57" t="e">
        <f t="shared" si="660"/>
        <v>#NUM!</v>
      </c>
      <c r="AZ328" s="57" t="e">
        <f t="shared" si="660"/>
        <v>#NUM!</v>
      </c>
      <c r="BA328" s="57" t="e">
        <f t="shared" si="660"/>
        <v>#NUM!</v>
      </c>
      <c r="BB328" s="57" t="e">
        <f t="shared" si="660"/>
        <v>#NUM!</v>
      </c>
      <c r="BC328" s="57" t="e">
        <f t="shared" si="660"/>
        <v>#NUM!</v>
      </c>
      <c r="BD328" s="57" t="e">
        <f t="shared" si="660"/>
        <v>#NUM!</v>
      </c>
      <c r="BE328" s="57" t="e">
        <f t="shared" si="660"/>
        <v>#NUM!</v>
      </c>
      <c r="BF328" s="57" t="e">
        <f t="shared" si="660"/>
        <v>#NUM!</v>
      </c>
      <c r="BG328" s="57" t="e">
        <f t="shared" si="660"/>
        <v>#NUM!</v>
      </c>
      <c r="BH328" s="57" t="e">
        <f t="shared" si="660"/>
        <v>#NUM!</v>
      </c>
      <c r="BI328" s="5">
        <f t="shared" si="540"/>
        <v>4.7621951292135032</v>
      </c>
    </row>
    <row r="329" spans="4:61" s="1" customFormat="1">
      <c r="D329" s="5"/>
      <c r="E329" s="5"/>
      <c r="F329" s="5"/>
      <c r="G329" s="5"/>
      <c r="H329" s="5"/>
      <c r="O329" s="3"/>
      <c r="P329" s="58">
        <v>159</v>
      </c>
      <c r="Q329" s="57">
        <f t="shared" si="535"/>
        <v>0</v>
      </c>
      <c r="R329" s="57">
        <f t="shared" si="536"/>
        <v>1</v>
      </c>
      <c r="S329" s="57">
        <f t="shared" ref="S329:AL329" si="661">R329+(($B$5*$P329)^S$10)/FACT(S$10)</f>
        <v>764.19999999999993</v>
      </c>
      <c r="T329" s="57">
        <f t="shared" si="661"/>
        <v>292001.31999999995</v>
      </c>
      <c r="U329" s="57">
        <f t="shared" si="661"/>
        <v>74382724.647999972</v>
      </c>
      <c r="V329" s="57">
        <f t="shared" si="661"/>
        <v>14210892735.630394</v>
      </c>
      <c r="W329" s="57">
        <f t="shared" si="661"/>
        <v>2172007780811.9827</v>
      </c>
      <c r="X329" s="57">
        <f t="shared" si="661"/>
        <v>276643771944123.97</v>
      </c>
      <c r="Y329" s="57">
        <f t="shared" si="661"/>
        <v>3.0201908116149792E+16</v>
      </c>
      <c r="Z329" s="57">
        <f t="shared" si="661"/>
        <v>2.8850721265533706E+18</v>
      </c>
      <c r="AA329" s="57">
        <f t="shared" si="661"/>
        <v>2.4497806665002969E+20</v>
      </c>
      <c r="AB329" s="57">
        <f t="shared" si="661"/>
        <v>1.8721515408681739E+22</v>
      </c>
      <c r="AC329" s="57">
        <f t="shared" si="661"/>
        <v>1.3006572699030998E+24</v>
      </c>
      <c r="AD329" s="57">
        <f t="shared" si="661"/>
        <v>8.2831771255748087E+25</v>
      </c>
      <c r="AE329" s="57">
        <f t="shared" si="661"/>
        <v>4.8693353246401231E+27</v>
      </c>
      <c r="AF329" s="57">
        <f t="shared" si="661"/>
        <v>2.658021576062798E+29</v>
      </c>
      <c r="AG329" s="57">
        <f t="shared" si="661"/>
        <v>1.3542064155296105E+31</v>
      </c>
      <c r="AH329" s="57">
        <f t="shared" si="661"/>
        <v>6.4681976144510063E+32</v>
      </c>
      <c r="AI329" s="57">
        <f t="shared" si="661"/>
        <v>2.9077263206832092E+34</v>
      </c>
      <c r="AJ329" s="57">
        <f t="shared" si="661"/>
        <v>1.2345280652912402E+36</v>
      </c>
      <c r="AK329" s="57">
        <f t="shared" si="661"/>
        <v>4.9655583441650206E+37</v>
      </c>
      <c r="AL329" s="57">
        <f t="shared" si="661"/>
        <v>1.897403056603508E+39</v>
      </c>
      <c r="AM329" s="57">
        <f t="shared" si="538"/>
        <v>1</v>
      </c>
      <c r="AN329" s="57">
        <f t="shared" si="533"/>
        <v>1.3888888888888889E-3</v>
      </c>
      <c r="AO329" s="57">
        <f t="shared" ref="AO329:BH329" si="662">AN329+1/((FACT($B$4-1-AO$10))*(($B$5*$P329)^AO$10))</f>
        <v>1.3998078266946191E-3</v>
      </c>
      <c r="AP329" s="57">
        <f t="shared" si="662"/>
        <v>1.3998793606163024E-3</v>
      </c>
      <c r="AQ329" s="57">
        <f t="shared" si="662"/>
        <v>1.3998797355320345E-3</v>
      </c>
      <c r="AR329" s="57">
        <f t="shared" si="662"/>
        <v>1.3998797370057599E-3</v>
      </c>
      <c r="AS329" s="57">
        <f t="shared" si="662"/>
        <v>1.3998797370096219E-3</v>
      </c>
      <c r="AT329" s="57">
        <f t="shared" si="662"/>
        <v>1.3998797370096269E-3</v>
      </c>
      <c r="AU329" s="57" t="e">
        <f t="shared" si="662"/>
        <v>#NUM!</v>
      </c>
      <c r="AV329" s="57" t="e">
        <f t="shared" si="662"/>
        <v>#NUM!</v>
      </c>
      <c r="AW329" s="57" t="e">
        <f t="shared" si="662"/>
        <v>#NUM!</v>
      </c>
      <c r="AX329" s="57" t="e">
        <f t="shared" si="662"/>
        <v>#NUM!</v>
      </c>
      <c r="AY329" s="57" t="e">
        <f t="shared" si="662"/>
        <v>#NUM!</v>
      </c>
      <c r="AZ329" s="57" t="e">
        <f t="shared" si="662"/>
        <v>#NUM!</v>
      </c>
      <c r="BA329" s="57" t="e">
        <f t="shared" si="662"/>
        <v>#NUM!</v>
      </c>
      <c r="BB329" s="57" t="e">
        <f t="shared" si="662"/>
        <v>#NUM!</v>
      </c>
      <c r="BC329" s="57" t="e">
        <f t="shared" si="662"/>
        <v>#NUM!</v>
      </c>
      <c r="BD329" s="57" t="e">
        <f t="shared" si="662"/>
        <v>#NUM!</v>
      </c>
      <c r="BE329" s="57" t="e">
        <f t="shared" si="662"/>
        <v>#NUM!</v>
      </c>
      <c r="BF329" s="57" t="e">
        <f t="shared" si="662"/>
        <v>#NUM!</v>
      </c>
      <c r="BG329" s="57" t="e">
        <f t="shared" si="662"/>
        <v>#NUM!</v>
      </c>
      <c r="BH329" s="57" t="e">
        <f t="shared" si="662"/>
        <v>#NUM!</v>
      </c>
      <c r="BI329" s="5">
        <f t="shared" si="540"/>
        <v>4.7623138548371031</v>
      </c>
    </row>
    <row r="330" spans="4:61" s="1" customFormat="1">
      <c r="D330" s="5"/>
      <c r="E330" s="5"/>
      <c r="F330" s="5"/>
      <c r="G330" s="5"/>
      <c r="H330" s="5"/>
      <c r="O330" s="3"/>
      <c r="P330" s="57">
        <v>159.5</v>
      </c>
      <c r="Q330" s="57">
        <f t="shared" si="535"/>
        <v>0</v>
      </c>
      <c r="R330" s="57">
        <f t="shared" si="536"/>
        <v>1</v>
      </c>
      <c r="S330" s="57">
        <f t="shared" ref="S330:AL330" si="663">R330+(($B$5*$P330)^S$10)/FACT(S$10)</f>
        <v>766.6</v>
      </c>
      <c r="T330" s="57">
        <f t="shared" si="663"/>
        <v>293838.27999999997</v>
      </c>
      <c r="U330" s="57">
        <f t="shared" si="663"/>
        <v>75085731.016000003</v>
      </c>
      <c r="V330" s="57">
        <f t="shared" si="663"/>
        <v>14390254000.686401</v>
      </c>
      <c r="W330" s="57">
        <f t="shared" si="663"/>
        <v>2206328819452.6182</v>
      </c>
      <c r="X330" s="57">
        <f t="shared" si="663"/>
        <v>281897689771119.13</v>
      </c>
      <c r="Y330" s="57">
        <f t="shared" si="663"/>
        <v>3.0872141396141956E+16</v>
      </c>
      <c r="Z330" s="57">
        <f t="shared" si="663"/>
        <v>2.958358464095831E+18</v>
      </c>
      <c r="AA330" s="57">
        <f t="shared" si="663"/>
        <v>2.5198986164841608E+20</v>
      </c>
      <c r="AB330" s="57">
        <f t="shared" si="663"/>
        <v>1.9317841745439971E+22</v>
      </c>
      <c r="AC330" s="57">
        <f t="shared" si="663"/>
        <v>1.3463011328573322E+24</v>
      </c>
      <c r="AD330" s="57">
        <f t="shared" si="663"/>
        <v>8.6007835105796073E+25</v>
      </c>
      <c r="AE330" s="57">
        <f t="shared" si="663"/>
        <v>5.0719209435428641E+27</v>
      </c>
      <c r="AF330" s="57">
        <f t="shared" si="663"/>
        <v>2.7773014064493002E+29</v>
      </c>
      <c r="AG330" s="57">
        <f t="shared" si="663"/>
        <v>1.4194205674203728E+31</v>
      </c>
      <c r="AH330" s="57">
        <f t="shared" si="663"/>
        <v>6.8009755995499232E+32</v>
      </c>
      <c r="AI330" s="57">
        <f t="shared" si="663"/>
        <v>3.0669250973918038E+34</v>
      </c>
      <c r="AJ330" s="57">
        <f t="shared" si="663"/>
        <v>1.3062079095144795E+36</v>
      </c>
      <c r="AK330" s="57">
        <f t="shared" si="663"/>
        <v>5.2703702487338366E+37</v>
      </c>
      <c r="AL330" s="57">
        <f t="shared" si="663"/>
        <v>2.0201997949264366E+39</v>
      </c>
      <c r="AM330" s="57">
        <f t="shared" si="538"/>
        <v>1</v>
      </c>
      <c r="AN330" s="57">
        <f t="shared" si="533"/>
        <v>1.3888888888888889E-3</v>
      </c>
      <c r="AO330" s="57">
        <f t="shared" ref="AO330:BH330" si="664">AN330+1/((FACT($B$4-1-AO$10))*(($B$5*$P330)^AO$10))</f>
        <v>1.3997735980494602E-3</v>
      </c>
      <c r="AP330" s="57">
        <f t="shared" si="664"/>
        <v>1.3998446841855664E-3</v>
      </c>
      <c r="AQ330" s="57">
        <f t="shared" si="664"/>
        <v>1.3998450555864864E-3</v>
      </c>
      <c r="AR330" s="57">
        <f t="shared" si="664"/>
        <v>1.3998450570418192E-3</v>
      </c>
      <c r="AS330" s="57">
        <f t="shared" si="664"/>
        <v>1.3998450570456211E-3</v>
      </c>
      <c r="AT330" s="57">
        <f t="shared" si="664"/>
        <v>1.3998450570456261E-3</v>
      </c>
      <c r="AU330" s="57" t="e">
        <f t="shared" si="664"/>
        <v>#NUM!</v>
      </c>
      <c r="AV330" s="57" t="e">
        <f t="shared" si="664"/>
        <v>#NUM!</v>
      </c>
      <c r="AW330" s="57" t="e">
        <f t="shared" si="664"/>
        <v>#NUM!</v>
      </c>
      <c r="AX330" s="57" t="e">
        <f t="shared" si="664"/>
        <v>#NUM!</v>
      </c>
      <c r="AY330" s="57" t="e">
        <f t="shared" si="664"/>
        <v>#NUM!</v>
      </c>
      <c r="AZ330" s="57" t="e">
        <f t="shared" si="664"/>
        <v>#NUM!</v>
      </c>
      <c r="BA330" s="57" t="e">
        <f t="shared" si="664"/>
        <v>#NUM!</v>
      </c>
      <c r="BB330" s="57" t="e">
        <f t="shared" si="664"/>
        <v>#NUM!</v>
      </c>
      <c r="BC330" s="57" t="e">
        <f t="shared" si="664"/>
        <v>#NUM!</v>
      </c>
      <c r="BD330" s="57" t="e">
        <f t="shared" si="664"/>
        <v>#NUM!</v>
      </c>
      <c r="BE330" s="57" t="e">
        <f t="shared" si="664"/>
        <v>#NUM!</v>
      </c>
      <c r="BF330" s="57" t="e">
        <f t="shared" si="664"/>
        <v>#NUM!</v>
      </c>
      <c r="BG330" s="57" t="e">
        <f t="shared" si="664"/>
        <v>#NUM!</v>
      </c>
      <c r="BH330" s="57" t="e">
        <f t="shared" si="664"/>
        <v>#NUM!</v>
      </c>
      <c r="BI330" s="5">
        <f t="shared" si="540"/>
        <v>4.7624318370896495</v>
      </c>
    </row>
    <row r="331" spans="4:61" s="1" customFormat="1">
      <c r="D331" s="5"/>
      <c r="E331" s="5"/>
      <c r="F331" s="5"/>
      <c r="G331" s="5"/>
      <c r="H331" s="5"/>
      <c r="O331" s="3"/>
      <c r="P331" s="58">
        <v>160</v>
      </c>
      <c r="Q331" s="57">
        <f t="shared" si="535"/>
        <v>0</v>
      </c>
      <c r="R331" s="57">
        <f t="shared" si="536"/>
        <v>1</v>
      </c>
      <c r="S331" s="57">
        <f t="shared" ref="S331:AL331" si="665">R331+(($B$5*$P331)^S$10)/FACT(S$10)</f>
        <v>769</v>
      </c>
      <c r="T331" s="57">
        <f t="shared" si="665"/>
        <v>295681</v>
      </c>
      <c r="U331" s="57">
        <f t="shared" si="665"/>
        <v>75793153</v>
      </c>
      <c r="V331" s="57">
        <f t="shared" si="665"/>
        <v>14571307777</v>
      </c>
      <c r="W331" s="57">
        <f t="shared" si="665"/>
        <v>2241082354023.3999</v>
      </c>
      <c r="X331" s="57">
        <f t="shared" si="665"/>
        <v>287234496273562.56</v>
      </c>
      <c r="Y331" s="57">
        <f t="shared" si="665"/>
        <v>3.155508333773158E+16</v>
      </c>
      <c r="Z331" s="57">
        <f t="shared" si="665"/>
        <v>3.0332685721177011E+18</v>
      </c>
      <c r="AA331" s="57">
        <f t="shared" si="665"/>
        <v>2.5917948628134176E+20</v>
      </c>
      <c r="AB331" s="57">
        <f t="shared" si="665"/>
        <v>1.9931209006349747E+22</v>
      </c>
      <c r="AC331" s="57">
        <f t="shared" si="665"/>
        <v>1.3933965427711257E+24</v>
      </c>
      <c r="AD331" s="57">
        <f t="shared" si="665"/>
        <v>8.9295177903716785E+25</v>
      </c>
      <c r="AE331" s="57">
        <f t="shared" si="665"/>
        <v>5.2822619536888138E+27</v>
      </c>
      <c r="AF331" s="57">
        <f t="shared" si="665"/>
        <v>2.9015358222532848E+29</v>
      </c>
      <c r="AG331" s="57">
        <f t="shared" si="665"/>
        <v>1.4875565180133278E+31</v>
      </c>
      <c r="AH331" s="57">
        <f t="shared" si="665"/>
        <v>7.1497532187971488E+32</v>
      </c>
      <c r="AI331" s="57">
        <f t="shared" si="665"/>
        <v>3.2343011389249052E+34</v>
      </c>
      <c r="AJ331" s="57">
        <f t="shared" si="665"/>
        <v>1.3818058835970073E+36</v>
      </c>
      <c r="AK331" s="57">
        <f t="shared" si="665"/>
        <v>5.5928515665468497E+37</v>
      </c>
      <c r="AL331" s="57">
        <f t="shared" si="665"/>
        <v>2.1505221712893338E+39</v>
      </c>
      <c r="AM331" s="57">
        <f t="shared" si="538"/>
        <v>1</v>
      </c>
      <c r="AN331" s="57">
        <f t="shared" ref="AN331:AN394" si="666">1/((FACT($B$4-1-AN$10))*(($B$5*$P331)^AN$10))</f>
        <v>1.3888888888888889E-3</v>
      </c>
      <c r="AO331" s="57">
        <f t="shared" ref="AO331:BH331" si="667">AN331+1/((FACT($B$4-1-AO$10))*(($B$5*$P331)^AO$10))</f>
        <v>1.3997395833333333E-3</v>
      </c>
      <c r="AP331" s="57">
        <f t="shared" si="667"/>
        <v>1.3998102258752894E-3</v>
      </c>
      <c r="AQ331" s="57">
        <f t="shared" si="667"/>
        <v>1.3998105938051954E-3</v>
      </c>
      <c r="AR331" s="57">
        <f t="shared" si="667"/>
        <v>1.3998105952424216E-3</v>
      </c>
      <c r="AS331" s="57">
        <f t="shared" si="667"/>
        <v>1.3998105952461645E-3</v>
      </c>
      <c r="AT331" s="57">
        <f t="shared" si="667"/>
        <v>1.3998105952461692E-3</v>
      </c>
      <c r="AU331" s="57" t="e">
        <f t="shared" si="667"/>
        <v>#NUM!</v>
      </c>
      <c r="AV331" s="57" t="e">
        <f t="shared" si="667"/>
        <v>#NUM!</v>
      </c>
      <c r="AW331" s="57" t="e">
        <f t="shared" si="667"/>
        <v>#NUM!</v>
      </c>
      <c r="AX331" s="57" t="e">
        <f t="shared" si="667"/>
        <v>#NUM!</v>
      </c>
      <c r="AY331" s="57" t="e">
        <f t="shared" si="667"/>
        <v>#NUM!</v>
      </c>
      <c r="AZ331" s="57" t="e">
        <f t="shared" si="667"/>
        <v>#NUM!</v>
      </c>
      <c r="BA331" s="57" t="e">
        <f t="shared" si="667"/>
        <v>#NUM!</v>
      </c>
      <c r="BB331" s="57" t="e">
        <f t="shared" si="667"/>
        <v>#NUM!</v>
      </c>
      <c r="BC331" s="57" t="e">
        <f t="shared" si="667"/>
        <v>#NUM!</v>
      </c>
      <c r="BD331" s="57" t="e">
        <f t="shared" si="667"/>
        <v>#NUM!</v>
      </c>
      <c r="BE331" s="57" t="e">
        <f t="shared" si="667"/>
        <v>#NUM!</v>
      </c>
      <c r="BF331" s="57" t="e">
        <f t="shared" si="667"/>
        <v>#NUM!</v>
      </c>
      <c r="BG331" s="57" t="e">
        <f t="shared" si="667"/>
        <v>#NUM!</v>
      </c>
      <c r="BH331" s="57" t="e">
        <f t="shared" si="667"/>
        <v>#NUM!</v>
      </c>
      <c r="BI331" s="5">
        <f t="shared" si="540"/>
        <v>4.7625490829309474</v>
      </c>
    </row>
    <row r="332" spans="4:61" s="1" customFormat="1">
      <c r="D332" s="5"/>
      <c r="E332" s="5"/>
      <c r="F332" s="5"/>
      <c r="G332" s="5"/>
      <c r="H332" s="5"/>
      <c r="O332" s="3"/>
      <c r="P332" s="57">
        <v>160.5</v>
      </c>
      <c r="Q332" s="57">
        <f t="shared" ref="Q332:Q395" si="668">$B$5*EXP(-$B$5*P332)*(($B$5*P332)^($B$4-1))/FACT($B$4-1)</f>
        <v>0</v>
      </c>
      <c r="R332" s="57">
        <f t="shared" ref="R332:R395" si="669">(($B$5*$P332)^R$10)/FACT(R$10)</f>
        <v>1</v>
      </c>
      <c r="S332" s="57">
        <f t="shared" ref="S332:AL332" si="670">R332+(($B$5*$P332)^S$10)/FACT(S$10)</f>
        <v>771.4</v>
      </c>
      <c r="T332" s="57">
        <f t="shared" si="670"/>
        <v>297529.48</v>
      </c>
      <c r="U332" s="57">
        <f t="shared" si="670"/>
        <v>76505004.423999995</v>
      </c>
      <c r="V332" s="57">
        <f t="shared" si="670"/>
        <v>14754064678.638395</v>
      </c>
      <c r="W332" s="57">
        <f t="shared" si="670"/>
        <v>2276272459281.5923</v>
      </c>
      <c r="X332" s="57">
        <f t="shared" si="670"/>
        <v>292655234326300.88</v>
      </c>
      <c r="Y332" s="57">
        <f t="shared" si="670"/>
        <v>3.2250934123233676E+16</v>
      </c>
      <c r="Z332" s="57">
        <f t="shared" si="670"/>
        <v>3.109833191125014E+18</v>
      </c>
      <c r="AA332" s="57">
        <f t="shared" si="670"/>
        <v>2.6655087439047737E+20</v>
      </c>
      <c r="AB332" s="57">
        <f t="shared" si="670"/>
        <v>2.0562048688388584E+22</v>
      </c>
      <c r="AC332" s="57">
        <f t="shared" si="670"/>
        <v>1.4419849137705831E+24</v>
      </c>
      <c r="AD332" s="57">
        <f t="shared" si="670"/>
        <v>9.2697332852047457E+25</v>
      </c>
      <c r="AE332" s="57">
        <f t="shared" si="670"/>
        <v>5.5006296445173176E+27</v>
      </c>
      <c r="AF332" s="57">
        <f t="shared" si="670"/>
        <v>3.03091419137869E+29</v>
      </c>
      <c r="AG332" s="57">
        <f t="shared" si="670"/>
        <v>1.5587354367516408E+31</v>
      </c>
      <c r="AH332" s="57">
        <f t="shared" si="670"/>
        <v>7.5152461533194299E+32</v>
      </c>
      <c r="AI332" s="57">
        <f t="shared" si="670"/>
        <v>3.410246966515513E+34</v>
      </c>
      <c r="AJ332" s="57">
        <f t="shared" si="670"/>
        <v>1.4615229177975874E+36</v>
      </c>
      <c r="AK332" s="57">
        <f t="shared" si="670"/>
        <v>5.9339665719967361E+37</v>
      </c>
      <c r="AL332" s="57">
        <f t="shared" si="670"/>
        <v>2.2888057264595472E+39</v>
      </c>
      <c r="AM332" s="57">
        <f t="shared" ref="AM332:AM395" si="671">1-EXP(-$B$5*P332)*VLOOKUP(P332,P332:AL732,$B$4+2,1)</f>
        <v>1</v>
      </c>
      <c r="AN332" s="57">
        <f t="shared" si="666"/>
        <v>1.3888888888888889E-3</v>
      </c>
      <c r="AO332" s="57">
        <f t="shared" ref="AO332:BH332" si="672">AN332+1/((FACT($B$4-1-AO$10))*(($B$5*$P332)^AO$10))</f>
        <v>1.3997057805469021E-3</v>
      </c>
      <c r="AP332" s="57">
        <f t="shared" si="672"/>
        <v>1.3997759836339868E-3</v>
      </c>
      <c r="AQ332" s="57">
        <f t="shared" si="672"/>
        <v>1.3997763481359965E-3</v>
      </c>
      <c r="AR332" s="57">
        <f t="shared" si="672"/>
        <v>1.3997763495553969E-3</v>
      </c>
      <c r="AS332" s="57">
        <f t="shared" si="672"/>
        <v>1.3997763495590817E-3</v>
      </c>
      <c r="AT332" s="57">
        <f t="shared" si="672"/>
        <v>1.3997763495590865E-3</v>
      </c>
      <c r="AU332" s="57" t="e">
        <f t="shared" si="672"/>
        <v>#NUM!</v>
      </c>
      <c r="AV332" s="57" t="e">
        <f t="shared" si="672"/>
        <v>#NUM!</v>
      </c>
      <c r="AW332" s="57" t="e">
        <f t="shared" si="672"/>
        <v>#NUM!</v>
      </c>
      <c r="AX332" s="57" t="e">
        <f t="shared" si="672"/>
        <v>#NUM!</v>
      </c>
      <c r="AY332" s="57" t="e">
        <f t="shared" si="672"/>
        <v>#NUM!</v>
      </c>
      <c r="AZ332" s="57" t="e">
        <f t="shared" si="672"/>
        <v>#NUM!</v>
      </c>
      <c r="BA332" s="57" t="e">
        <f t="shared" si="672"/>
        <v>#NUM!</v>
      </c>
      <c r="BB332" s="57" t="e">
        <f t="shared" si="672"/>
        <v>#NUM!</v>
      </c>
      <c r="BC332" s="57" t="e">
        <f t="shared" si="672"/>
        <v>#NUM!</v>
      </c>
      <c r="BD332" s="57" t="e">
        <f t="shared" si="672"/>
        <v>#NUM!</v>
      </c>
      <c r="BE332" s="57" t="e">
        <f t="shared" si="672"/>
        <v>#NUM!</v>
      </c>
      <c r="BF332" s="57" t="e">
        <f t="shared" si="672"/>
        <v>#NUM!</v>
      </c>
      <c r="BG332" s="57" t="e">
        <f t="shared" si="672"/>
        <v>#NUM!</v>
      </c>
      <c r="BH332" s="57" t="e">
        <f t="shared" si="672"/>
        <v>#NUM!</v>
      </c>
      <c r="BI332" s="5">
        <f t="shared" ref="BI332:BI395" si="673">$B$5/((FACT($B$4-1))*VLOOKUP(P332,P332:BH732,$B$4+24,1))</f>
        <v>4.7626655992341851</v>
      </c>
    </row>
    <row r="333" spans="4:61" s="1" customFormat="1">
      <c r="D333" s="5"/>
      <c r="E333" s="5"/>
      <c r="F333" s="5"/>
      <c r="G333" s="5"/>
      <c r="H333" s="5"/>
      <c r="O333" s="3"/>
      <c r="P333" s="58">
        <v>161</v>
      </c>
      <c r="Q333" s="57">
        <f t="shared" si="668"/>
        <v>0</v>
      </c>
      <c r="R333" s="57">
        <f t="shared" si="669"/>
        <v>1</v>
      </c>
      <c r="S333" s="57">
        <f t="shared" ref="S333:AL333" si="674">R333+(($B$5*$P333)^S$10)/FACT(S$10)</f>
        <v>773.8</v>
      </c>
      <c r="T333" s="57">
        <f t="shared" si="674"/>
        <v>299383.71999999997</v>
      </c>
      <c r="U333" s="57">
        <f t="shared" si="674"/>
        <v>77221299.111999989</v>
      </c>
      <c r="V333" s="57">
        <f t="shared" si="674"/>
        <v>14938535352.846397</v>
      </c>
      <c r="W333" s="57">
        <f t="shared" si="674"/>
        <v>2311903235498.0347</v>
      </c>
      <c r="X333" s="57">
        <f t="shared" si="674"/>
        <v>298160956614198.31</v>
      </c>
      <c r="Y333" s="57">
        <f t="shared" si="674"/>
        <v>3.2959896449622704E+16</v>
      </c>
      <c r="Z333" s="57">
        <f t="shared" si="674"/>
        <v>3.1880835450742441E+18</v>
      </c>
      <c r="AA333" s="57">
        <f t="shared" si="674"/>
        <v>2.7410803417364175E+20</v>
      </c>
      <c r="AB333" s="57">
        <f t="shared" si="674"/>
        <v>2.1210801818749339E+22</v>
      </c>
      <c r="AC333" s="57">
        <f t="shared" si="674"/>
        <v>1.4921087069751218E+24</v>
      </c>
      <c r="AD333" s="57">
        <f t="shared" si="674"/>
        <v>9.6217933799045495E+25</v>
      </c>
      <c r="AE333" s="57">
        <f t="shared" si="674"/>
        <v>5.7273039054261209E+27</v>
      </c>
      <c r="AF333" s="57">
        <f t="shared" si="674"/>
        <v>3.1656324953924072E+29</v>
      </c>
      <c r="AG333" s="57">
        <f t="shared" si="674"/>
        <v>1.6330831168593367E+31</v>
      </c>
      <c r="AH333" s="57">
        <f t="shared" si="674"/>
        <v>7.8981997165890777E+32</v>
      </c>
      <c r="AI333" s="57">
        <f t="shared" si="674"/>
        <v>3.5951726311124488E+34</v>
      </c>
      <c r="AJ333" s="57">
        <f t="shared" si="674"/>
        <v>1.5455695718188467E+36</v>
      </c>
      <c r="AK333" s="57">
        <f t="shared" si="674"/>
        <v>6.2947289098575046E+37</v>
      </c>
      <c r="AL333" s="57">
        <f t="shared" si="674"/>
        <v>2.4355097316124344E+39</v>
      </c>
      <c r="AM333" s="57">
        <f t="shared" si="671"/>
        <v>1</v>
      </c>
      <c r="AN333" s="57">
        <f t="shared" si="666"/>
        <v>1.3888888888888889E-3</v>
      </c>
      <c r="AO333" s="57">
        <f t="shared" ref="AO333:BH333" si="675">AN333+1/((FACT($B$4-1-AO$10))*(($B$5*$P333)^AO$10))</f>
        <v>1.399672187715666E-3</v>
      </c>
      <c r="AP333" s="57">
        <f t="shared" si="675"/>
        <v>1.3997419554358185E-3</v>
      </c>
      <c r="AQ333" s="57">
        <f t="shared" si="675"/>
        <v>1.3997423165523824E-3</v>
      </c>
      <c r="AR333" s="57">
        <f t="shared" si="675"/>
        <v>1.3997423179542324E-3</v>
      </c>
      <c r="AS333" s="57">
        <f t="shared" si="675"/>
        <v>1.3997423179578604E-3</v>
      </c>
      <c r="AT333" s="57">
        <f t="shared" si="675"/>
        <v>1.3997423179578652E-3</v>
      </c>
      <c r="AU333" s="57" t="e">
        <f t="shared" si="675"/>
        <v>#NUM!</v>
      </c>
      <c r="AV333" s="57" t="e">
        <f t="shared" si="675"/>
        <v>#NUM!</v>
      </c>
      <c r="AW333" s="57" t="e">
        <f t="shared" si="675"/>
        <v>#NUM!</v>
      </c>
      <c r="AX333" s="57" t="e">
        <f t="shared" si="675"/>
        <v>#NUM!</v>
      </c>
      <c r="AY333" s="57" t="e">
        <f t="shared" si="675"/>
        <v>#NUM!</v>
      </c>
      <c r="AZ333" s="57" t="e">
        <f t="shared" si="675"/>
        <v>#NUM!</v>
      </c>
      <c r="BA333" s="57" t="e">
        <f t="shared" si="675"/>
        <v>#NUM!</v>
      </c>
      <c r="BB333" s="57" t="e">
        <f t="shared" si="675"/>
        <v>#NUM!</v>
      </c>
      <c r="BC333" s="57" t="e">
        <f t="shared" si="675"/>
        <v>#NUM!</v>
      </c>
      <c r="BD333" s="57" t="e">
        <f t="shared" si="675"/>
        <v>#NUM!</v>
      </c>
      <c r="BE333" s="57" t="e">
        <f t="shared" si="675"/>
        <v>#NUM!</v>
      </c>
      <c r="BF333" s="57" t="e">
        <f t="shared" si="675"/>
        <v>#NUM!</v>
      </c>
      <c r="BG333" s="57" t="e">
        <f t="shared" si="675"/>
        <v>#NUM!</v>
      </c>
      <c r="BH333" s="57" t="e">
        <f t="shared" si="675"/>
        <v>#NUM!</v>
      </c>
      <c r="BI333" s="5">
        <f t="shared" si="673"/>
        <v>4.7627813927872875</v>
      </c>
    </row>
    <row r="334" spans="4:61" s="1" customFormat="1">
      <c r="D334" s="5"/>
      <c r="E334" s="5"/>
      <c r="F334" s="5"/>
      <c r="G334" s="5"/>
      <c r="H334" s="5"/>
      <c r="O334" s="3"/>
      <c r="P334" s="57">
        <v>161.5</v>
      </c>
      <c r="Q334" s="57">
        <f t="shared" si="668"/>
        <v>0</v>
      </c>
      <c r="R334" s="57">
        <f t="shared" si="669"/>
        <v>1</v>
      </c>
      <c r="S334" s="57">
        <f t="shared" ref="S334:AL334" si="676">R334+(($B$5*$P334)^S$10)/FACT(S$10)</f>
        <v>776.19999999999993</v>
      </c>
      <c r="T334" s="57">
        <f t="shared" si="676"/>
        <v>301243.71999999997</v>
      </c>
      <c r="U334" s="57">
        <f t="shared" si="676"/>
        <v>77942050.887999982</v>
      </c>
      <c r="V334" s="57">
        <f t="shared" si="676"/>
        <v>15124730480.046396</v>
      </c>
      <c r="W334" s="57">
        <f t="shared" si="676"/>
        <v>2347978808536.7637</v>
      </c>
      <c r="X334" s="57">
        <f t="shared" si="676"/>
        <v>303752725693464.69</v>
      </c>
      <c r="Y334" s="57">
        <f t="shared" si="676"/>
        <v>3.3682175552150044E+16</v>
      </c>
      <c r="Z334" s="57">
        <f t="shared" si="676"/>
        <v>3.2680513474357929E+18</v>
      </c>
      <c r="AA334" s="57">
        <f t="shared" si="676"/>
        <v>2.8185504935234689E+20</v>
      </c>
      <c r="AB334" s="57">
        <f t="shared" si="676"/>
        <v>2.1877919134693051E+22</v>
      </c>
      <c r="AC334" s="57">
        <f t="shared" si="676"/>
        <v>1.5438114535852488E+24</v>
      </c>
      <c r="AD334" s="57">
        <f t="shared" si="676"/>
        <v>9.9860717779091138E+25</v>
      </c>
      <c r="AE334" s="57">
        <f t="shared" si="676"/>
        <v>5.9625734703584882E+27</v>
      </c>
      <c r="AF334" s="57">
        <f t="shared" si="676"/>
        <v>3.3058935388461198E+29</v>
      </c>
      <c r="AG334" s="57">
        <f t="shared" si="676"/>
        <v>1.7107301365693231E+31</v>
      </c>
      <c r="AH334" s="57">
        <f t="shared" si="676"/>
        <v>8.2993899833782093E+32</v>
      </c>
      <c r="AI334" s="57">
        <f t="shared" si="676"/>
        <v>3.7895064380266837E+34</v>
      </c>
      <c r="AJ334" s="57">
        <f t="shared" si="676"/>
        <v>1.6341664641620096E+36</v>
      </c>
      <c r="AK334" s="57">
        <f t="shared" si="676"/>
        <v>6.6762039575257106E+37</v>
      </c>
      <c r="AL334" s="57">
        <f t="shared" si="676"/>
        <v>2.5911184013613034E+39</v>
      </c>
      <c r="AM334" s="57">
        <f t="shared" si="671"/>
        <v>1</v>
      </c>
      <c r="AN334" s="57">
        <f t="shared" si="666"/>
        <v>1.3888888888888889E-3</v>
      </c>
      <c r="AO334" s="57">
        <f t="shared" ref="AO334:BH334" si="677">AN334+1/((FACT($B$4-1-AO$10))*(($B$5*$P334)^AO$10))</f>
        <v>1.399638802889577E-3</v>
      </c>
      <c r="AP334" s="57">
        <f t="shared" si="677"/>
        <v>1.3997081392801904E-3</v>
      </c>
      <c r="AQ334" s="57">
        <f t="shared" si="677"/>
        <v>1.3997084970531037E-3</v>
      </c>
      <c r="AR334" s="57">
        <f t="shared" si="677"/>
        <v>1.3997084984376739E-3</v>
      </c>
      <c r="AS334" s="57">
        <f t="shared" si="677"/>
        <v>1.3997084984412461E-3</v>
      </c>
      <c r="AT334" s="57">
        <f t="shared" si="677"/>
        <v>1.3997084984412507E-3</v>
      </c>
      <c r="AU334" s="57" t="e">
        <f t="shared" si="677"/>
        <v>#NUM!</v>
      </c>
      <c r="AV334" s="57" t="e">
        <f t="shared" si="677"/>
        <v>#NUM!</v>
      </c>
      <c r="AW334" s="57" t="e">
        <f t="shared" si="677"/>
        <v>#NUM!</v>
      </c>
      <c r="AX334" s="57" t="e">
        <f t="shared" si="677"/>
        <v>#NUM!</v>
      </c>
      <c r="AY334" s="57" t="e">
        <f t="shared" si="677"/>
        <v>#NUM!</v>
      </c>
      <c r="AZ334" s="57" t="e">
        <f t="shared" si="677"/>
        <v>#NUM!</v>
      </c>
      <c r="BA334" s="57" t="e">
        <f t="shared" si="677"/>
        <v>#NUM!</v>
      </c>
      <c r="BB334" s="57" t="e">
        <f t="shared" si="677"/>
        <v>#NUM!</v>
      </c>
      <c r="BC334" s="57" t="e">
        <f t="shared" si="677"/>
        <v>#NUM!</v>
      </c>
      <c r="BD334" s="57" t="e">
        <f t="shared" si="677"/>
        <v>#NUM!</v>
      </c>
      <c r="BE334" s="57" t="e">
        <f t="shared" si="677"/>
        <v>#NUM!</v>
      </c>
      <c r="BF334" s="57" t="e">
        <f t="shared" si="677"/>
        <v>#NUM!</v>
      </c>
      <c r="BG334" s="57" t="e">
        <f t="shared" si="677"/>
        <v>#NUM!</v>
      </c>
      <c r="BH334" s="57" t="e">
        <f t="shared" si="677"/>
        <v>#NUM!</v>
      </c>
      <c r="BI334" s="5">
        <f t="shared" si="673"/>
        <v>4.7628964702942271</v>
      </c>
    </row>
    <row r="335" spans="4:61" s="1" customFormat="1">
      <c r="D335" s="5"/>
      <c r="E335" s="5"/>
      <c r="F335" s="5"/>
      <c r="G335" s="5"/>
      <c r="H335" s="5"/>
      <c r="O335" s="3"/>
      <c r="P335" s="58">
        <v>162</v>
      </c>
      <c r="Q335" s="57">
        <f t="shared" si="668"/>
        <v>0</v>
      </c>
      <c r="R335" s="57">
        <f t="shared" si="669"/>
        <v>1</v>
      </c>
      <c r="S335" s="57">
        <f t="shared" ref="S335:AL335" si="678">R335+(($B$5*$P335)^S$10)/FACT(S$10)</f>
        <v>778.6</v>
      </c>
      <c r="T335" s="57">
        <f t="shared" si="678"/>
        <v>303109.48</v>
      </c>
      <c r="U335" s="57">
        <f t="shared" si="678"/>
        <v>78667273.576000005</v>
      </c>
      <c r="V335" s="57">
        <f t="shared" si="678"/>
        <v>15312660773.8384</v>
      </c>
      <c r="W335" s="57">
        <f t="shared" si="678"/>
        <v>2384503329934.6465</v>
      </c>
      <c r="X335" s="57">
        <f t="shared" si="678"/>
        <v>309431614053175.44</v>
      </c>
      <c r="Y335" s="57">
        <f t="shared" si="678"/>
        <v>3.441797922810918E+16</v>
      </c>
      <c r="Z335" s="57">
        <f t="shared" si="678"/>
        <v>3.3497688073143532E+18</v>
      </c>
      <c r="AA335" s="57">
        <f t="shared" si="678"/>
        <v>2.8979608035396583E+20</v>
      </c>
      <c r="AB335" s="57">
        <f t="shared" si="678"/>
        <v>2.2563861266221584E+22</v>
      </c>
      <c r="AC335" s="57">
        <f t="shared" si="678"/>
        <v>1.5971377784053726E+24</v>
      </c>
      <c r="AD335" s="57">
        <f t="shared" si="678"/>
        <v>1.0362952760902235E+26</v>
      </c>
      <c r="AE335" s="57">
        <f t="shared" si="678"/>
        <v>6.2067361685542337E+27</v>
      </c>
      <c r="AF335" s="57">
        <f t="shared" si="678"/>
        <v>3.4519071645419691E+29</v>
      </c>
      <c r="AG335" s="57">
        <f t="shared" si="678"/>
        <v>1.7918120254461911E+31</v>
      </c>
      <c r="AH335" s="57">
        <f t="shared" si="678"/>
        <v>8.7196249580163683E+32</v>
      </c>
      <c r="AI335" s="57">
        <f t="shared" si="678"/>
        <v>3.9936956991418295E+34</v>
      </c>
      <c r="AJ335" s="57">
        <f t="shared" si="678"/>
        <v>1.7275447192020581E+36</v>
      </c>
      <c r="AK335" s="57">
        <f t="shared" si="678"/>
        <v>7.079511292420172E+37</v>
      </c>
      <c r="AL335" s="57">
        <f t="shared" si="678"/>
        <v>2.7561421647345883E+39</v>
      </c>
      <c r="AM335" s="57">
        <f t="shared" si="671"/>
        <v>1</v>
      </c>
      <c r="AN335" s="57">
        <f t="shared" si="666"/>
        <v>1.3888888888888889E-3</v>
      </c>
      <c r="AO335" s="57">
        <f t="shared" ref="AO335:BH335" si="679">AN335+1/((FACT($B$4-1-AO$10))*(($B$5*$P335)^AO$10))</f>
        <v>1.3996056241426613E-3</v>
      </c>
      <c r="AP335" s="57">
        <f t="shared" si="679"/>
        <v>1.3996745331913609E-3</v>
      </c>
      <c r="AQ335" s="57">
        <f t="shared" si="679"/>
        <v>1.399674887661776E-3</v>
      </c>
      <c r="AR335" s="57">
        <f t="shared" si="679"/>
        <v>1.3996748890293315E-3</v>
      </c>
      <c r="AS335" s="57">
        <f t="shared" si="679"/>
        <v>1.3996748890328489E-3</v>
      </c>
      <c r="AT335" s="57">
        <f t="shared" si="679"/>
        <v>1.3996748890328535E-3</v>
      </c>
      <c r="AU335" s="57" t="e">
        <f t="shared" si="679"/>
        <v>#NUM!</v>
      </c>
      <c r="AV335" s="57" t="e">
        <f t="shared" si="679"/>
        <v>#NUM!</v>
      </c>
      <c r="AW335" s="57" t="e">
        <f t="shared" si="679"/>
        <v>#NUM!</v>
      </c>
      <c r="AX335" s="57" t="e">
        <f t="shared" si="679"/>
        <v>#NUM!</v>
      </c>
      <c r="AY335" s="57" t="e">
        <f t="shared" si="679"/>
        <v>#NUM!</v>
      </c>
      <c r="AZ335" s="57" t="e">
        <f t="shared" si="679"/>
        <v>#NUM!</v>
      </c>
      <c r="BA335" s="57" t="e">
        <f t="shared" si="679"/>
        <v>#NUM!</v>
      </c>
      <c r="BB335" s="57" t="e">
        <f t="shared" si="679"/>
        <v>#NUM!</v>
      </c>
      <c r="BC335" s="57" t="e">
        <f t="shared" si="679"/>
        <v>#NUM!</v>
      </c>
      <c r="BD335" s="57" t="e">
        <f t="shared" si="679"/>
        <v>#NUM!</v>
      </c>
      <c r="BE335" s="57" t="e">
        <f t="shared" si="679"/>
        <v>#NUM!</v>
      </c>
      <c r="BF335" s="57" t="e">
        <f t="shared" si="679"/>
        <v>#NUM!</v>
      </c>
      <c r="BG335" s="57" t="e">
        <f t="shared" si="679"/>
        <v>#NUM!</v>
      </c>
      <c r="BH335" s="57" t="e">
        <f t="shared" si="679"/>
        <v>#NUM!</v>
      </c>
      <c r="BI335" s="5">
        <f t="shared" si="673"/>
        <v>4.7630108383763297</v>
      </c>
    </row>
    <row r="336" spans="4:61" s="1" customFormat="1">
      <c r="D336" s="5"/>
      <c r="E336" s="5"/>
      <c r="F336" s="5"/>
      <c r="G336" s="5"/>
      <c r="H336" s="5"/>
      <c r="O336" s="3"/>
      <c r="P336" s="57">
        <v>162.5</v>
      </c>
      <c r="Q336" s="57">
        <f t="shared" si="668"/>
        <v>0</v>
      </c>
      <c r="R336" s="57">
        <f t="shared" si="669"/>
        <v>1</v>
      </c>
      <c r="S336" s="57">
        <f t="shared" ref="S336:AL336" si="680">R336+(($B$5*$P336)^S$10)/FACT(S$10)</f>
        <v>781</v>
      </c>
      <c r="T336" s="57">
        <f t="shared" si="680"/>
        <v>304981</v>
      </c>
      <c r="U336" s="57">
        <f t="shared" si="680"/>
        <v>79396981</v>
      </c>
      <c r="V336" s="57">
        <f t="shared" si="680"/>
        <v>15502336981</v>
      </c>
      <c r="W336" s="57">
        <f t="shared" si="680"/>
        <v>2421480976981</v>
      </c>
      <c r="X336" s="57">
        <f t="shared" si="680"/>
        <v>315198704176981</v>
      </c>
      <c r="Y336" s="57">
        <f t="shared" si="680"/>
        <v>3.5167517860748412E+16</v>
      </c>
      <c r="Z336" s="57">
        <f t="shared" si="680"/>
        <v>3.4332686356264627E+18</v>
      </c>
      <c r="AA336" s="57">
        <f t="shared" si="680"/>
        <v>2.9793536550865502E+20</v>
      </c>
      <c r="AB336" s="57">
        <f t="shared" si="680"/>
        <v>2.3269098921604885E+22</v>
      </c>
      <c r="AC336" s="57">
        <f t="shared" si="680"/>
        <v>1.6521334238084283E+24</v>
      </c>
      <c r="AD336" s="57">
        <f t="shared" si="680"/>
        <v>1.0752831454145197E+26</v>
      </c>
      <c r="AE336" s="57">
        <f t="shared" si="680"/>
        <v>6.460099181600064E+27</v>
      </c>
      <c r="AF336" s="57">
        <f t="shared" si="680"/>
        <v>3.6038904748915126E+29</v>
      </c>
      <c r="AG336" s="57">
        <f t="shared" si="680"/>
        <v>1.8764694359481817E+31</v>
      </c>
      <c r="AH336" s="57">
        <f t="shared" si="680"/>
        <v>9.159745783191242E+32</v>
      </c>
      <c r="AI336" s="57">
        <f t="shared" si="680"/>
        <v>4.2082075136467423E+34</v>
      </c>
      <c r="AJ336" s="57">
        <f t="shared" si="680"/>
        <v>1.825946432656227E+36</v>
      </c>
      <c r="AK336" s="57">
        <f t="shared" si="680"/>
        <v>7.5058272688730565E+37</v>
      </c>
      <c r="AL336" s="57">
        <f t="shared" si="680"/>
        <v>2.93111899667563E+39</v>
      </c>
      <c r="AM336" s="57">
        <f t="shared" si="671"/>
        <v>1</v>
      </c>
      <c r="AN336" s="57">
        <f t="shared" si="666"/>
        <v>1.3888888888888889E-3</v>
      </c>
      <c r="AO336" s="57">
        <f t="shared" ref="AO336:BH336" si="681">AN336+1/((FACT($B$4-1-AO$10))*(($B$5*$P336)^AO$10))</f>
        <v>1.3995726495726495E-3</v>
      </c>
      <c r="AP336" s="57">
        <f t="shared" si="681"/>
        <v>1.3996411352180582E-3</v>
      </c>
      <c r="AQ336" s="57">
        <f t="shared" si="681"/>
        <v>1.3996414864264962E-3</v>
      </c>
      <c r="AR336" s="57">
        <f t="shared" si="681"/>
        <v>1.3996414877772978E-3</v>
      </c>
      <c r="AS336" s="57">
        <f t="shared" si="681"/>
        <v>1.3996414877807614E-3</v>
      </c>
      <c r="AT336" s="57">
        <f t="shared" si="681"/>
        <v>1.3996414877807657E-3</v>
      </c>
      <c r="AU336" s="57" t="e">
        <f t="shared" si="681"/>
        <v>#NUM!</v>
      </c>
      <c r="AV336" s="57" t="e">
        <f t="shared" si="681"/>
        <v>#NUM!</v>
      </c>
      <c r="AW336" s="57" t="e">
        <f t="shared" si="681"/>
        <v>#NUM!</v>
      </c>
      <c r="AX336" s="57" t="e">
        <f t="shared" si="681"/>
        <v>#NUM!</v>
      </c>
      <c r="AY336" s="57" t="e">
        <f t="shared" si="681"/>
        <v>#NUM!</v>
      </c>
      <c r="AZ336" s="57" t="e">
        <f t="shared" si="681"/>
        <v>#NUM!</v>
      </c>
      <c r="BA336" s="57" t="e">
        <f t="shared" si="681"/>
        <v>#NUM!</v>
      </c>
      <c r="BB336" s="57" t="e">
        <f t="shared" si="681"/>
        <v>#NUM!</v>
      </c>
      <c r="BC336" s="57" t="e">
        <f t="shared" si="681"/>
        <v>#NUM!</v>
      </c>
      <c r="BD336" s="57" t="e">
        <f t="shared" si="681"/>
        <v>#NUM!</v>
      </c>
      <c r="BE336" s="57" t="e">
        <f t="shared" si="681"/>
        <v>#NUM!</v>
      </c>
      <c r="BF336" s="57" t="e">
        <f t="shared" si="681"/>
        <v>#NUM!</v>
      </c>
      <c r="BG336" s="57" t="e">
        <f t="shared" si="681"/>
        <v>#NUM!</v>
      </c>
      <c r="BH336" s="57" t="e">
        <f t="shared" si="681"/>
        <v>#NUM!</v>
      </c>
      <c r="BI336" s="5">
        <f t="shared" si="673"/>
        <v>4.7631245035735228</v>
      </c>
    </row>
    <row r="337" spans="4:61" s="1" customFormat="1">
      <c r="D337" s="5"/>
      <c r="E337" s="5"/>
      <c r="F337" s="5"/>
      <c r="G337" s="5"/>
      <c r="H337" s="5"/>
      <c r="O337" s="3"/>
      <c r="P337" s="58">
        <v>163</v>
      </c>
      <c r="Q337" s="57">
        <f t="shared" si="668"/>
        <v>0</v>
      </c>
      <c r="R337" s="57">
        <f t="shared" si="669"/>
        <v>1</v>
      </c>
      <c r="S337" s="57">
        <f t="shared" ref="S337:AL337" si="682">R337+(($B$5*$P337)^S$10)/FACT(S$10)</f>
        <v>783.4</v>
      </c>
      <c r="T337" s="57">
        <f t="shared" si="682"/>
        <v>306858.28000000003</v>
      </c>
      <c r="U337" s="57">
        <f t="shared" si="682"/>
        <v>80131186.983999997</v>
      </c>
      <c r="V337" s="57">
        <f t="shared" si="682"/>
        <v>15693769881.486401</v>
      </c>
      <c r="W337" s="57">
        <f t="shared" si="682"/>
        <v>2458915952797.2217</v>
      </c>
      <c r="X337" s="57">
        <f t="shared" si="682"/>
        <v>321055088605009.19</v>
      </c>
      <c r="Y337" s="57">
        <f t="shared" si="682"/>
        <v>3.5931004443332236E+16</v>
      </c>
      <c r="Z337" s="57">
        <f t="shared" si="682"/>
        <v>3.5185840513356554E+18</v>
      </c>
      <c r="AA337" s="57">
        <f t="shared" si="682"/>
        <v>3.0627722226117489E+20</v>
      </c>
      <c r="AB337" s="57">
        <f t="shared" si="682"/>
        <v>2.3994113075799E+22</v>
      </c>
      <c r="AC337" s="57">
        <f t="shared" si="682"/>
        <v>1.708845274149253E+24</v>
      </c>
      <c r="AD337" s="57">
        <f t="shared" si="682"/>
        <v>1.1156114097613848E+26</v>
      </c>
      <c r="AE337" s="57">
        <f t="shared" si="682"/>
        <v>6.7229793069173962E+27</v>
      </c>
      <c r="AF337" s="57">
        <f t="shared" si="682"/>
        <v>3.762068059520918E+29</v>
      </c>
      <c r="AG337" s="57">
        <f t="shared" si="682"/>
        <v>1.9648483203764384E+31</v>
      </c>
      <c r="AH337" s="57">
        <f t="shared" si="682"/>
        <v>9.6206279905678554E+32</v>
      </c>
      <c r="AI337" s="57">
        <f t="shared" si="682"/>
        <v>4.433529578278642E+34</v>
      </c>
      <c r="AJ337" s="57">
        <f t="shared" si="682"/>
        <v>1.9296251561422349E+36</v>
      </c>
      <c r="AK337" s="57">
        <f t="shared" si="682"/>
        <v>7.9563877090101827E+37</v>
      </c>
      <c r="AL337" s="57">
        <f t="shared" si="682"/>
        <v>3.1166158127466009E+39</v>
      </c>
      <c r="AM337" s="57">
        <f t="shared" si="671"/>
        <v>1</v>
      </c>
      <c r="AN337" s="57">
        <f t="shared" si="666"/>
        <v>1.3888888888888889E-3</v>
      </c>
      <c r="AO337" s="57">
        <f t="shared" ref="AO337:BH337" si="683">AN337+1/((FACT($B$4-1-AO$10))*(($B$5*$P337)^AO$10))</f>
        <v>1.3995398773006137E-3</v>
      </c>
      <c r="AP337" s="57">
        <f t="shared" si="683"/>
        <v>1.3996079434331016E-3</v>
      </c>
      <c r="AQ337" s="57">
        <f t="shared" si="683"/>
        <v>1.399608291419464E-3</v>
      </c>
      <c r="AR337" s="57">
        <f t="shared" si="683"/>
        <v>1.3996082927537675E-3</v>
      </c>
      <c r="AS337" s="57">
        <f t="shared" si="683"/>
        <v>1.3996082927571784E-3</v>
      </c>
      <c r="AT337" s="57">
        <f t="shared" si="683"/>
        <v>1.3996082927571827E-3</v>
      </c>
      <c r="AU337" s="57" t="e">
        <f t="shared" si="683"/>
        <v>#NUM!</v>
      </c>
      <c r="AV337" s="57" t="e">
        <f t="shared" si="683"/>
        <v>#NUM!</v>
      </c>
      <c r="AW337" s="57" t="e">
        <f t="shared" si="683"/>
        <v>#NUM!</v>
      </c>
      <c r="AX337" s="57" t="e">
        <f t="shared" si="683"/>
        <v>#NUM!</v>
      </c>
      <c r="AY337" s="57" t="e">
        <f t="shared" si="683"/>
        <v>#NUM!</v>
      </c>
      <c r="AZ337" s="57" t="e">
        <f t="shared" si="683"/>
        <v>#NUM!</v>
      </c>
      <c r="BA337" s="57" t="e">
        <f t="shared" si="683"/>
        <v>#NUM!</v>
      </c>
      <c r="BB337" s="57" t="e">
        <f t="shared" si="683"/>
        <v>#NUM!</v>
      </c>
      <c r="BC337" s="57" t="e">
        <f t="shared" si="683"/>
        <v>#NUM!</v>
      </c>
      <c r="BD337" s="57" t="e">
        <f t="shared" si="683"/>
        <v>#NUM!</v>
      </c>
      <c r="BE337" s="57" t="e">
        <f t="shared" si="683"/>
        <v>#NUM!</v>
      </c>
      <c r="BF337" s="57" t="e">
        <f t="shared" si="683"/>
        <v>#NUM!</v>
      </c>
      <c r="BG337" s="57" t="e">
        <f t="shared" si="683"/>
        <v>#NUM!</v>
      </c>
      <c r="BH337" s="57" t="e">
        <f t="shared" si="683"/>
        <v>#NUM!</v>
      </c>
      <c r="BI337" s="5">
        <f t="shared" si="673"/>
        <v>4.7632374723456019</v>
      </c>
    </row>
    <row r="338" spans="4:61" s="1" customFormat="1">
      <c r="D338" s="5"/>
      <c r="E338" s="5"/>
      <c r="F338" s="5"/>
      <c r="G338" s="5"/>
      <c r="H338" s="5"/>
      <c r="O338" s="3"/>
      <c r="P338" s="57">
        <v>163.5</v>
      </c>
      <c r="Q338" s="57">
        <f t="shared" si="668"/>
        <v>0</v>
      </c>
      <c r="R338" s="57">
        <f t="shared" si="669"/>
        <v>1</v>
      </c>
      <c r="S338" s="57">
        <f t="shared" ref="S338:AL338" si="684">R338+(($B$5*$P338)^S$10)/FACT(S$10)</f>
        <v>785.8</v>
      </c>
      <c r="T338" s="57">
        <f t="shared" si="684"/>
        <v>308741.31999999995</v>
      </c>
      <c r="U338" s="57">
        <f t="shared" si="684"/>
        <v>80869905.351999983</v>
      </c>
      <c r="V338" s="57">
        <f t="shared" si="684"/>
        <v>15886970288.430397</v>
      </c>
      <c r="W338" s="57">
        <f t="shared" si="684"/>
        <v>2496812486416.415</v>
      </c>
      <c r="X338" s="57">
        <f t="shared" si="684"/>
        <v>327001869995956.88</v>
      </c>
      <c r="Y338" s="57">
        <f t="shared" si="684"/>
        <v>3.6708654603351288E+16</v>
      </c>
      <c r="Z338" s="57">
        <f t="shared" si="684"/>
        <v>3.6057487877455089E+18</v>
      </c>
      <c r="AA338" s="57">
        <f t="shared" si="684"/>
        <v>3.1482604839774165E+20</v>
      </c>
      <c r="AB338" s="57">
        <f t="shared" si="684"/>
        <v>2.4739395161790236E+22</v>
      </c>
      <c r="AC338" s="57">
        <f t="shared" si="684"/>
        <v>1.7673213806336476E+24</v>
      </c>
      <c r="AD338" s="57">
        <f t="shared" si="684"/>
        <v>1.1573218323049311E+26</v>
      </c>
      <c r="AE338" s="57">
        <f t="shared" si="684"/>
        <v>6.9957032278281613E+27</v>
      </c>
      <c r="AF338" s="57">
        <f t="shared" si="684"/>
        <v>3.9266722292784616E+29</v>
      </c>
      <c r="AG338" s="57">
        <f t="shared" si="684"/>
        <v>2.0571001133632781E+31</v>
      </c>
      <c r="AH338" s="57">
        <f t="shared" si="684"/>
        <v>1.0103182794537099E+33</v>
      </c>
      <c r="AI338" s="57">
        <f t="shared" si="684"/>
        <v>4.6701710280959392E+34</v>
      </c>
      <c r="AJ338" s="57">
        <f t="shared" si="684"/>
        <v>2.0388464015466067E+36</v>
      </c>
      <c r="AK338" s="57">
        <f t="shared" si="684"/>
        <v>8.4324907122877141E+37</v>
      </c>
      <c r="AL338" s="57">
        <f t="shared" si="684"/>
        <v>3.313229929827887E+39</v>
      </c>
      <c r="AM338" s="57">
        <f t="shared" si="671"/>
        <v>1</v>
      </c>
      <c r="AN338" s="57">
        <f t="shared" si="666"/>
        <v>1.3888888888888889E-3</v>
      </c>
      <c r="AO338" s="57">
        <f t="shared" ref="AO338:BH338" si="685">AN338+1/((FACT($B$4-1-AO$10))*(($B$5*$P338)^AO$10))</f>
        <v>1.3995073054706084E-3</v>
      </c>
      <c r="AP338" s="57">
        <f t="shared" si="685"/>
        <v>1.3995749559330302E-3</v>
      </c>
      <c r="AQ338" s="57">
        <f t="shared" si="685"/>
        <v>1.3995753007366104E-3</v>
      </c>
      <c r="AR338" s="57">
        <f t="shared" si="685"/>
        <v>1.399575302054667E-3</v>
      </c>
      <c r="AS338" s="57">
        <f t="shared" si="685"/>
        <v>1.3995753020580259E-3</v>
      </c>
      <c r="AT338" s="57">
        <f t="shared" si="685"/>
        <v>1.3995753020580302E-3</v>
      </c>
      <c r="AU338" s="57" t="e">
        <f t="shared" si="685"/>
        <v>#NUM!</v>
      </c>
      <c r="AV338" s="57" t="e">
        <f t="shared" si="685"/>
        <v>#NUM!</v>
      </c>
      <c r="AW338" s="57" t="e">
        <f t="shared" si="685"/>
        <v>#NUM!</v>
      </c>
      <c r="AX338" s="57" t="e">
        <f t="shared" si="685"/>
        <v>#NUM!</v>
      </c>
      <c r="AY338" s="57" t="e">
        <f t="shared" si="685"/>
        <v>#NUM!</v>
      </c>
      <c r="AZ338" s="57" t="e">
        <f t="shared" si="685"/>
        <v>#NUM!</v>
      </c>
      <c r="BA338" s="57" t="e">
        <f t="shared" si="685"/>
        <v>#NUM!</v>
      </c>
      <c r="BB338" s="57" t="e">
        <f t="shared" si="685"/>
        <v>#NUM!</v>
      </c>
      <c r="BC338" s="57" t="e">
        <f t="shared" si="685"/>
        <v>#NUM!</v>
      </c>
      <c r="BD338" s="57" t="e">
        <f t="shared" si="685"/>
        <v>#NUM!</v>
      </c>
      <c r="BE338" s="57" t="e">
        <f t="shared" si="685"/>
        <v>#NUM!</v>
      </c>
      <c r="BF338" s="57" t="e">
        <f t="shared" si="685"/>
        <v>#NUM!</v>
      </c>
      <c r="BG338" s="57" t="e">
        <f t="shared" si="685"/>
        <v>#NUM!</v>
      </c>
      <c r="BH338" s="57" t="e">
        <f t="shared" si="685"/>
        <v>#NUM!</v>
      </c>
      <c r="BI338" s="5">
        <f t="shared" si="673"/>
        <v>4.7633497510734495</v>
      </c>
    </row>
    <row r="339" spans="4:61" s="1" customFormat="1">
      <c r="D339" s="5"/>
      <c r="E339" s="5"/>
      <c r="F339" s="5"/>
      <c r="G339" s="5"/>
      <c r="H339" s="5"/>
      <c r="O339" s="3"/>
      <c r="P339" s="58">
        <v>164</v>
      </c>
      <c r="Q339" s="57">
        <f t="shared" si="668"/>
        <v>0</v>
      </c>
      <c r="R339" s="57">
        <f t="shared" si="669"/>
        <v>1</v>
      </c>
      <c r="S339" s="57">
        <f t="shared" ref="S339:AL339" si="686">R339+(($B$5*$P339)^S$10)/FACT(S$10)</f>
        <v>788.19999999999993</v>
      </c>
      <c r="T339" s="57">
        <f t="shared" si="686"/>
        <v>310630.11999999994</v>
      </c>
      <c r="U339" s="57">
        <f t="shared" si="686"/>
        <v>81613149.927999973</v>
      </c>
      <c r="V339" s="57">
        <f t="shared" si="686"/>
        <v>16081949048.142391</v>
      </c>
      <c r="W339" s="57">
        <f t="shared" si="686"/>
        <v>2535174832863.0161</v>
      </c>
      <c r="X339" s="57">
        <f t="shared" si="686"/>
        <v>333040161189374.31</v>
      </c>
      <c r="Y339" s="57">
        <f t="shared" si="686"/>
        <v>3.7500686626881616E+16</v>
      </c>
      <c r="Z339" s="57">
        <f t="shared" si="686"/>
        <v>3.6947970988509978E+18</v>
      </c>
      <c r="AA339" s="57">
        <f t="shared" si="686"/>
        <v>3.2358632328805365E+20</v>
      </c>
      <c r="AB339" s="57">
        <f t="shared" si="686"/>
        <v>2.5505447264902086E+22</v>
      </c>
      <c r="AC339" s="57">
        <f t="shared" si="686"/>
        <v>1.8276109866502261E+24</v>
      </c>
      <c r="AD339" s="57">
        <f t="shared" si="686"/>
        <v>1.2004573437032745E+26</v>
      </c>
      <c r="AE339" s="57">
        <f t="shared" si="686"/>
        <v>7.2786077903419192E+27</v>
      </c>
      <c r="AF339" s="57">
        <f t="shared" si="686"/>
        <v>4.097943256804017E+29</v>
      </c>
      <c r="AG339" s="57">
        <f t="shared" si="686"/>
        <v>2.1533819200550733E+31</v>
      </c>
      <c r="AH339" s="57">
        <f t="shared" si="686"/>
        <v>1.0608358430441709E+33</v>
      </c>
      <c r="AI339" s="57">
        <f t="shared" si="686"/>
        <v>4.9186633088320507E+34</v>
      </c>
      <c r="AJ339" s="57">
        <f t="shared" si="686"/>
        <v>2.1538881659484056E+36</v>
      </c>
      <c r="AK339" s="57">
        <f t="shared" si="686"/>
        <v>8.9354995885288323E+37</v>
      </c>
      <c r="AL339" s="57">
        <f t="shared" si="686"/>
        <v>3.5215905957185067E+39</v>
      </c>
      <c r="AM339" s="57">
        <f t="shared" si="671"/>
        <v>1</v>
      </c>
      <c r="AN339" s="57">
        <f t="shared" si="666"/>
        <v>1.3888888888888889E-3</v>
      </c>
      <c r="AO339" s="57">
        <f t="shared" ref="AO339:BH339" si="687">AN339+1/((FACT($B$4-1-AO$10))*(($B$5*$P339)^AO$10))</f>
        <v>1.3994749322493226E-3</v>
      </c>
      <c r="AP339" s="57">
        <f t="shared" si="687"/>
        <v>1.3995421708377399E-3</v>
      </c>
      <c r="AQ339" s="57">
        <f t="shared" si="687"/>
        <v>1.399542512497234E-3</v>
      </c>
      <c r="AR339" s="57">
        <f t="shared" si="687"/>
        <v>1.3995425137992899E-3</v>
      </c>
      <c r="AS339" s="57">
        <f t="shared" si="687"/>
        <v>1.3995425138025981E-3</v>
      </c>
      <c r="AT339" s="57">
        <f t="shared" si="687"/>
        <v>1.3995425138026022E-3</v>
      </c>
      <c r="AU339" s="57" t="e">
        <f t="shared" si="687"/>
        <v>#NUM!</v>
      </c>
      <c r="AV339" s="57" t="e">
        <f t="shared" si="687"/>
        <v>#NUM!</v>
      </c>
      <c r="AW339" s="57" t="e">
        <f t="shared" si="687"/>
        <v>#NUM!</v>
      </c>
      <c r="AX339" s="57" t="e">
        <f t="shared" si="687"/>
        <v>#NUM!</v>
      </c>
      <c r="AY339" s="57" t="e">
        <f t="shared" si="687"/>
        <v>#NUM!</v>
      </c>
      <c r="AZ339" s="57" t="e">
        <f t="shared" si="687"/>
        <v>#NUM!</v>
      </c>
      <c r="BA339" s="57" t="e">
        <f t="shared" si="687"/>
        <v>#NUM!</v>
      </c>
      <c r="BB339" s="57" t="e">
        <f t="shared" si="687"/>
        <v>#NUM!</v>
      </c>
      <c r="BC339" s="57" t="e">
        <f t="shared" si="687"/>
        <v>#NUM!</v>
      </c>
      <c r="BD339" s="57" t="e">
        <f t="shared" si="687"/>
        <v>#NUM!</v>
      </c>
      <c r="BE339" s="57" t="e">
        <f t="shared" si="687"/>
        <v>#NUM!</v>
      </c>
      <c r="BF339" s="57" t="e">
        <f t="shared" si="687"/>
        <v>#NUM!</v>
      </c>
      <c r="BG339" s="57" t="e">
        <f t="shared" si="687"/>
        <v>#NUM!</v>
      </c>
      <c r="BH339" s="57" t="e">
        <f t="shared" si="687"/>
        <v>#NUM!</v>
      </c>
      <c r="BI339" s="5">
        <f t="shared" si="673"/>
        <v>4.7634613460602333</v>
      </c>
    </row>
    <row r="340" spans="4:61" s="1" customFormat="1">
      <c r="D340" s="5"/>
      <c r="E340" s="5"/>
      <c r="F340" s="5"/>
      <c r="G340" s="5"/>
      <c r="H340" s="5"/>
      <c r="O340" s="3"/>
      <c r="P340" s="57">
        <v>164.5</v>
      </c>
      <c r="Q340" s="57">
        <f t="shared" si="668"/>
        <v>0</v>
      </c>
      <c r="R340" s="57">
        <f t="shared" si="669"/>
        <v>1</v>
      </c>
      <c r="S340" s="57">
        <f t="shared" ref="S340:AL340" si="688">R340+(($B$5*$P340)^S$10)/FACT(S$10)</f>
        <v>790.6</v>
      </c>
      <c r="T340" s="57">
        <f t="shared" si="688"/>
        <v>312524.68</v>
      </c>
      <c r="U340" s="57">
        <f t="shared" si="688"/>
        <v>82360934.536000013</v>
      </c>
      <c r="V340" s="57">
        <f t="shared" si="688"/>
        <v>16278717040.110401</v>
      </c>
      <c r="W340" s="57">
        <f t="shared" si="688"/>
        <v>2574007273232.4199</v>
      </c>
      <c r="X340" s="57">
        <f t="shared" si="688"/>
        <v>339171085268140.38</v>
      </c>
      <c r="Y340" s="57">
        <f t="shared" si="688"/>
        <v>3.830732148309376E+16</v>
      </c>
      <c r="Z340" s="57">
        <f t="shared" si="688"/>
        <v>3.785763765748482E+18</v>
      </c>
      <c r="AA340" s="57">
        <f t="shared" si="688"/>
        <v>3.3256260914263196E+20</v>
      </c>
      <c r="AB340" s="57">
        <f t="shared" si="688"/>
        <v>2.6292782320101351E+22</v>
      </c>
      <c r="AC340" s="57">
        <f t="shared" si="688"/>
        <v>1.8897645535721928E+24</v>
      </c>
      <c r="AD340" s="57">
        <f t="shared" si="688"/>
        <v>1.2450620710195979E+26</v>
      </c>
      <c r="AE340" s="57">
        <f t="shared" si="688"/>
        <v>7.5720402868101782E+27</v>
      </c>
      <c r="AF340" s="57">
        <f t="shared" si="688"/>
        <v>4.2761296238235383E+29</v>
      </c>
      <c r="AG340" s="57">
        <f t="shared" si="688"/>
        <v>2.253856710149177E+31</v>
      </c>
      <c r="AH340" s="57">
        <f t="shared" si="688"/>
        <v>1.1137141538665415E+33</v>
      </c>
      <c r="AI340" s="57">
        <f t="shared" si="688"/>
        <v>5.1795610819142033E+34</v>
      </c>
      <c r="AJ340" s="57">
        <f t="shared" si="688"/>
        <v>2.2750414778692265E+36</v>
      </c>
      <c r="AK340" s="57">
        <f t="shared" si="688"/>
        <v>9.4668459194855894E+37</v>
      </c>
      <c r="AL340" s="57">
        <f t="shared" si="688"/>
        <v>3.7423605906614897E+39</v>
      </c>
      <c r="AM340" s="57">
        <f t="shared" si="671"/>
        <v>1</v>
      </c>
      <c r="AN340" s="57">
        <f t="shared" si="666"/>
        <v>1.3888888888888889E-3</v>
      </c>
      <c r="AO340" s="57">
        <f t="shared" ref="AO340:BH340" si="689">AN340+1/((FACT($B$4-1-AO$10))*(($B$5*$P340)^AO$10))</f>
        <v>1.3994427558257346E-3</v>
      </c>
      <c r="AP340" s="57">
        <f t="shared" si="689"/>
        <v>1.3995095862901269E-3</v>
      </c>
      <c r="AQ340" s="57">
        <f t="shared" si="689"/>
        <v>1.3995099248436445E-3</v>
      </c>
      <c r="AR340" s="57">
        <f t="shared" si="689"/>
        <v>1.399509926129942E-3</v>
      </c>
      <c r="AS340" s="57">
        <f t="shared" si="689"/>
        <v>1.3995099261332E-3</v>
      </c>
      <c r="AT340" s="57">
        <f t="shared" si="689"/>
        <v>1.3995099261332042E-3</v>
      </c>
      <c r="AU340" s="57" t="e">
        <f t="shared" si="689"/>
        <v>#NUM!</v>
      </c>
      <c r="AV340" s="57" t="e">
        <f t="shared" si="689"/>
        <v>#NUM!</v>
      </c>
      <c r="AW340" s="57" t="e">
        <f t="shared" si="689"/>
        <v>#NUM!</v>
      </c>
      <c r="AX340" s="57" t="e">
        <f t="shared" si="689"/>
        <v>#NUM!</v>
      </c>
      <c r="AY340" s="57" t="e">
        <f t="shared" si="689"/>
        <v>#NUM!</v>
      </c>
      <c r="AZ340" s="57" t="e">
        <f t="shared" si="689"/>
        <v>#NUM!</v>
      </c>
      <c r="BA340" s="57" t="e">
        <f t="shared" si="689"/>
        <v>#NUM!</v>
      </c>
      <c r="BB340" s="57" t="e">
        <f t="shared" si="689"/>
        <v>#NUM!</v>
      </c>
      <c r="BC340" s="57" t="e">
        <f t="shared" si="689"/>
        <v>#NUM!</v>
      </c>
      <c r="BD340" s="57" t="e">
        <f t="shared" si="689"/>
        <v>#NUM!</v>
      </c>
      <c r="BE340" s="57" t="e">
        <f t="shared" si="689"/>
        <v>#NUM!</v>
      </c>
      <c r="BF340" s="57" t="e">
        <f t="shared" si="689"/>
        <v>#NUM!</v>
      </c>
      <c r="BG340" s="57" t="e">
        <f t="shared" si="689"/>
        <v>#NUM!</v>
      </c>
      <c r="BH340" s="57" t="e">
        <f t="shared" si="689"/>
        <v>#NUM!</v>
      </c>
      <c r="BI340" s="5">
        <f t="shared" si="673"/>
        <v>4.7635722635325841</v>
      </c>
    </row>
    <row r="341" spans="4:61" s="1" customFormat="1">
      <c r="D341" s="5"/>
      <c r="E341" s="5"/>
      <c r="F341" s="5"/>
      <c r="G341" s="5"/>
      <c r="H341" s="5"/>
      <c r="O341" s="3"/>
      <c r="P341" s="58">
        <v>165</v>
      </c>
      <c r="Q341" s="57">
        <f t="shared" si="668"/>
        <v>0</v>
      </c>
      <c r="R341" s="57">
        <f t="shared" si="669"/>
        <v>1</v>
      </c>
      <c r="S341" s="57">
        <f t="shared" ref="S341:AL341" si="690">R341+(($B$5*$P341)^S$10)/FACT(S$10)</f>
        <v>793</v>
      </c>
      <c r="T341" s="57">
        <f t="shared" si="690"/>
        <v>314425</v>
      </c>
      <c r="U341" s="57">
        <f t="shared" si="690"/>
        <v>83113273</v>
      </c>
      <c r="V341" s="57">
        <f t="shared" si="690"/>
        <v>16477285177</v>
      </c>
      <c r="W341" s="57">
        <f t="shared" si="690"/>
        <v>2613314114770.6001</v>
      </c>
      <c r="X341" s="57">
        <f t="shared" si="690"/>
        <v>345395775621125.81</v>
      </c>
      <c r="Y341" s="57">
        <f t="shared" si="690"/>
        <v>3.91287828489116E+16</v>
      </c>
      <c r="Z341" s="57">
        <f t="shared" si="690"/>
        <v>3.8786841031046676E+18</v>
      </c>
      <c r="AA341" s="57">
        <f t="shared" si="690"/>
        <v>3.4175955228561126E+20</v>
      </c>
      <c r="AB341" s="57">
        <f t="shared" si="690"/>
        <v>2.7101924312340134E+22</v>
      </c>
      <c r="AC341" s="57">
        <f t="shared" si="690"/>
        <v>1.9538337870362657E+24</v>
      </c>
      <c r="AD341" s="57">
        <f t="shared" si="690"/>
        <v>1.2911813672681536E+26</v>
      </c>
      <c r="AE341" s="57">
        <f t="shared" si="690"/>
        <v>7.8763587465964333E+27</v>
      </c>
      <c r="AF341" s="57">
        <f t="shared" si="690"/>
        <v>4.4614882753350619E+29</v>
      </c>
      <c r="AG341" s="57">
        <f t="shared" si="690"/>
        <v>2.3586935179482342E+31</v>
      </c>
      <c r="AH341" s="57">
        <f t="shared" si="690"/>
        <v>1.1690558596009498E+33</v>
      </c>
      <c r="AI341" s="57">
        <f t="shared" si="690"/>
        <v>5.4534431632648133E+34</v>
      </c>
      <c r="AJ341" s="57">
        <f t="shared" si="690"/>
        <v>2.4026109656467241E+36</v>
      </c>
      <c r="AK341" s="57">
        <f t="shared" si="690"/>
        <v>1.0028032754139136E+38</v>
      </c>
      <c r="AL341" s="57">
        <f t="shared" si="690"/>
        <v>3.9762379039408801E+39</v>
      </c>
      <c r="AM341" s="57">
        <f t="shared" si="671"/>
        <v>1</v>
      </c>
      <c r="AN341" s="57">
        <f t="shared" si="666"/>
        <v>1.3888888888888889E-3</v>
      </c>
      <c r="AO341" s="57">
        <f t="shared" ref="AO341:BH341" si="691">AN341+1/((FACT($B$4-1-AO$10))*(($B$5*$P341)^AO$10))</f>
        <v>1.3994107744107745E-3</v>
      </c>
      <c r="AP341" s="57">
        <f t="shared" si="691"/>
        <v>1.3994772004557359E-3</v>
      </c>
      <c r="AQ341" s="57">
        <f t="shared" si="691"/>
        <v>1.3994775359408114E-3</v>
      </c>
      <c r="AR341" s="57">
        <f t="shared" si="691"/>
        <v>1.3994775372115882E-3</v>
      </c>
      <c r="AS341" s="57">
        <f t="shared" si="691"/>
        <v>1.3994775372147973E-3</v>
      </c>
      <c r="AT341" s="57">
        <f t="shared" si="691"/>
        <v>1.3994775372148014E-3</v>
      </c>
      <c r="AU341" s="57" t="e">
        <f t="shared" si="691"/>
        <v>#NUM!</v>
      </c>
      <c r="AV341" s="57" t="e">
        <f t="shared" si="691"/>
        <v>#NUM!</v>
      </c>
      <c r="AW341" s="57" t="e">
        <f t="shared" si="691"/>
        <v>#NUM!</v>
      </c>
      <c r="AX341" s="57" t="e">
        <f t="shared" si="691"/>
        <v>#NUM!</v>
      </c>
      <c r="AY341" s="57" t="e">
        <f t="shared" si="691"/>
        <v>#NUM!</v>
      </c>
      <c r="AZ341" s="57" t="e">
        <f t="shared" si="691"/>
        <v>#NUM!</v>
      </c>
      <c r="BA341" s="57" t="e">
        <f t="shared" si="691"/>
        <v>#NUM!</v>
      </c>
      <c r="BB341" s="57" t="e">
        <f t="shared" si="691"/>
        <v>#NUM!</v>
      </c>
      <c r="BC341" s="57" t="e">
        <f t="shared" si="691"/>
        <v>#NUM!</v>
      </c>
      <c r="BD341" s="57" t="e">
        <f t="shared" si="691"/>
        <v>#NUM!</v>
      </c>
      <c r="BE341" s="57" t="e">
        <f t="shared" si="691"/>
        <v>#NUM!</v>
      </c>
      <c r="BF341" s="57" t="e">
        <f t="shared" si="691"/>
        <v>#NUM!</v>
      </c>
      <c r="BG341" s="57" t="e">
        <f t="shared" si="691"/>
        <v>#NUM!</v>
      </c>
      <c r="BH341" s="57" t="e">
        <f t="shared" si="691"/>
        <v>#NUM!</v>
      </c>
      <c r="BI341" s="5">
        <f t="shared" si="673"/>
        <v>4.7636825096417548</v>
      </c>
    </row>
    <row r="342" spans="4:61" s="1" customFormat="1">
      <c r="D342" s="5"/>
      <c r="E342" s="5"/>
      <c r="F342" s="5"/>
      <c r="G342" s="5"/>
      <c r="H342" s="5"/>
      <c r="O342" s="3"/>
      <c r="P342" s="57">
        <v>165.5</v>
      </c>
      <c r="Q342" s="57">
        <f t="shared" si="668"/>
        <v>0</v>
      </c>
      <c r="R342" s="57">
        <f t="shared" si="669"/>
        <v>1</v>
      </c>
      <c r="S342" s="57">
        <f t="shared" ref="S342:AL342" si="692">R342+(($B$5*$P342)^S$10)/FACT(S$10)</f>
        <v>795.4</v>
      </c>
      <c r="T342" s="57">
        <f t="shared" si="692"/>
        <v>316331.08</v>
      </c>
      <c r="U342" s="57">
        <f t="shared" si="692"/>
        <v>83870179.143999994</v>
      </c>
      <c r="V342" s="57">
        <f t="shared" si="692"/>
        <v>16677664404.654398</v>
      </c>
      <c r="W342" s="57">
        <f t="shared" si="692"/>
        <v>2653099690953.7466</v>
      </c>
      <c r="X342" s="57">
        <f t="shared" si="692"/>
        <v>351715376006053.5</v>
      </c>
      <c r="Y342" s="57">
        <f t="shared" si="692"/>
        <v>3.996529713382252E+16</v>
      </c>
      <c r="Z342" s="57">
        <f t="shared" si="692"/>
        <v>3.9735939656849971E+18</v>
      </c>
      <c r="AA342" s="57">
        <f t="shared" si="692"/>
        <v>3.5118188444313538E+20</v>
      </c>
      <c r="AB342" s="57">
        <f t="shared" si="692"/>
        <v>2.793340847997179E+22</v>
      </c>
      <c r="AC342" s="57">
        <f t="shared" si="692"/>
        <v>2.0198716637061507E+24</v>
      </c>
      <c r="AD342" s="57">
        <f t="shared" si="692"/>
        <v>1.3388618415967918E+26</v>
      </c>
      <c r="AE342" s="57">
        <f t="shared" si="692"/>
        <v>8.1919322339136006E+27</v>
      </c>
      <c r="AF342" s="57">
        <f t="shared" si="692"/>
        <v>4.6542848808566457E+29</v>
      </c>
      <c r="AG342" s="57">
        <f t="shared" si="692"/>
        <v>2.4680676485994398E+31</v>
      </c>
      <c r="AH342" s="57">
        <f t="shared" si="692"/>
        <v>1.2269677395821629E+33</v>
      </c>
      <c r="AI342" s="57">
        <f t="shared" si="692"/>
        <v>5.7409134970381936E+34</v>
      </c>
      <c r="AJ342" s="57">
        <f t="shared" si="692"/>
        <v>2.5369154487563455E+36</v>
      </c>
      <c r="AK342" s="57">
        <f t="shared" si="692"/>
        <v>1.0620637943147054E+38</v>
      </c>
      <c r="AL342" s="57">
        <f t="shared" si="692"/>
        <v>4.2239574888248778E+39</v>
      </c>
      <c r="AM342" s="57">
        <f t="shared" si="671"/>
        <v>1</v>
      </c>
      <c r="AN342" s="57">
        <f t="shared" si="666"/>
        <v>1.3888888888888889E-3</v>
      </c>
      <c r="AO342" s="57">
        <f t="shared" ref="AO342:BH342" si="693">AN342+1/((FACT($B$4-1-AO$10))*(($B$5*$P342)^AO$10))</f>
        <v>1.3993789862369924E-3</v>
      </c>
      <c r="AP342" s="57">
        <f t="shared" si="693"/>
        <v>1.3994450115224161E-3</v>
      </c>
      <c r="AQ342" s="57">
        <f t="shared" si="693"/>
        <v>1.3994453439760185E-3</v>
      </c>
      <c r="AR342" s="57">
        <f t="shared" si="693"/>
        <v>1.3994453452315079E-3</v>
      </c>
      <c r="AS342" s="57">
        <f t="shared" si="693"/>
        <v>1.3994453452346688E-3</v>
      </c>
      <c r="AT342" s="57">
        <f t="shared" si="693"/>
        <v>1.3994453452346727E-3</v>
      </c>
      <c r="AU342" s="57" t="e">
        <f t="shared" si="693"/>
        <v>#NUM!</v>
      </c>
      <c r="AV342" s="57" t="e">
        <f t="shared" si="693"/>
        <v>#NUM!</v>
      </c>
      <c r="AW342" s="57" t="e">
        <f t="shared" si="693"/>
        <v>#NUM!</v>
      </c>
      <c r="AX342" s="57" t="e">
        <f t="shared" si="693"/>
        <v>#NUM!</v>
      </c>
      <c r="AY342" s="57" t="e">
        <f t="shared" si="693"/>
        <v>#NUM!</v>
      </c>
      <c r="AZ342" s="57" t="e">
        <f t="shared" si="693"/>
        <v>#NUM!</v>
      </c>
      <c r="BA342" s="57" t="e">
        <f t="shared" si="693"/>
        <v>#NUM!</v>
      </c>
      <c r="BB342" s="57" t="e">
        <f t="shared" si="693"/>
        <v>#NUM!</v>
      </c>
      <c r="BC342" s="57" t="e">
        <f t="shared" si="693"/>
        <v>#NUM!</v>
      </c>
      <c r="BD342" s="57" t="e">
        <f t="shared" si="693"/>
        <v>#NUM!</v>
      </c>
      <c r="BE342" s="57" t="e">
        <f t="shared" si="693"/>
        <v>#NUM!</v>
      </c>
      <c r="BF342" s="57" t="e">
        <f t="shared" si="693"/>
        <v>#NUM!</v>
      </c>
      <c r="BG342" s="57" t="e">
        <f t="shared" si="693"/>
        <v>#NUM!</v>
      </c>
      <c r="BH342" s="57" t="e">
        <f t="shared" si="693"/>
        <v>#NUM!</v>
      </c>
      <c r="BI342" s="5">
        <f t="shared" si="673"/>
        <v>4.763792090464765</v>
      </c>
    </row>
    <row r="343" spans="4:61" s="1" customFormat="1">
      <c r="D343" s="5"/>
      <c r="E343" s="5"/>
      <c r="F343" s="5"/>
      <c r="G343" s="5"/>
      <c r="H343" s="5"/>
      <c r="O343" s="3"/>
      <c r="P343" s="58">
        <v>166</v>
      </c>
      <c r="Q343" s="57">
        <f t="shared" si="668"/>
        <v>0</v>
      </c>
      <c r="R343" s="57">
        <f t="shared" si="669"/>
        <v>1</v>
      </c>
      <c r="S343" s="57">
        <f t="shared" ref="S343:AL343" si="694">R343+(($B$5*$P343)^S$10)/FACT(S$10)</f>
        <v>797.8</v>
      </c>
      <c r="T343" s="57">
        <f t="shared" si="694"/>
        <v>318242.91999999993</v>
      </c>
      <c r="U343" s="57">
        <f t="shared" si="694"/>
        <v>84631666.791999981</v>
      </c>
      <c r="V343" s="57">
        <f t="shared" si="694"/>
        <v>16879865702.094393</v>
      </c>
      <c r="W343" s="57">
        <f t="shared" si="694"/>
        <v>2693368361567.8833</v>
      </c>
      <c r="X343" s="57">
        <f t="shared" si="694"/>
        <v>358131040612544.63</v>
      </c>
      <c r="Y343" s="57">
        <f t="shared" si="694"/>
        <v>4.0817093504838016E+16</v>
      </c>
      <c r="Z343" s="57">
        <f t="shared" si="694"/>
        <v>4.070529754941694E+18</v>
      </c>
      <c r="AA343" s="57">
        <f t="shared" si="694"/>
        <v>3.6083442404748467E+20</v>
      </c>
      <c r="AB343" s="57">
        <f t="shared" si="694"/>
        <v>2.8787781521277303E+22</v>
      </c>
      <c r="AC343" s="57">
        <f t="shared" si="694"/>
        <v>2.087932458527888E+24</v>
      </c>
      <c r="AD343" s="57">
        <f t="shared" si="694"/>
        <v>1.3881513901176683E+26</v>
      </c>
      <c r="AE343" s="57">
        <f t="shared" si="694"/>
        <v>8.5191411529825947E+27</v>
      </c>
      <c r="AF343" s="57">
        <f t="shared" si="694"/>
        <v>4.8547941029097942E+29</v>
      </c>
      <c r="AG343" s="57">
        <f t="shared" si="694"/>
        <v>2.5821608906901369E+31</v>
      </c>
      <c r="AH343" s="57">
        <f t="shared" si="694"/>
        <v>1.2875608578380986E+33</v>
      </c>
      <c r="AI343" s="57">
        <f t="shared" si="694"/>
        <v>6.0426021654801517E+34</v>
      </c>
      <c r="AJ343" s="57">
        <f t="shared" si="694"/>
        <v>2.6782885529337146E+36</v>
      </c>
      <c r="AK343" s="57">
        <f t="shared" si="694"/>
        <v>1.1246317618046203E+38</v>
      </c>
      <c r="AL343" s="57">
        <f t="shared" si="694"/>
        <v>4.4862930992611886E+39</v>
      </c>
      <c r="AM343" s="57">
        <f t="shared" si="671"/>
        <v>1</v>
      </c>
      <c r="AN343" s="57">
        <f t="shared" si="666"/>
        <v>1.3888888888888889E-3</v>
      </c>
      <c r="AO343" s="57">
        <f t="shared" ref="AO343:BH343" si="695">AN343+1/((FACT($B$4-1-AO$10))*(($B$5*$P343)^AO$10))</f>
        <v>1.3993473895582329E-3</v>
      </c>
      <c r="AP343" s="57">
        <f t="shared" si="695"/>
        <v>1.3994130176999834E-3</v>
      </c>
      <c r="AQ343" s="57">
        <f t="shared" si="695"/>
        <v>1.3994133471585263E-3</v>
      </c>
      <c r="AR343" s="57">
        <f t="shared" si="695"/>
        <v>1.3994133483989576E-3</v>
      </c>
      <c r="AS343" s="57">
        <f t="shared" si="695"/>
        <v>1.3994133484020713E-3</v>
      </c>
      <c r="AT343" s="57">
        <f t="shared" si="695"/>
        <v>1.3994133484020752E-3</v>
      </c>
      <c r="AU343" s="57" t="e">
        <f t="shared" si="695"/>
        <v>#NUM!</v>
      </c>
      <c r="AV343" s="57" t="e">
        <f t="shared" si="695"/>
        <v>#NUM!</v>
      </c>
      <c r="AW343" s="57" t="e">
        <f t="shared" si="695"/>
        <v>#NUM!</v>
      </c>
      <c r="AX343" s="57" t="e">
        <f t="shared" si="695"/>
        <v>#NUM!</v>
      </c>
      <c r="AY343" s="57" t="e">
        <f t="shared" si="695"/>
        <v>#NUM!</v>
      </c>
      <c r="AZ343" s="57" t="e">
        <f t="shared" si="695"/>
        <v>#NUM!</v>
      </c>
      <c r="BA343" s="57" t="e">
        <f t="shared" si="695"/>
        <v>#NUM!</v>
      </c>
      <c r="BB343" s="57" t="e">
        <f t="shared" si="695"/>
        <v>#NUM!</v>
      </c>
      <c r="BC343" s="57" t="e">
        <f t="shared" si="695"/>
        <v>#NUM!</v>
      </c>
      <c r="BD343" s="57" t="e">
        <f t="shared" si="695"/>
        <v>#NUM!</v>
      </c>
      <c r="BE343" s="57" t="e">
        <f t="shared" si="695"/>
        <v>#NUM!</v>
      </c>
      <c r="BF343" s="57" t="e">
        <f t="shared" si="695"/>
        <v>#NUM!</v>
      </c>
      <c r="BG343" s="57" t="e">
        <f t="shared" si="695"/>
        <v>#NUM!</v>
      </c>
      <c r="BH343" s="57" t="e">
        <f t="shared" si="695"/>
        <v>#NUM!</v>
      </c>
      <c r="BI343" s="5">
        <f t="shared" si="673"/>
        <v>4.763901012005511</v>
      </c>
    </row>
    <row r="344" spans="4:61" s="1" customFormat="1">
      <c r="D344" s="5"/>
      <c r="E344" s="5"/>
      <c r="F344" s="5"/>
      <c r="G344" s="5"/>
      <c r="H344" s="5"/>
      <c r="O344" s="3"/>
      <c r="P344" s="57">
        <v>166.5</v>
      </c>
      <c r="Q344" s="57">
        <f t="shared" si="668"/>
        <v>0</v>
      </c>
      <c r="R344" s="57">
        <f t="shared" si="669"/>
        <v>1</v>
      </c>
      <c r="S344" s="57">
        <f t="shared" ref="S344:AL344" si="696">R344+(($B$5*$P344)^S$10)/FACT(S$10)</f>
        <v>800.19999999999993</v>
      </c>
      <c r="T344" s="57">
        <f t="shared" si="696"/>
        <v>320160.51999999996</v>
      </c>
      <c r="U344" s="57">
        <f t="shared" si="696"/>
        <v>85397749.767999977</v>
      </c>
      <c r="V344" s="57">
        <f t="shared" si="696"/>
        <v>17083900081.518394</v>
      </c>
      <c r="W344" s="57">
        <f t="shared" si="696"/>
        <v>2734124512788.5015</v>
      </c>
      <c r="X344" s="57">
        <f t="shared" si="696"/>
        <v>364643934125358.56</v>
      </c>
      <c r="Y344" s="57">
        <f t="shared" si="696"/>
        <v>4.1684403911606216E+16</v>
      </c>
      <c r="Z344" s="57">
        <f t="shared" si="696"/>
        <v>4.1695284256619433E+18</v>
      </c>
      <c r="AA344" s="57">
        <f t="shared" si="696"/>
        <v>3.7072207755709186E+20</v>
      </c>
      <c r="AB344" s="57">
        <f t="shared" si="696"/>
        <v>2.966560180414097E+22</v>
      </c>
      <c r="AC344" s="57">
        <f t="shared" si="696"/>
        <v>2.158071772484671E+24</v>
      </c>
      <c r="AD344" s="57">
        <f t="shared" si="696"/>
        <v>1.4390992273980796E+26</v>
      </c>
      <c r="AE344" s="57">
        <f t="shared" si="696"/>
        <v>8.858377560669405E+27</v>
      </c>
      <c r="AF344" s="57">
        <f t="shared" si="696"/>
        <v>5.0632998729162185E+29</v>
      </c>
      <c r="AG344" s="57">
        <f t="shared" si="696"/>
        <v>2.7011617353756763E+31</v>
      </c>
      <c r="AH344" s="57">
        <f t="shared" si="696"/>
        <v>1.3509507213086906E+33</v>
      </c>
      <c r="AI344" s="57">
        <f t="shared" si="696"/>
        <v>6.3591664361354743E+34</v>
      </c>
      <c r="AJ344" s="57">
        <f t="shared" si="696"/>
        <v>2.8270793499793996E+36</v>
      </c>
      <c r="AK344" s="57">
        <f t="shared" si="696"/>
        <v>1.1906809821029207E+38</v>
      </c>
      <c r="AL344" s="57">
        <f t="shared" si="696"/>
        <v>4.7640592118683869E+39</v>
      </c>
      <c r="AM344" s="57">
        <f t="shared" si="671"/>
        <v>1</v>
      </c>
      <c r="AN344" s="57">
        <f t="shared" si="666"/>
        <v>1.3888888888888889E-3</v>
      </c>
      <c r="AO344" s="57">
        <f t="shared" ref="AO344:BH344" si="697">AN344+1/((FACT($B$4-1-AO$10))*(($B$5*$P344)^AO$10))</f>
        <v>1.399315982649316E-3</v>
      </c>
      <c r="AP344" s="57">
        <f t="shared" si="697"/>
        <v>1.3993812172198893E-3</v>
      </c>
      <c r="AQ344" s="57">
        <f t="shared" si="697"/>
        <v>1.3993815437192416E-3</v>
      </c>
      <c r="AR344" s="57">
        <f t="shared" si="697"/>
        <v>1.3993815449448398E-3</v>
      </c>
      <c r="AS344" s="57">
        <f t="shared" si="697"/>
        <v>1.3993815449479068E-3</v>
      </c>
      <c r="AT344" s="57">
        <f t="shared" si="697"/>
        <v>1.3993815449479107E-3</v>
      </c>
      <c r="AU344" s="57" t="e">
        <f t="shared" si="697"/>
        <v>#NUM!</v>
      </c>
      <c r="AV344" s="57" t="e">
        <f t="shared" si="697"/>
        <v>#NUM!</v>
      </c>
      <c r="AW344" s="57" t="e">
        <f t="shared" si="697"/>
        <v>#NUM!</v>
      </c>
      <c r="AX344" s="57" t="e">
        <f t="shared" si="697"/>
        <v>#NUM!</v>
      </c>
      <c r="AY344" s="57" t="e">
        <f t="shared" si="697"/>
        <v>#NUM!</v>
      </c>
      <c r="AZ344" s="57" t="e">
        <f t="shared" si="697"/>
        <v>#NUM!</v>
      </c>
      <c r="BA344" s="57" t="e">
        <f t="shared" si="697"/>
        <v>#NUM!</v>
      </c>
      <c r="BB344" s="57" t="e">
        <f t="shared" si="697"/>
        <v>#NUM!</v>
      </c>
      <c r="BC344" s="57" t="e">
        <f t="shared" si="697"/>
        <v>#NUM!</v>
      </c>
      <c r="BD344" s="57" t="e">
        <f t="shared" si="697"/>
        <v>#NUM!</v>
      </c>
      <c r="BE344" s="57" t="e">
        <f t="shared" si="697"/>
        <v>#NUM!</v>
      </c>
      <c r="BF344" s="57" t="e">
        <f t="shared" si="697"/>
        <v>#NUM!</v>
      </c>
      <c r="BG344" s="57" t="e">
        <f t="shared" si="697"/>
        <v>#NUM!</v>
      </c>
      <c r="BH344" s="57" t="e">
        <f t="shared" si="697"/>
        <v>#NUM!</v>
      </c>
      <c r="BI344" s="5">
        <f t="shared" si="673"/>
        <v>4.76400928019586</v>
      </c>
    </row>
    <row r="345" spans="4:61" s="1" customFormat="1">
      <c r="D345" s="5"/>
      <c r="E345" s="5"/>
      <c r="F345" s="5"/>
      <c r="G345" s="5"/>
      <c r="H345" s="5"/>
      <c r="O345" s="3"/>
      <c r="P345" s="58">
        <v>167</v>
      </c>
      <c r="Q345" s="57">
        <f t="shared" si="668"/>
        <v>0</v>
      </c>
      <c r="R345" s="57">
        <f t="shared" si="669"/>
        <v>1</v>
      </c>
      <c r="S345" s="57">
        <f t="shared" ref="S345:AL345" si="698">R345+(($B$5*$P345)^S$10)/FACT(S$10)</f>
        <v>802.6</v>
      </c>
      <c r="T345" s="57">
        <f t="shared" si="698"/>
        <v>322083.88</v>
      </c>
      <c r="U345" s="57">
        <f t="shared" si="698"/>
        <v>86168441.896000013</v>
      </c>
      <c r="V345" s="57">
        <f t="shared" si="698"/>
        <v>17289778588.302402</v>
      </c>
      <c r="W345" s="57">
        <f t="shared" si="698"/>
        <v>2775372557260.1768</v>
      </c>
      <c r="X345" s="57">
        <f t="shared" si="698"/>
        <v>371255231787822.63</v>
      </c>
      <c r="Y345" s="57">
        <f t="shared" si="698"/>
        <v>4.256746311167624E+16</v>
      </c>
      <c r="Z345" s="57">
        <f t="shared" si="698"/>
        <v>4.2706274926764948E+18</v>
      </c>
      <c r="AA345" s="57">
        <f t="shared" si="698"/>
        <v>3.8084984079258301E+20</v>
      </c>
      <c r="AB345" s="57">
        <f t="shared" si="698"/>
        <v>3.0567439578913091E+22</v>
      </c>
      <c r="AC345" s="57">
        <f t="shared" si="698"/>
        <v>2.2303465608586769E+24</v>
      </c>
      <c r="AD345" s="57">
        <f t="shared" si="698"/>
        <v>1.4917559186234688E+26</v>
      </c>
      <c r="AE345" s="57">
        <f t="shared" si="698"/>
        <v>9.2100454867602651E+27</v>
      </c>
      <c r="AF345" s="57">
        <f t="shared" si="698"/>
        <v>5.2800956746891548E+29</v>
      </c>
      <c r="AG345" s="57">
        <f t="shared" si="698"/>
        <v>2.8252656022195296E+31</v>
      </c>
      <c r="AH345" s="57">
        <f t="shared" si="698"/>
        <v>1.4172574434039865E+33</v>
      </c>
      <c r="AI345" s="57">
        <f t="shared" si="698"/>
        <v>6.6912918476653625E+34</v>
      </c>
      <c r="AJ345" s="57">
        <f t="shared" si="698"/>
        <v>2.9836530231573708E+36</v>
      </c>
      <c r="AK345" s="57">
        <f t="shared" si="698"/>
        <v>1.2603938291326595E+38</v>
      </c>
      <c r="AL345" s="57">
        <f t="shared" si="698"/>
        <v>5.0581130369088184E+39</v>
      </c>
      <c r="AM345" s="57">
        <f t="shared" si="671"/>
        <v>1</v>
      </c>
      <c r="AN345" s="57">
        <f t="shared" si="666"/>
        <v>1.3888888888888889E-3</v>
      </c>
      <c r="AO345" s="57">
        <f t="shared" ref="AO345:BH345" si="699">AN345+1/((FACT($B$4-1-AO$10))*(($B$5*$P345)^AO$10))</f>
        <v>1.399284763805722E-3</v>
      </c>
      <c r="AP345" s="57">
        <f t="shared" si="699"/>
        <v>1.3993496083348938E-3</v>
      </c>
      <c r="AQ345" s="57">
        <f t="shared" si="699"/>
        <v>1.3993499319103887E-3</v>
      </c>
      <c r="AR345" s="57">
        <f t="shared" si="699"/>
        <v>1.3993499331213749E-3</v>
      </c>
      <c r="AS345" s="57">
        <f t="shared" si="699"/>
        <v>1.3993499331243964E-3</v>
      </c>
      <c r="AT345" s="57">
        <f t="shared" si="699"/>
        <v>1.3993499331244E-3</v>
      </c>
      <c r="AU345" s="57" t="e">
        <f t="shared" si="699"/>
        <v>#NUM!</v>
      </c>
      <c r="AV345" s="57" t="e">
        <f t="shared" si="699"/>
        <v>#NUM!</v>
      </c>
      <c r="AW345" s="57" t="e">
        <f t="shared" si="699"/>
        <v>#NUM!</v>
      </c>
      <c r="AX345" s="57" t="e">
        <f t="shared" si="699"/>
        <v>#NUM!</v>
      </c>
      <c r="AY345" s="57" t="e">
        <f t="shared" si="699"/>
        <v>#NUM!</v>
      </c>
      <c r="AZ345" s="57" t="e">
        <f t="shared" si="699"/>
        <v>#NUM!</v>
      </c>
      <c r="BA345" s="57" t="e">
        <f t="shared" si="699"/>
        <v>#NUM!</v>
      </c>
      <c r="BB345" s="57" t="e">
        <f t="shared" si="699"/>
        <v>#NUM!</v>
      </c>
      <c r="BC345" s="57" t="e">
        <f t="shared" si="699"/>
        <v>#NUM!</v>
      </c>
      <c r="BD345" s="57" t="e">
        <f t="shared" si="699"/>
        <v>#NUM!</v>
      </c>
      <c r="BE345" s="57" t="e">
        <f t="shared" si="699"/>
        <v>#NUM!</v>
      </c>
      <c r="BF345" s="57" t="e">
        <f t="shared" si="699"/>
        <v>#NUM!</v>
      </c>
      <c r="BG345" s="57" t="e">
        <f t="shared" si="699"/>
        <v>#NUM!</v>
      </c>
      <c r="BH345" s="57" t="e">
        <f t="shared" si="699"/>
        <v>#NUM!</v>
      </c>
      <c r="BI345" s="5">
        <f t="shared" si="673"/>
        <v>4.7641169008967328</v>
      </c>
    </row>
    <row r="346" spans="4:61" s="1" customFormat="1">
      <c r="D346" s="5"/>
      <c r="E346" s="5"/>
      <c r="F346" s="5"/>
      <c r="G346" s="5"/>
      <c r="H346" s="5"/>
      <c r="O346" s="3"/>
      <c r="P346" s="57">
        <v>167.5</v>
      </c>
      <c r="Q346" s="57">
        <f t="shared" si="668"/>
        <v>0</v>
      </c>
      <c r="R346" s="57">
        <f t="shared" si="669"/>
        <v>1</v>
      </c>
      <c r="S346" s="57">
        <f t="shared" ref="S346:AL346" si="700">R346+(($B$5*$P346)^S$10)/FACT(S$10)</f>
        <v>805</v>
      </c>
      <c r="T346" s="57">
        <f t="shared" si="700"/>
        <v>324013</v>
      </c>
      <c r="U346" s="57">
        <f t="shared" si="700"/>
        <v>86943757</v>
      </c>
      <c r="V346" s="57">
        <f t="shared" si="700"/>
        <v>17497512301</v>
      </c>
      <c r="W346" s="57">
        <f t="shared" si="700"/>
        <v>2817116934176.2002</v>
      </c>
      <c r="X346" s="57">
        <f t="shared" si="700"/>
        <v>377966119465453</v>
      </c>
      <c r="Y346" s="57">
        <f t="shared" si="700"/>
        <v>4.346650869591496E+16</v>
      </c>
      <c r="Z346" s="57">
        <f t="shared" si="700"/>
        <v>4.3738650376290908E+18</v>
      </c>
      <c r="AA346" s="57">
        <f t="shared" si="700"/>
        <v>3.9122280028899279E+20</v>
      </c>
      <c r="AB346" s="57">
        <f t="shared" si="700"/>
        <v>3.1493877194498635E+22</v>
      </c>
      <c r="AC346" s="57">
        <f t="shared" si="700"/>
        <v>2.30481516200764E+24</v>
      </c>
      <c r="AD346" s="57">
        <f t="shared" si="700"/>
        <v>1.5461734124448808E+26</v>
      </c>
      <c r="AE346" s="57">
        <f t="shared" si="700"/>
        <v>9.5745612620378942E+27</v>
      </c>
      <c r="AF346" s="57">
        <f t="shared" si="700"/>
        <v>5.5054848357045927E+29</v>
      </c>
      <c r="AG346" s="57">
        <f t="shared" si="700"/>
        <v>2.9546750719301841E+31</v>
      </c>
      <c r="AH346" s="57">
        <f t="shared" si="700"/>
        <v>1.4866059130648041E+33</v>
      </c>
      <c r="AI346" s="57">
        <f t="shared" si="700"/>
        <v>7.0396933355757967E+34</v>
      </c>
      <c r="AJ346" s="57">
        <f t="shared" si="700"/>
        <v>3.1483915591293853E+36</v>
      </c>
      <c r="AK346" s="57">
        <f t="shared" si="700"/>
        <v>1.3339616414449764E+38</v>
      </c>
      <c r="AL346" s="57">
        <f t="shared" si="700"/>
        <v>5.369356622076302E+39</v>
      </c>
      <c r="AM346" s="57">
        <f t="shared" si="671"/>
        <v>1</v>
      </c>
      <c r="AN346" s="57">
        <f t="shared" si="666"/>
        <v>1.3888888888888889E-3</v>
      </c>
      <c r="AO346" s="57">
        <f t="shared" ref="AO346:BH346" si="701">AN346+1/((FACT($B$4-1-AO$10))*(($B$5*$P346)^AO$10))</f>
        <v>1.3992537313432837E-3</v>
      </c>
      <c r="AP346" s="57">
        <f t="shared" si="701"/>
        <v>1.3993181893187463E-3</v>
      </c>
      <c r="AQ346" s="57">
        <f t="shared" si="701"/>
        <v>1.3993185100051914E-3</v>
      </c>
      <c r="AR346" s="57">
        <f t="shared" si="701"/>
        <v>1.3993185112017826E-3</v>
      </c>
      <c r="AS346" s="57">
        <f t="shared" si="701"/>
        <v>1.3993185112047592E-3</v>
      </c>
      <c r="AT346" s="57">
        <f t="shared" si="701"/>
        <v>1.3993185112047629E-3</v>
      </c>
      <c r="AU346" s="57" t="e">
        <f t="shared" si="701"/>
        <v>#NUM!</v>
      </c>
      <c r="AV346" s="57" t="e">
        <f t="shared" si="701"/>
        <v>#NUM!</v>
      </c>
      <c r="AW346" s="57" t="e">
        <f t="shared" si="701"/>
        <v>#NUM!</v>
      </c>
      <c r="AX346" s="57" t="e">
        <f t="shared" si="701"/>
        <v>#NUM!</v>
      </c>
      <c r="AY346" s="57" t="e">
        <f t="shared" si="701"/>
        <v>#NUM!</v>
      </c>
      <c r="AZ346" s="57" t="e">
        <f t="shared" si="701"/>
        <v>#NUM!</v>
      </c>
      <c r="BA346" s="57" t="e">
        <f t="shared" si="701"/>
        <v>#NUM!</v>
      </c>
      <c r="BB346" s="57" t="e">
        <f t="shared" si="701"/>
        <v>#NUM!</v>
      </c>
      <c r="BC346" s="57" t="e">
        <f t="shared" si="701"/>
        <v>#NUM!</v>
      </c>
      <c r="BD346" s="57" t="e">
        <f t="shared" si="701"/>
        <v>#NUM!</v>
      </c>
      <c r="BE346" s="57" t="e">
        <f t="shared" si="701"/>
        <v>#NUM!</v>
      </c>
      <c r="BF346" s="57" t="e">
        <f t="shared" si="701"/>
        <v>#NUM!</v>
      </c>
      <c r="BG346" s="57" t="e">
        <f t="shared" si="701"/>
        <v>#NUM!</v>
      </c>
      <c r="BH346" s="57" t="e">
        <f t="shared" si="701"/>
        <v>#NUM!</v>
      </c>
      <c r="BI346" s="5">
        <f t="shared" si="673"/>
        <v>4.7642238798991565</v>
      </c>
    </row>
    <row r="347" spans="4:61" s="1" customFormat="1">
      <c r="D347" s="5"/>
      <c r="E347" s="5"/>
      <c r="F347" s="5"/>
      <c r="G347" s="5"/>
      <c r="H347" s="5"/>
      <c r="O347" s="3"/>
      <c r="P347" s="58">
        <v>168</v>
      </c>
      <c r="Q347" s="57">
        <f t="shared" si="668"/>
        <v>0</v>
      </c>
      <c r="R347" s="57">
        <f t="shared" si="669"/>
        <v>1</v>
      </c>
      <c r="S347" s="57">
        <f t="shared" ref="S347:AL347" si="702">R347+(($B$5*$P347)^S$10)/FACT(S$10)</f>
        <v>807.4</v>
      </c>
      <c r="T347" s="57">
        <f t="shared" si="702"/>
        <v>325947.88</v>
      </c>
      <c r="U347" s="57">
        <f t="shared" si="702"/>
        <v>87723708.903999984</v>
      </c>
      <c r="V347" s="57">
        <f t="shared" si="702"/>
        <v>17707112331.342396</v>
      </c>
      <c r="W347" s="57">
        <f t="shared" si="702"/>
        <v>2859362109358.207</v>
      </c>
      <c r="X347" s="57">
        <f t="shared" si="702"/>
        <v>384777793709768.81</v>
      </c>
      <c r="Y347" s="57">
        <f t="shared" si="702"/>
        <v>4.4381781114077064E+16</v>
      </c>
      <c r="Z347" s="57">
        <f t="shared" si="702"/>
        <v>4.4792797158071009E+18</v>
      </c>
      <c r="AA347" s="57">
        <f t="shared" si="702"/>
        <v>4.0184613466430203E+20</v>
      </c>
      <c r="AB347" s="57">
        <f t="shared" si="702"/>
        <v>3.2445509317710932E+22</v>
      </c>
      <c r="AC347" s="57">
        <f t="shared" si="702"/>
        <v>2.3815373266639652E+24</v>
      </c>
      <c r="AD347" s="57">
        <f t="shared" si="702"/>
        <v>1.6024050745233227E+26</v>
      </c>
      <c r="AE347" s="57">
        <f t="shared" si="702"/>
        <v>9.9523538543245572E+27</v>
      </c>
      <c r="AF347" s="57">
        <f t="shared" si="702"/>
        <v>5.7397808263416472E+29</v>
      </c>
      <c r="AG347" s="57">
        <f t="shared" si="702"/>
        <v>3.0896001261838367E+31</v>
      </c>
      <c r="AH347" s="57">
        <f t="shared" si="702"/>
        <v>1.5591259694937302E+33</v>
      </c>
      <c r="AI347" s="57">
        <f t="shared" si="702"/>
        <v>7.4051163991975946E+34</v>
      </c>
      <c r="AJ347" s="57">
        <f t="shared" si="702"/>
        <v>3.3216944673991789E+36</v>
      </c>
      <c r="AK347" s="57">
        <f t="shared" si="702"/>
        <v>1.4115851340779752E+38</v>
      </c>
      <c r="AL347" s="57">
        <f t="shared" si="702"/>
        <v>5.6987390530846588E+39</v>
      </c>
      <c r="AM347" s="57">
        <f t="shared" si="671"/>
        <v>1</v>
      </c>
      <c r="AN347" s="57">
        <f t="shared" si="666"/>
        <v>1.3888888888888889E-3</v>
      </c>
      <c r="AO347" s="57">
        <f t="shared" ref="AO347:BH347" si="703">AN347+1/((FACT($B$4-1-AO$10))*(($B$5*$P347)^AO$10))</f>
        <v>1.3992228835978835E-3</v>
      </c>
      <c r="AP347" s="57">
        <f t="shared" si="703"/>
        <v>1.3992869584658709E-3</v>
      </c>
      <c r="AQ347" s="57">
        <f t="shared" si="703"/>
        <v>1.3992872762975575E-3</v>
      </c>
      <c r="AR347" s="57">
        <f t="shared" si="703"/>
        <v>1.3992872774799671E-3</v>
      </c>
      <c r="AS347" s="57">
        <f t="shared" si="703"/>
        <v>1.3992872774828996E-3</v>
      </c>
      <c r="AT347" s="57">
        <f t="shared" si="703"/>
        <v>1.3992872774829033E-3</v>
      </c>
      <c r="AU347" s="57" t="e">
        <f t="shared" si="703"/>
        <v>#NUM!</v>
      </c>
      <c r="AV347" s="57" t="e">
        <f t="shared" si="703"/>
        <v>#NUM!</v>
      </c>
      <c r="AW347" s="57" t="e">
        <f t="shared" si="703"/>
        <v>#NUM!</v>
      </c>
      <c r="AX347" s="57" t="e">
        <f t="shared" si="703"/>
        <v>#NUM!</v>
      </c>
      <c r="AY347" s="57" t="e">
        <f t="shared" si="703"/>
        <v>#NUM!</v>
      </c>
      <c r="AZ347" s="57" t="e">
        <f t="shared" si="703"/>
        <v>#NUM!</v>
      </c>
      <c r="BA347" s="57" t="e">
        <f t="shared" si="703"/>
        <v>#NUM!</v>
      </c>
      <c r="BB347" s="57" t="e">
        <f t="shared" si="703"/>
        <v>#NUM!</v>
      </c>
      <c r="BC347" s="57" t="e">
        <f t="shared" si="703"/>
        <v>#NUM!</v>
      </c>
      <c r="BD347" s="57" t="e">
        <f t="shared" si="703"/>
        <v>#NUM!</v>
      </c>
      <c r="BE347" s="57" t="e">
        <f t="shared" si="703"/>
        <v>#NUM!</v>
      </c>
      <c r="BF347" s="57" t="e">
        <f t="shared" si="703"/>
        <v>#NUM!</v>
      </c>
      <c r="BG347" s="57" t="e">
        <f t="shared" si="703"/>
        <v>#NUM!</v>
      </c>
      <c r="BH347" s="57" t="e">
        <f t="shared" si="703"/>
        <v>#NUM!</v>
      </c>
      <c r="BI347" s="5">
        <f t="shared" si="673"/>
        <v>4.7643302229253068</v>
      </c>
    </row>
    <row r="348" spans="4:61" s="1" customFormat="1">
      <c r="D348" s="5"/>
      <c r="E348" s="5"/>
      <c r="F348" s="5"/>
      <c r="G348" s="5"/>
      <c r="H348" s="5"/>
      <c r="O348" s="3"/>
      <c r="P348" s="57">
        <v>168.5</v>
      </c>
      <c r="Q348" s="57">
        <f t="shared" si="668"/>
        <v>0</v>
      </c>
      <c r="R348" s="57">
        <f t="shared" si="669"/>
        <v>1</v>
      </c>
      <c r="S348" s="57">
        <f t="shared" ref="S348:AL348" si="704">R348+(($B$5*$P348)^S$10)/FACT(S$10)</f>
        <v>809.8</v>
      </c>
      <c r="T348" s="57">
        <f t="shared" si="704"/>
        <v>327888.51999999996</v>
      </c>
      <c r="U348" s="57">
        <f t="shared" si="704"/>
        <v>88508311.431999981</v>
      </c>
      <c r="V348" s="57">
        <f t="shared" si="704"/>
        <v>17918589824.238396</v>
      </c>
      <c r="W348" s="57">
        <f t="shared" si="704"/>
        <v>2902112575335.8008</v>
      </c>
      <c r="X348" s="57">
        <f t="shared" si="704"/>
        <v>391691461822294.44</v>
      </c>
      <c r="Y348" s="57">
        <f t="shared" si="704"/>
        <v>4.5313523700528032E+16</v>
      </c>
      <c r="Z348" s="57">
        <f t="shared" si="704"/>
        <v>4.5869107630336773E+18</v>
      </c>
      <c r="AA348" s="57">
        <f t="shared" si="704"/>
        <v>4.1272511600443936E+20</v>
      </c>
      <c r="AB348" s="57">
        <f t="shared" si="704"/>
        <v>3.3422943155929326E+22</v>
      </c>
      <c r="AC348" s="57">
        <f t="shared" si="704"/>
        <v>2.4605742477642246E+24</v>
      </c>
      <c r="AD348" s="57">
        <f t="shared" si="704"/>
        <v>1.660505721783633E+26</v>
      </c>
      <c r="AE348" s="57">
        <f t="shared" si="704"/>
        <v>1.0343865212660557E+28</v>
      </c>
      <c r="AF348" s="57">
        <f t="shared" si="704"/>
        <v>5.9833075672851758E+29</v>
      </c>
      <c r="AG348" s="57">
        <f t="shared" si="704"/>
        <v>3.2302583947263535E+31</v>
      </c>
      <c r="AH348" s="57">
        <f t="shared" si="704"/>
        <v>1.6349525827288082E+33</v>
      </c>
      <c r="AI348" s="57">
        <f t="shared" si="704"/>
        <v>7.7883383112994301E+34</v>
      </c>
      <c r="AJ348" s="57">
        <f t="shared" si="704"/>
        <v>3.5039795282729236E+36</v>
      </c>
      <c r="AK348" s="57">
        <f t="shared" si="704"/>
        <v>1.4934748280223874E+38</v>
      </c>
      <c r="AL348" s="57">
        <f t="shared" si="704"/>
        <v>6.0472587552014161E+39</v>
      </c>
      <c r="AM348" s="57">
        <f t="shared" si="671"/>
        <v>1</v>
      </c>
      <c r="AN348" s="57">
        <f t="shared" si="666"/>
        <v>1.3888888888888889E-3</v>
      </c>
      <c r="AO348" s="57">
        <f t="shared" ref="AO348:BH348" si="705">AN348+1/((FACT($B$4-1-AO$10))*(($B$5*$P348)^AO$10))</f>
        <v>1.3991922189251567E-3</v>
      </c>
      <c r="AP348" s="57">
        <f t="shared" si="705"/>
        <v>1.3992559140910586E-3</v>
      </c>
      <c r="AQ348" s="57">
        <f t="shared" si="705"/>
        <v>1.3992562291017703E-3</v>
      </c>
      <c r="AR348" s="57">
        <f t="shared" si="705"/>
        <v>1.3992562302702076E-3</v>
      </c>
      <c r="AS348" s="57">
        <f t="shared" si="705"/>
        <v>1.399256230273097E-3</v>
      </c>
      <c r="AT348" s="57">
        <f t="shared" si="705"/>
        <v>1.3992562302731005E-3</v>
      </c>
      <c r="AU348" s="57" t="e">
        <f t="shared" si="705"/>
        <v>#NUM!</v>
      </c>
      <c r="AV348" s="57" t="e">
        <f t="shared" si="705"/>
        <v>#NUM!</v>
      </c>
      <c r="AW348" s="57" t="e">
        <f t="shared" si="705"/>
        <v>#NUM!</v>
      </c>
      <c r="AX348" s="57" t="e">
        <f t="shared" si="705"/>
        <v>#NUM!</v>
      </c>
      <c r="AY348" s="57" t="e">
        <f t="shared" si="705"/>
        <v>#NUM!</v>
      </c>
      <c r="AZ348" s="57" t="e">
        <f t="shared" si="705"/>
        <v>#NUM!</v>
      </c>
      <c r="BA348" s="57" t="e">
        <f t="shared" si="705"/>
        <v>#NUM!</v>
      </c>
      <c r="BB348" s="57" t="e">
        <f t="shared" si="705"/>
        <v>#NUM!</v>
      </c>
      <c r="BC348" s="57" t="e">
        <f t="shared" si="705"/>
        <v>#NUM!</v>
      </c>
      <c r="BD348" s="57" t="e">
        <f t="shared" si="705"/>
        <v>#NUM!</v>
      </c>
      <c r="BE348" s="57" t="e">
        <f t="shared" si="705"/>
        <v>#NUM!</v>
      </c>
      <c r="BF348" s="57" t="e">
        <f t="shared" si="705"/>
        <v>#NUM!</v>
      </c>
      <c r="BG348" s="57" t="e">
        <f t="shared" si="705"/>
        <v>#NUM!</v>
      </c>
      <c r="BH348" s="57" t="e">
        <f t="shared" si="705"/>
        <v>#NUM!</v>
      </c>
      <c r="BI348" s="5">
        <f t="shared" si="673"/>
        <v>4.7644359356295283</v>
      </c>
    </row>
    <row r="349" spans="4:61" s="1" customFormat="1">
      <c r="D349" s="5"/>
      <c r="E349" s="5"/>
      <c r="F349" s="5"/>
      <c r="G349" s="5"/>
      <c r="H349" s="5"/>
      <c r="O349" s="3"/>
      <c r="P349" s="58">
        <v>169</v>
      </c>
      <c r="Q349" s="57">
        <f t="shared" si="668"/>
        <v>0</v>
      </c>
      <c r="R349" s="57">
        <f t="shared" si="669"/>
        <v>1</v>
      </c>
      <c r="S349" s="57">
        <f t="shared" ref="S349:AL349" si="706">R349+(($B$5*$P349)^S$10)/FACT(S$10)</f>
        <v>812.19999999999993</v>
      </c>
      <c r="T349" s="57">
        <f t="shared" si="706"/>
        <v>329834.92</v>
      </c>
      <c r="U349" s="57">
        <f t="shared" si="706"/>
        <v>89297578.407999992</v>
      </c>
      <c r="V349" s="57">
        <f t="shared" si="706"/>
        <v>18131955957.774399</v>
      </c>
      <c r="W349" s="57">
        <f t="shared" si="706"/>
        <v>2945372851426.1787</v>
      </c>
      <c r="X349" s="57">
        <f t="shared" si="706"/>
        <v>398708341918754.44</v>
      </c>
      <c r="Y349" s="57">
        <f t="shared" si="706"/>
        <v>4.6261982700121128E+16</v>
      </c>
      <c r="Z349" s="57">
        <f t="shared" si="706"/>
        <v>4.6967980026218414E+18</v>
      </c>
      <c r="AA349" s="57">
        <f t="shared" si="706"/>
        <v>4.2386511126489956E+20</v>
      </c>
      <c r="AB349" s="57">
        <f t="shared" si="706"/>
        <v>3.4426798683100868E+22</v>
      </c>
      <c r="AC349" s="57">
        <f t="shared" si="706"/>
        <v>2.5419885908170407E+24</v>
      </c>
      <c r="AD349" s="57">
        <f t="shared" si="706"/>
        <v>1.7205316573907137E+26</v>
      </c>
      <c r="AE349" s="57">
        <f t="shared" si="706"/>
        <v>1.0749550619790139E+28</v>
      </c>
      <c r="AF349" s="57">
        <f t="shared" si="706"/>
        <v>6.2363997452880641E+29</v>
      </c>
      <c r="AG349" s="57">
        <f t="shared" si="706"/>
        <v>3.37687540995284E+31</v>
      </c>
      <c r="AH349" s="57">
        <f t="shared" si="706"/>
        <v>1.7142260402370077E+33</v>
      </c>
      <c r="AI349" s="57">
        <f t="shared" si="706"/>
        <v>8.1901693717573658E+34</v>
      </c>
      <c r="AJ349" s="57">
        <f t="shared" si="706"/>
        <v>3.6956835703762122E+36</v>
      </c>
      <c r="AK349" s="57">
        <f t="shared" si="706"/>
        <v>1.5798514979908608E+38</v>
      </c>
      <c r="AL349" s="57">
        <f t="shared" si="706"/>
        <v>6.4159659000355587E+39</v>
      </c>
      <c r="AM349" s="57">
        <f t="shared" si="671"/>
        <v>1</v>
      </c>
      <c r="AN349" s="57">
        <f t="shared" si="666"/>
        <v>1.3888888888888889E-3</v>
      </c>
      <c r="AO349" s="57">
        <f t="shared" ref="AO349:BH349" si="707">AN349+1/((FACT($B$4-1-AO$10))*(($B$5*$P349)^AO$10))</f>
        <v>1.3991617357001973E-3</v>
      </c>
      <c r="AP349" s="57">
        <f t="shared" si="707"/>
        <v>1.3992250545291625E-3</v>
      </c>
      <c r="AQ349" s="57">
        <f t="shared" si="707"/>
        <v>1.3992253667521851E-3</v>
      </c>
      <c r="AR349" s="57">
        <f t="shared" si="707"/>
        <v>1.3992253679068561E-3</v>
      </c>
      <c r="AS349" s="57">
        <f t="shared" si="707"/>
        <v>1.399225367909703E-3</v>
      </c>
      <c r="AT349" s="57">
        <f t="shared" si="707"/>
        <v>1.3992253679097064E-3</v>
      </c>
      <c r="AU349" s="57" t="e">
        <f t="shared" si="707"/>
        <v>#NUM!</v>
      </c>
      <c r="AV349" s="57" t="e">
        <f t="shared" si="707"/>
        <v>#NUM!</v>
      </c>
      <c r="AW349" s="57" t="e">
        <f t="shared" si="707"/>
        <v>#NUM!</v>
      </c>
      <c r="AX349" s="57" t="e">
        <f t="shared" si="707"/>
        <v>#NUM!</v>
      </c>
      <c r="AY349" s="57" t="e">
        <f t="shared" si="707"/>
        <v>#NUM!</v>
      </c>
      <c r="AZ349" s="57" t="e">
        <f t="shared" si="707"/>
        <v>#NUM!</v>
      </c>
      <c r="BA349" s="57" t="e">
        <f t="shared" si="707"/>
        <v>#NUM!</v>
      </c>
      <c r="BB349" s="57" t="e">
        <f t="shared" si="707"/>
        <v>#NUM!</v>
      </c>
      <c r="BC349" s="57" t="e">
        <f t="shared" si="707"/>
        <v>#NUM!</v>
      </c>
      <c r="BD349" s="57" t="e">
        <f t="shared" si="707"/>
        <v>#NUM!</v>
      </c>
      <c r="BE349" s="57" t="e">
        <f t="shared" si="707"/>
        <v>#NUM!</v>
      </c>
      <c r="BF349" s="57" t="e">
        <f t="shared" si="707"/>
        <v>#NUM!</v>
      </c>
      <c r="BG349" s="57" t="e">
        <f t="shared" si="707"/>
        <v>#NUM!</v>
      </c>
      <c r="BH349" s="57" t="e">
        <f t="shared" si="707"/>
        <v>#NUM!</v>
      </c>
      <c r="BI349" s="5">
        <f t="shared" si="673"/>
        <v>4.7645410235993335</v>
      </c>
    </row>
    <row r="350" spans="4:61" s="1" customFormat="1">
      <c r="D350" s="5"/>
      <c r="E350" s="5"/>
      <c r="F350" s="5"/>
      <c r="G350" s="5"/>
      <c r="H350" s="5"/>
      <c r="O350" s="3"/>
      <c r="P350" s="57">
        <v>169.5</v>
      </c>
      <c r="Q350" s="57">
        <f t="shared" si="668"/>
        <v>0</v>
      </c>
      <c r="R350" s="57">
        <f t="shared" si="669"/>
        <v>1</v>
      </c>
      <c r="S350" s="57">
        <f t="shared" ref="S350:AL350" si="708">R350+(($B$5*$P350)^S$10)/FACT(S$10)</f>
        <v>814.6</v>
      </c>
      <c r="T350" s="57">
        <f t="shared" si="708"/>
        <v>331787.08</v>
      </c>
      <c r="U350" s="57">
        <f t="shared" si="708"/>
        <v>90091523.656000018</v>
      </c>
      <c r="V350" s="57">
        <f t="shared" si="708"/>
        <v>18347221943.214405</v>
      </c>
      <c r="W350" s="57">
        <f t="shared" si="708"/>
        <v>2989147483813.7583</v>
      </c>
      <c r="X350" s="57">
        <f t="shared" si="708"/>
        <v>405829662993459.5</v>
      </c>
      <c r="Y350" s="57">
        <f t="shared" si="708"/>
        <v>4.7227407294228856E+16</v>
      </c>
      <c r="Z350" s="57">
        <f t="shared" si="708"/>
        <v>4.80898185239087E+18</v>
      </c>
      <c r="AA350" s="57">
        <f t="shared" si="708"/>
        <v>4.3527158368912723E+20</v>
      </c>
      <c r="AB350" s="57">
        <f t="shared" si="708"/>
        <v>3.5457708869126002E+22</v>
      </c>
      <c r="AC350" s="57">
        <f t="shared" si="708"/>
        <v>2.6258445248174395E+24</v>
      </c>
      <c r="AD350" s="57">
        <f t="shared" si="708"/>
        <v>1.7825407064611311E+26</v>
      </c>
      <c r="AE350" s="57">
        <f t="shared" si="708"/>
        <v>1.1169879053129662E+28</v>
      </c>
      <c r="AF350" s="57">
        <f t="shared" si="708"/>
        <v>6.4994031374945934E+29</v>
      </c>
      <c r="AG350" s="57">
        <f t="shared" si="708"/>
        <v>3.5296848691678384E+31</v>
      </c>
      <c r="AH350" s="57">
        <f t="shared" si="708"/>
        <v>1.7970921397093647E+33</v>
      </c>
      <c r="AI350" s="57">
        <f t="shared" si="708"/>
        <v>8.6114542067473471E+34</v>
      </c>
      <c r="AJ350" s="57">
        <f t="shared" si="708"/>
        <v>3.8972632788024108E+36</v>
      </c>
      <c r="AK350" s="57">
        <f t="shared" si="708"/>
        <v>1.6709466392130481E+38</v>
      </c>
      <c r="AL350" s="57">
        <f t="shared" si="708"/>
        <v>6.8059649220583038E+39</v>
      </c>
      <c r="AM350" s="57">
        <f t="shared" si="671"/>
        <v>1</v>
      </c>
      <c r="AN350" s="57">
        <f t="shared" si="666"/>
        <v>1.3888888888888889E-3</v>
      </c>
      <c r="AO350" s="57">
        <f t="shared" ref="AO350:BH350" si="709">AN350+1/((FACT($B$4-1-AO$10))*(($B$5*$P350)^AO$10))</f>
        <v>1.399131432317273E-3</v>
      </c>
      <c r="AP350" s="57">
        <f t="shared" si="709"/>
        <v>1.3991943781348024E-3</v>
      </c>
      <c r="AQ350" s="57">
        <f t="shared" si="709"/>
        <v>1.3991946876029319E-3</v>
      </c>
      <c r="AR350" s="57">
        <f t="shared" si="709"/>
        <v>1.3991946887440387E-3</v>
      </c>
      <c r="AS350" s="57">
        <f t="shared" si="709"/>
        <v>1.3991946887468437E-3</v>
      </c>
      <c r="AT350" s="57">
        <f t="shared" si="709"/>
        <v>1.3991946887468472E-3</v>
      </c>
      <c r="AU350" s="57" t="e">
        <f t="shared" si="709"/>
        <v>#NUM!</v>
      </c>
      <c r="AV350" s="57" t="e">
        <f t="shared" si="709"/>
        <v>#NUM!</v>
      </c>
      <c r="AW350" s="57" t="e">
        <f t="shared" si="709"/>
        <v>#NUM!</v>
      </c>
      <c r="AX350" s="57" t="e">
        <f t="shared" si="709"/>
        <v>#NUM!</v>
      </c>
      <c r="AY350" s="57" t="e">
        <f t="shared" si="709"/>
        <v>#NUM!</v>
      </c>
      <c r="AZ350" s="57" t="e">
        <f t="shared" si="709"/>
        <v>#NUM!</v>
      </c>
      <c r="BA350" s="57" t="e">
        <f t="shared" si="709"/>
        <v>#NUM!</v>
      </c>
      <c r="BB350" s="57" t="e">
        <f t="shared" si="709"/>
        <v>#NUM!</v>
      </c>
      <c r="BC350" s="57" t="e">
        <f t="shared" si="709"/>
        <v>#NUM!</v>
      </c>
      <c r="BD350" s="57" t="e">
        <f t="shared" si="709"/>
        <v>#NUM!</v>
      </c>
      <c r="BE350" s="57" t="e">
        <f t="shared" si="709"/>
        <v>#NUM!</v>
      </c>
      <c r="BF350" s="57" t="e">
        <f t="shared" si="709"/>
        <v>#NUM!</v>
      </c>
      <c r="BG350" s="57" t="e">
        <f t="shared" si="709"/>
        <v>#NUM!</v>
      </c>
      <c r="BH350" s="57" t="e">
        <f t="shared" si="709"/>
        <v>#NUM!</v>
      </c>
      <c r="BI350" s="5">
        <f t="shared" si="673"/>
        <v>4.7646454923563892</v>
      </c>
    </row>
    <row r="351" spans="4:61" s="1" customFormat="1">
      <c r="D351" s="5"/>
      <c r="E351" s="5"/>
      <c r="F351" s="5"/>
      <c r="G351" s="5"/>
      <c r="H351" s="5"/>
      <c r="O351" s="3"/>
      <c r="P351" s="58">
        <v>170</v>
      </c>
      <c r="Q351" s="57">
        <f t="shared" si="668"/>
        <v>0</v>
      </c>
      <c r="R351" s="57">
        <f t="shared" si="669"/>
        <v>1</v>
      </c>
      <c r="S351" s="57">
        <f t="shared" ref="S351:AL351" si="710">R351+(($B$5*$P351)^S$10)/FACT(S$10)</f>
        <v>817</v>
      </c>
      <c r="T351" s="57">
        <f t="shared" si="710"/>
        <v>333745</v>
      </c>
      <c r="U351" s="57">
        <f t="shared" si="710"/>
        <v>90890161</v>
      </c>
      <c r="V351" s="57">
        <f t="shared" si="710"/>
        <v>18564399025</v>
      </c>
      <c r="W351" s="57">
        <f t="shared" si="710"/>
        <v>3033441045629.7998</v>
      </c>
      <c r="X351" s="57">
        <f t="shared" si="710"/>
        <v>413056664983882.63</v>
      </c>
      <c r="Y351" s="57">
        <f t="shared" si="710"/>
        <v>4.8210049626928776E+16</v>
      </c>
      <c r="Z351" s="57">
        <f t="shared" si="710"/>
        <v>4.9235033317453087E+18</v>
      </c>
      <c r="AA351" s="57">
        <f t="shared" si="710"/>
        <v>4.4695009424381175E+20</v>
      </c>
      <c r="AB351" s="57">
        <f t="shared" si="710"/>
        <v>3.6516319912668435E+22</v>
      </c>
      <c r="AC351" s="57">
        <f t="shared" si="710"/>
        <v>2.7122077537158037E+24</v>
      </c>
      <c r="AD351" s="57">
        <f t="shared" si="710"/>
        <v>1.8465922525232899E+26</v>
      </c>
      <c r="AE351" s="57">
        <f t="shared" si="710"/>
        <v>1.1605333554396049E+28</v>
      </c>
      <c r="AF351" s="57">
        <f t="shared" si="710"/>
        <v>6.7726749445305869E+29</v>
      </c>
      <c r="AG351" s="57">
        <f t="shared" si="710"/>
        <v>3.6889289047340307E+31</v>
      </c>
      <c r="AH351" s="57">
        <f t="shared" si="710"/>
        <v>1.8837023882445899E+33</v>
      </c>
      <c r="AI351" s="57">
        <f t="shared" si="710"/>
        <v>9.0530731149712573E+34</v>
      </c>
      <c r="AJ351" s="57">
        <f t="shared" si="710"/>
        <v>4.1091960350029272E+36</v>
      </c>
      <c r="AK351" s="57">
        <f t="shared" si="710"/>
        <v>1.7670029540048837E+38</v>
      </c>
      <c r="AL351" s="57">
        <f t="shared" si="710"/>
        <v>7.2184171495122948E+39</v>
      </c>
      <c r="AM351" s="57">
        <f t="shared" si="671"/>
        <v>1</v>
      </c>
      <c r="AN351" s="57">
        <f t="shared" si="666"/>
        <v>1.3888888888888889E-3</v>
      </c>
      <c r="AO351" s="57">
        <f t="shared" ref="AO351:BH351" si="711">AN351+1/((FACT($B$4-1-AO$10))*(($B$5*$P351)^AO$10))</f>
        <v>1.3991013071895425E-3</v>
      </c>
      <c r="AP351" s="57">
        <f t="shared" si="711"/>
        <v>1.3991638832820711E-3</v>
      </c>
      <c r="AQ351" s="57">
        <f t="shared" si="711"/>
        <v>1.3991641900276228E-3</v>
      </c>
      <c r="AR351" s="57">
        <f t="shared" si="711"/>
        <v>1.3991641911553637E-3</v>
      </c>
      <c r="AS351" s="57">
        <f t="shared" si="711"/>
        <v>1.3991641911581278E-3</v>
      </c>
      <c r="AT351" s="57">
        <f t="shared" si="711"/>
        <v>1.3991641911581313E-3</v>
      </c>
      <c r="AU351" s="57" t="e">
        <f t="shared" si="711"/>
        <v>#NUM!</v>
      </c>
      <c r="AV351" s="57" t="e">
        <f t="shared" si="711"/>
        <v>#NUM!</v>
      </c>
      <c r="AW351" s="57" t="e">
        <f t="shared" si="711"/>
        <v>#NUM!</v>
      </c>
      <c r="AX351" s="57" t="e">
        <f t="shared" si="711"/>
        <v>#NUM!</v>
      </c>
      <c r="AY351" s="57" t="e">
        <f t="shared" si="711"/>
        <v>#NUM!</v>
      </c>
      <c r="AZ351" s="57" t="e">
        <f t="shared" si="711"/>
        <v>#NUM!</v>
      </c>
      <c r="BA351" s="57" t="e">
        <f t="shared" si="711"/>
        <v>#NUM!</v>
      </c>
      <c r="BB351" s="57" t="e">
        <f t="shared" si="711"/>
        <v>#NUM!</v>
      </c>
      <c r="BC351" s="57" t="e">
        <f t="shared" si="711"/>
        <v>#NUM!</v>
      </c>
      <c r="BD351" s="57" t="e">
        <f t="shared" si="711"/>
        <v>#NUM!</v>
      </c>
      <c r="BE351" s="57" t="e">
        <f t="shared" si="711"/>
        <v>#NUM!</v>
      </c>
      <c r="BF351" s="57" t="e">
        <f t="shared" si="711"/>
        <v>#NUM!</v>
      </c>
      <c r="BG351" s="57" t="e">
        <f t="shared" si="711"/>
        <v>#NUM!</v>
      </c>
      <c r="BH351" s="57" t="e">
        <f t="shared" si="711"/>
        <v>#NUM!</v>
      </c>
      <c r="BI351" s="5">
        <f t="shared" si="673"/>
        <v>4.7647493473574833</v>
      </c>
    </row>
    <row r="352" spans="4:61" s="1" customFormat="1">
      <c r="D352" s="5"/>
      <c r="E352" s="5"/>
      <c r="F352" s="5"/>
      <c r="G352" s="5"/>
      <c r="H352" s="5"/>
      <c r="O352" s="3"/>
      <c r="P352" s="57">
        <v>170.5</v>
      </c>
      <c r="Q352" s="57">
        <f t="shared" si="668"/>
        <v>0</v>
      </c>
      <c r="R352" s="57">
        <f t="shared" si="669"/>
        <v>1</v>
      </c>
      <c r="S352" s="57">
        <f t="shared" ref="S352:AL352" si="712">R352+(($B$5*$P352)^S$10)/FACT(S$10)</f>
        <v>819.4</v>
      </c>
      <c r="T352" s="57">
        <f t="shared" si="712"/>
        <v>335708.68</v>
      </c>
      <c r="U352" s="57">
        <f t="shared" si="712"/>
        <v>91693504.263999999</v>
      </c>
      <c r="V352" s="57">
        <f t="shared" si="712"/>
        <v>18783498480.750397</v>
      </c>
      <c r="W352" s="57">
        <f t="shared" si="712"/>
        <v>3078258137032.0439</v>
      </c>
      <c r="X352" s="57">
        <f t="shared" si="712"/>
        <v>420390598835428.44</v>
      </c>
      <c r="Y352" s="57">
        <f t="shared" si="712"/>
        <v>4.9210164831345088E+16</v>
      </c>
      <c r="Z352" s="57">
        <f t="shared" si="712"/>
        <v>5.0404040688170824E+18</v>
      </c>
      <c r="AA352" s="57">
        <f t="shared" si="712"/>
        <v>4.589063030712535E+20</v>
      </c>
      <c r="AB352" s="57">
        <f t="shared" si="712"/>
        <v>3.7603291477430644E+22</v>
      </c>
      <c r="AC352" s="57">
        <f t="shared" si="712"/>
        <v>2.8011455484497696E+24</v>
      </c>
      <c r="AD352" s="57">
        <f t="shared" si="712"/>
        <v>1.9127472747396323E+26</v>
      </c>
      <c r="AE352" s="57">
        <f t="shared" si="712"/>
        <v>1.2056411608077058E+28</v>
      </c>
      <c r="AF352" s="57">
        <f t="shared" si="712"/>
        <v>7.056584132570464E+29</v>
      </c>
      <c r="AG352" s="57">
        <f t="shared" si="712"/>
        <v>3.8548583623224815E+31</v>
      </c>
      <c r="AH352" s="57">
        <f t="shared" si="712"/>
        <v>1.9742142081130761E+33</v>
      </c>
      <c r="AI352" s="57">
        <f t="shared" si="712"/>
        <v>9.5159434624730389E+34</v>
      </c>
      <c r="AJ352" s="57">
        <f t="shared" si="712"/>
        <v>4.3319807895669303E+36</v>
      </c>
      <c r="AK352" s="57">
        <f t="shared" si="712"/>
        <v>1.868274858887615E+38</v>
      </c>
      <c r="AL352" s="57">
        <f t="shared" si="712"/>
        <v>7.6545435545478024E+39</v>
      </c>
      <c r="AM352" s="57">
        <f t="shared" si="671"/>
        <v>1</v>
      </c>
      <c r="AN352" s="57">
        <f t="shared" si="666"/>
        <v>1.3888888888888889E-3</v>
      </c>
      <c r="AO352" s="57">
        <f t="shared" ref="AO352:BH352" si="713">AN352+1/((FACT($B$4-1-AO$10))*(($B$5*$P352)^AO$10))</f>
        <v>1.3990713587487781E-3</v>
      </c>
      <c r="AP352" s="57">
        <f t="shared" si="713"/>
        <v>1.3991335683642466E-3</v>
      </c>
      <c r="AQ352" s="57">
        <f t="shared" si="713"/>
        <v>1.3991338724190631E-3</v>
      </c>
      <c r="AR352" s="57">
        <f t="shared" si="713"/>
        <v>1.3991338735336336E-3</v>
      </c>
      <c r="AS352" s="57">
        <f t="shared" si="713"/>
        <v>1.3991338735363573E-3</v>
      </c>
      <c r="AT352" s="57">
        <f t="shared" si="713"/>
        <v>1.3991338735363605E-3</v>
      </c>
      <c r="AU352" s="57" t="e">
        <f t="shared" si="713"/>
        <v>#NUM!</v>
      </c>
      <c r="AV352" s="57" t="e">
        <f t="shared" si="713"/>
        <v>#NUM!</v>
      </c>
      <c r="AW352" s="57" t="e">
        <f t="shared" si="713"/>
        <v>#NUM!</v>
      </c>
      <c r="AX352" s="57" t="e">
        <f t="shared" si="713"/>
        <v>#NUM!</v>
      </c>
      <c r="AY352" s="57" t="e">
        <f t="shared" si="713"/>
        <v>#NUM!</v>
      </c>
      <c r="AZ352" s="57" t="e">
        <f t="shared" si="713"/>
        <v>#NUM!</v>
      </c>
      <c r="BA352" s="57" t="e">
        <f t="shared" si="713"/>
        <v>#NUM!</v>
      </c>
      <c r="BB352" s="57" t="e">
        <f t="shared" si="713"/>
        <v>#NUM!</v>
      </c>
      <c r="BC352" s="57" t="e">
        <f t="shared" si="713"/>
        <v>#NUM!</v>
      </c>
      <c r="BD352" s="57" t="e">
        <f t="shared" si="713"/>
        <v>#NUM!</v>
      </c>
      <c r="BE352" s="57" t="e">
        <f t="shared" si="713"/>
        <v>#NUM!</v>
      </c>
      <c r="BF352" s="57" t="e">
        <f t="shared" si="713"/>
        <v>#NUM!</v>
      </c>
      <c r="BG352" s="57" t="e">
        <f t="shared" si="713"/>
        <v>#NUM!</v>
      </c>
      <c r="BH352" s="57" t="e">
        <f t="shared" si="713"/>
        <v>#NUM!</v>
      </c>
      <c r="BI352" s="5">
        <f t="shared" si="673"/>
        <v>4.7648525939954771</v>
      </c>
    </row>
    <row r="353" spans="4:61" s="1" customFormat="1">
      <c r="D353" s="5"/>
      <c r="E353" s="5"/>
      <c r="F353" s="5"/>
      <c r="G353" s="5"/>
      <c r="H353" s="5"/>
      <c r="O353" s="3"/>
      <c r="P353" s="58">
        <v>171</v>
      </c>
      <c r="Q353" s="57">
        <f t="shared" si="668"/>
        <v>0</v>
      </c>
      <c r="R353" s="57">
        <f t="shared" si="669"/>
        <v>1</v>
      </c>
      <c r="S353" s="57">
        <f t="shared" ref="S353:AL353" si="714">R353+(($B$5*$P353)^S$10)/FACT(S$10)</f>
        <v>821.8</v>
      </c>
      <c r="T353" s="57">
        <f t="shared" si="714"/>
        <v>337678.11999999994</v>
      </c>
      <c r="U353" s="57">
        <f t="shared" si="714"/>
        <v>92501567.272</v>
      </c>
      <c r="V353" s="57">
        <f t="shared" si="714"/>
        <v>19004531621.262394</v>
      </c>
      <c r="W353" s="57">
        <f t="shared" si="714"/>
        <v>3123603385284.3252</v>
      </c>
      <c r="X353" s="57">
        <f t="shared" si="714"/>
        <v>427832726566391.31</v>
      </c>
      <c r="Y353" s="57">
        <f t="shared" si="714"/>
        <v>5.0228011056145336E+16</v>
      </c>
      <c r="Z353" s="57">
        <f t="shared" si="714"/>
        <v>5.1597263076709448E+18</v>
      </c>
      <c r="AA353" s="57">
        <f t="shared" si="714"/>
        <v>4.7114597095894057E+20</v>
      </c>
      <c r="AB353" s="57">
        <f t="shared" si="714"/>
        <v>3.8719296931935147E+22</v>
      </c>
      <c r="AC353" s="57">
        <f t="shared" si="714"/>
        <v>2.892726779547324E+24</v>
      </c>
      <c r="AD353" s="57">
        <f t="shared" si="714"/>
        <v>1.9810683859043988E+26</v>
      </c>
      <c r="AE353" s="57">
        <f t="shared" si="714"/>
        <v>1.2523625528927408E+28</v>
      </c>
      <c r="AF353" s="57">
        <f t="shared" si="714"/>
        <v>7.3515117845954044E+29</v>
      </c>
      <c r="AG353" s="57">
        <f t="shared" si="714"/>
        <v>4.0277330874822695E+31</v>
      </c>
      <c r="AH353" s="57">
        <f t="shared" si="714"/>
        <v>2.0687911492982521E+33</v>
      </c>
      <c r="AI353" s="57">
        <f t="shared" si="714"/>
        <v>1.000102112764718E+35</v>
      </c>
      <c r="AJ353" s="57">
        <f t="shared" si="714"/>
        <v>4.5661389690755858E+36</v>
      </c>
      <c r="AK353" s="57">
        <f t="shared" si="714"/>
        <v>1.9750290130599732E+38</v>
      </c>
      <c r="AL353" s="57">
        <f t="shared" si="714"/>
        <v>8.1156276276132634E+39</v>
      </c>
      <c r="AM353" s="57">
        <f t="shared" si="671"/>
        <v>1</v>
      </c>
      <c r="AN353" s="57">
        <f t="shared" si="666"/>
        <v>1.3888888888888889E-3</v>
      </c>
      <c r="AO353" s="57">
        <f t="shared" ref="AO353:BH353" si="715">AN353+1/((FACT($B$4-1-AO$10))*(($B$5*$P353)^AO$10))</f>
        <v>1.3990415854450943E-3</v>
      </c>
      <c r="AP353" s="57">
        <f t="shared" si="715"/>
        <v>1.3991034317935116E-3</v>
      </c>
      <c r="AQ353" s="57">
        <f t="shared" si="715"/>
        <v>1.3991037331889716E-3</v>
      </c>
      <c r="AR353" s="57">
        <f t="shared" si="715"/>
        <v>1.3991037342905633E-3</v>
      </c>
      <c r="AS353" s="57">
        <f t="shared" si="715"/>
        <v>1.3991037342932476E-3</v>
      </c>
      <c r="AT353" s="57">
        <f t="shared" si="715"/>
        <v>1.3991037342932508E-3</v>
      </c>
      <c r="AU353" s="57" t="e">
        <f t="shared" si="715"/>
        <v>#NUM!</v>
      </c>
      <c r="AV353" s="57" t="e">
        <f t="shared" si="715"/>
        <v>#NUM!</v>
      </c>
      <c r="AW353" s="57" t="e">
        <f t="shared" si="715"/>
        <v>#NUM!</v>
      </c>
      <c r="AX353" s="57" t="e">
        <f t="shared" si="715"/>
        <v>#NUM!</v>
      </c>
      <c r="AY353" s="57" t="e">
        <f t="shared" si="715"/>
        <v>#NUM!</v>
      </c>
      <c r="AZ353" s="57" t="e">
        <f t="shared" si="715"/>
        <v>#NUM!</v>
      </c>
      <c r="BA353" s="57" t="e">
        <f t="shared" si="715"/>
        <v>#NUM!</v>
      </c>
      <c r="BB353" s="57" t="e">
        <f t="shared" si="715"/>
        <v>#NUM!</v>
      </c>
      <c r="BC353" s="57" t="e">
        <f t="shared" si="715"/>
        <v>#NUM!</v>
      </c>
      <c r="BD353" s="57" t="e">
        <f t="shared" si="715"/>
        <v>#NUM!</v>
      </c>
      <c r="BE353" s="57" t="e">
        <f t="shared" si="715"/>
        <v>#NUM!</v>
      </c>
      <c r="BF353" s="57" t="e">
        <f t="shared" si="715"/>
        <v>#NUM!</v>
      </c>
      <c r="BG353" s="57" t="e">
        <f t="shared" si="715"/>
        <v>#NUM!</v>
      </c>
      <c r="BH353" s="57" t="e">
        <f t="shared" si="715"/>
        <v>#NUM!</v>
      </c>
      <c r="BI353" s="5">
        <f t="shared" si="673"/>
        <v>4.7649552376002298</v>
      </c>
    </row>
    <row r="354" spans="4:61" s="1" customFormat="1">
      <c r="D354" s="5"/>
      <c r="E354" s="5"/>
      <c r="F354" s="5"/>
      <c r="G354" s="5"/>
      <c r="H354" s="5"/>
      <c r="O354" s="3"/>
      <c r="P354" s="57">
        <v>171.5</v>
      </c>
      <c r="Q354" s="57">
        <f t="shared" si="668"/>
        <v>0</v>
      </c>
      <c r="R354" s="57">
        <f t="shared" si="669"/>
        <v>1</v>
      </c>
      <c r="S354" s="57">
        <f t="shared" ref="S354:AL354" si="716">R354+(($B$5*$P354)^S$10)/FACT(S$10)</f>
        <v>824.19999999999993</v>
      </c>
      <c r="T354" s="57">
        <f t="shared" si="716"/>
        <v>339653.31999999995</v>
      </c>
      <c r="U354" s="57">
        <f t="shared" si="716"/>
        <v>93314363.847999975</v>
      </c>
      <c r="V354" s="57">
        <f t="shared" si="716"/>
        <v>19227509790.510391</v>
      </c>
      <c r="W354" s="57">
        <f t="shared" si="716"/>
        <v>3169481444836.2061</v>
      </c>
      <c r="X354" s="57">
        <f t="shared" si="716"/>
        <v>435384321333105.63</v>
      </c>
      <c r="Y354" s="57">
        <f t="shared" si="716"/>
        <v>5.1263849492193584E+16</v>
      </c>
      <c r="Z354" s="57">
        <f t="shared" si="716"/>
        <v>5.2815129155737364E+18</v>
      </c>
      <c r="AA354" s="57">
        <f t="shared" si="716"/>
        <v>4.8367496082649881E+20</v>
      </c>
      <c r="AB354" s="57">
        <f t="shared" si="716"/>
        <v>3.9865023592853846E+22</v>
      </c>
      <c r="AC354" s="57">
        <f t="shared" si="716"/>
        <v>2.9870219503096643E+24</v>
      </c>
      <c r="AD354" s="57">
        <f t="shared" si="716"/>
        <v>2.0516198712308283E+26</v>
      </c>
      <c r="AE354" s="57">
        <f t="shared" si="716"/>
        <v>1.3007502858678993E+28</v>
      </c>
      <c r="AF354" s="57">
        <f t="shared" si="716"/>
        <v>7.6578514610616639E+29</v>
      </c>
      <c r="AG354" s="57">
        <f t="shared" si="716"/>
        <v>4.2078222207528272E+31</v>
      </c>
      <c r="AH354" s="57">
        <f t="shared" si="716"/>
        <v>2.1676031090176957E+33</v>
      </c>
      <c r="AI354" s="57">
        <f t="shared" si="716"/>
        <v>1.0509301998090767E+35</v>
      </c>
      <c r="AJ354" s="57">
        <f t="shared" si="716"/>
        <v>4.8122154182553427E+36</v>
      </c>
      <c r="AK354" s="57">
        <f t="shared" si="716"/>
        <v>2.0875448690559821E+38</v>
      </c>
      <c r="AL354" s="57">
        <f t="shared" si="716"/>
        <v>8.6030183813246287E+39</v>
      </c>
      <c r="AM354" s="57">
        <f t="shared" si="671"/>
        <v>1</v>
      </c>
      <c r="AN354" s="57">
        <f t="shared" si="666"/>
        <v>1.3888888888888889E-3</v>
      </c>
      <c r="AO354" s="57">
        <f t="shared" ref="AO354:BH354" si="717">AN354+1/((FACT($B$4-1-AO$10))*(($B$5*$P354)^AO$10))</f>
        <v>1.3990119857466797E-3</v>
      </c>
      <c r="AP354" s="57">
        <f t="shared" si="717"/>
        <v>1.3990734720006751E-3</v>
      </c>
      <c r="AQ354" s="57">
        <f t="shared" si="717"/>
        <v>1.3990737707677014E-3</v>
      </c>
      <c r="AR354" s="57">
        <f t="shared" si="717"/>
        <v>1.3990737718565026E-3</v>
      </c>
      <c r="AS354" s="57">
        <f t="shared" si="717"/>
        <v>1.3990737718591478E-3</v>
      </c>
      <c r="AT354" s="57">
        <f t="shared" si="717"/>
        <v>1.3990737718591511E-3</v>
      </c>
      <c r="AU354" s="57" t="e">
        <f t="shared" si="717"/>
        <v>#NUM!</v>
      </c>
      <c r="AV354" s="57" t="e">
        <f t="shared" si="717"/>
        <v>#NUM!</v>
      </c>
      <c r="AW354" s="57" t="e">
        <f t="shared" si="717"/>
        <v>#NUM!</v>
      </c>
      <c r="AX354" s="57" t="e">
        <f t="shared" si="717"/>
        <v>#NUM!</v>
      </c>
      <c r="AY354" s="57" t="e">
        <f t="shared" si="717"/>
        <v>#NUM!</v>
      </c>
      <c r="AZ354" s="57" t="e">
        <f t="shared" si="717"/>
        <v>#NUM!</v>
      </c>
      <c r="BA354" s="57" t="e">
        <f t="shared" si="717"/>
        <v>#NUM!</v>
      </c>
      <c r="BB354" s="57" t="e">
        <f t="shared" si="717"/>
        <v>#NUM!</v>
      </c>
      <c r="BC354" s="57" t="e">
        <f t="shared" si="717"/>
        <v>#NUM!</v>
      </c>
      <c r="BD354" s="57" t="e">
        <f t="shared" si="717"/>
        <v>#NUM!</v>
      </c>
      <c r="BE354" s="57" t="e">
        <f t="shared" si="717"/>
        <v>#NUM!</v>
      </c>
      <c r="BF354" s="57" t="e">
        <f t="shared" si="717"/>
        <v>#NUM!</v>
      </c>
      <c r="BG354" s="57" t="e">
        <f t="shared" si="717"/>
        <v>#NUM!</v>
      </c>
      <c r="BH354" s="57" t="e">
        <f t="shared" si="717"/>
        <v>#NUM!</v>
      </c>
      <c r="BI354" s="5">
        <f t="shared" si="673"/>
        <v>4.7650572834395328</v>
      </c>
    </row>
    <row r="355" spans="4:61" s="1" customFormat="1">
      <c r="D355" s="5"/>
      <c r="E355" s="5"/>
      <c r="F355" s="5"/>
      <c r="G355" s="5"/>
      <c r="H355" s="5"/>
      <c r="O355" s="3"/>
      <c r="P355" s="58">
        <v>172</v>
      </c>
      <c r="Q355" s="57">
        <f t="shared" si="668"/>
        <v>0</v>
      </c>
      <c r="R355" s="57">
        <f t="shared" si="669"/>
        <v>1</v>
      </c>
      <c r="S355" s="57">
        <f t="shared" ref="S355:AL355" si="718">R355+(($B$5*$P355)^S$10)/FACT(S$10)</f>
        <v>826.6</v>
      </c>
      <c r="T355" s="57">
        <f t="shared" si="718"/>
        <v>341634.27999999997</v>
      </c>
      <c r="U355" s="57">
        <f t="shared" si="718"/>
        <v>94131907.816</v>
      </c>
      <c r="V355" s="57">
        <f t="shared" si="718"/>
        <v>19452444365.6464</v>
      </c>
      <c r="W355" s="57">
        <f t="shared" si="718"/>
        <v>3215896997402.6021</v>
      </c>
      <c r="X355" s="57">
        <f t="shared" si="718"/>
        <v>443046667495287.69</v>
      </c>
      <c r="Y355" s="57">
        <f t="shared" si="718"/>
        <v>5.2317944399360128E+16</v>
      </c>
      <c r="Z355" s="57">
        <f t="shared" si="718"/>
        <v>5.4058073903278111E+18</v>
      </c>
      <c r="AA355" s="57">
        <f t="shared" si="718"/>
        <v>4.9649923923016437E+20</v>
      </c>
      <c r="AB355" s="57">
        <f t="shared" si="718"/>
        <v>4.1041172971927066E+22</v>
      </c>
      <c r="AC355" s="57">
        <f t="shared" si="718"/>
        <v>3.0841032305823425E+24</v>
      </c>
      <c r="AD355" s="57">
        <f t="shared" si="718"/>
        <v>2.124467727941789E+26</v>
      </c>
      <c r="AE355" s="57">
        <f t="shared" si="718"/>
        <v>1.3508586772156127E+28</v>
      </c>
      <c r="AF355" s="57">
        <f t="shared" si="718"/>
        <v>7.976009570202435E+29</v>
      </c>
      <c r="AG355" s="57">
        <f t="shared" si="718"/>
        <v>4.3954045015474973E+31</v>
      </c>
      <c r="AH355" s="57">
        <f t="shared" si="718"/>
        <v>2.2708265584317391E+33</v>
      </c>
      <c r="AI355" s="57">
        <f t="shared" si="718"/>
        <v>1.1041823520998866E+35</v>
      </c>
      <c r="AJ355" s="57">
        <f t="shared" si="718"/>
        <v>5.0707793786947323E+36</v>
      </c>
      <c r="AK355" s="57">
        <f t="shared" si="718"/>
        <v>2.2061152464506336E+38</v>
      </c>
      <c r="AL355" s="57">
        <f t="shared" si="718"/>
        <v>9.1181334892407619E+39</v>
      </c>
      <c r="AM355" s="57">
        <f t="shared" si="671"/>
        <v>1</v>
      </c>
      <c r="AN355" s="57">
        <f t="shared" si="666"/>
        <v>1.3888888888888889E-3</v>
      </c>
      <c r="AO355" s="57">
        <f t="shared" ref="AO355:BH355" si="719">AN355+1/((FACT($B$4-1-AO$10))*(($B$5*$P355)^AO$10))</f>
        <v>1.398982558139535E-3</v>
      </c>
      <c r="AP355" s="57">
        <f t="shared" si="719"/>
        <v>1.3990436874348998E-3</v>
      </c>
      <c r="AQ355" s="57">
        <f t="shared" si="719"/>
        <v>1.3990439836039665E-3</v>
      </c>
      <c r="AR355" s="57">
        <f t="shared" si="719"/>
        <v>1.3990439846801623E-3</v>
      </c>
      <c r="AS355" s="57">
        <f t="shared" si="719"/>
        <v>1.3990439846827693E-3</v>
      </c>
      <c r="AT355" s="57">
        <f t="shared" si="719"/>
        <v>1.3990439846827726E-3</v>
      </c>
      <c r="AU355" s="57" t="e">
        <f t="shared" si="719"/>
        <v>#NUM!</v>
      </c>
      <c r="AV355" s="57" t="e">
        <f t="shared" si="719"/>
        <v>#NUM!</v>
      </c>
      <c r="AW355" s="57" t="e">
        <f t="shared" si="719"/>
        <v>#NUM!</v>
      </c>
      <c r="AX355" s="57" t="e">
        <f t="shared" si="719"/>
        <v>#NUM!</v>
      </c>
      <c r="AY355" s="57" t="e">
        <f t="shared" si="719"/>
        <v>#NUM!</v>
      </c>
      <c r="AZ355" s="57" t="e">
        <f t="shared" si="719"/>
        <v>#NUM!</v>
      </c>
      <c r="BA355" s="57" t="e">
        <f t="shared" si="719"/>
        <v>#NUM!</v>
      </c>
      <c r="BB355" s="57" t="e">
        <f t="shared" si="719"/>
        <v>#NUM!</v>
      </c>
      <c r="BC355" s="57" t="e">
        <f t="shared" si="719"/>
        <v>#NUM!</v>
      </c>
      <c r="BD355" s="57" t="e">
        <f t="shared" si="719"/>
        <v>#NUM!</v>
      </c>
      <c r="BE355" s="57" t="e">
        <f t="shared" si="719"/>
        <v>#NUM!</v>
      </c>
      <c r="BF355" s="57" t="e">
        <f t="shared" si="719"/>
        <v>#NUM!</v>
      </c>
      <c r="BG355" s="57" t="e">
        <f t="shared" si="719"/>
        <v>#NUM!</v>
      </c>
      <c r="BH355" s="57" t="e">
        <f t="shared" si="719"/>
        <v>#NUM!</v>
      </c>
      <c r="BI355" s="5">
        <f t="shared" si="673"/>
        <v>4.7651587367199939</v>
      </c>
    </row>
    <row r="356" spans="4:61" s="1" customFormat="1">
      <c r="D356" s="5"/>
      <c r="E356" s="5"/>
      <c r="F356" s="5"/>
      <c r="G356" s="5"/>
      <c r="H356" s="5"/>
      <c r="O356" s="3"/>
      <c r="P356" s="57">
        <v>172.5</v>
      </c>
      <c r="Q356" s="57">
        <f t="shared" si="668"/>
        <v>0</v>
      </c>
      <c r="R356" s="57">
        <f t="shared" si="669"/>
        <v>1</v>
      </c>
      <c r="S356" s="57">
        <f t="shared" ref="S356:AL356" si="720">R356+(($B$5*$P356)^S$10)/FACT(S$10)</f>
        <v>829</v>
      </c>
      <c r="T356" s="57">
        <f t="shared" si="720"/>
        <v>343621</v>
      </c>
      <c r="U356" s="57">
        <f t="shared" si="720"/>
        <v>94954213</v>
      </c>
      <c r="V356" s="57">
        <f t="shared" si="720"/>
        <v>19679346757</v>
      </c>
      <c r="W356" s="57">
        <f t="shared" si="720"/>
        <v>3262854752043.3999</v>
      </c>
      <c r="X356" s="57">
        <f t="shared" si="720"/>
        <v>450821060681566.56</v>
      </c>
      <c r="Y356" s="57">
        <f t="shared" si="720"/>
        <v>5.3390563133488032E+16</v>
      </c>
      <c r="Z356" s="57">
        <f t="shared" si="720"/>
        <v>5.5326538676689572E+18</v>
      </c>
      <c r="AA356" s="57">
        <f t="shared" si="720"/>
        <v>5.0962487788493203E+20</v>
      </c>
      <c r="AB356" s="57">
        <f t="shared" si="720"/>
        <v>4.2248461026514317E+22</v>
      </c>
      <c r="AC356" s="57">
        <f t="shared" si="720"/>
        <v>3.1840444911233441E+24</v>
      </c>
      <c r="AD356" s="57">
        <f t="shared" si="720"/>
        <v>2.1996797056780462E+26</v>
      </c>
      <c r="AE356" s="57">
        <f t="shared" si="720"/>
        <v>1.4027436492990274E+28</v>
      </c>
      <c r="AF356" s="57">
        <f t="shared" si="720"/>
        <v>8.3064057481911914E+29</v>
      </c>
      <c r="AG356" s="57">
        <f t="shared" si="720"/>
        <v>4.5907685810421438E+31</v>
      </c>
      <c r="AH356" s="57">
        <f t="shared" si="720"/>
        <v>2.3786447767528415E+33</v>
      </c>
      <c r="AI356" s="57">
        <f t="shared" si="720"/>
        <v>1.159966630885366E+35</v>
      </c>
      <c r="AJ356" s="57">
        <f t="shared" si="720"/>
        <v>5.3424255054305891E+36</v>
      </c>
      <c r="AK356" s="57">
        <f t="shared" si="720"/>
        <v>2.3310469295065268E+38</v>
      </c>
      <c r="AL356" s="57">
        <f t="shared" si="720"/>
        <v>9.6624625651828464E+39</v>
      </c>
      <c r="AM356" s="57">
        <f t="shared" si="671"/>
        <v>1</v>
      </c>
      <c r="AN356" s="57">
        <f t="shared" si="666"/>
        <v>1.3888888888888889E-3</v>
      </c>
      <c r="AO356" s="57">
        <f t="shared" ref="AO356:BH356" si="721">AN356+1/((FACT($B$4-1-AO$10))*(($B$5*$P356)^AO$10))</f>
        <v>1.3989533011272142E-3</v>
      </c>
      <c r="AP356" s="57">
        <f t="shared" si="721"/>
        <v>1.399014076563436E-3</v>
      </c>
      <c r="AQ356" s="57">
        <f t="shared" si="721"/>
        <v>1.3990143701645772E-3</v>
      </c>
      <c r="AR356" s="57">
        <f t="shared" si="721"/>
        <v>1.3990143712283496E-3</v>
      </c>
      <c r="AS356" s="57">
        <f t="shared" si="721"/>
        <v>1.3990143712309191E-3</v>
      </c>
      <c r="AT356" s="57">
        <f t="shared" si="721"/>
        <v>1.3990143712309222E-3</v>
      </c>
      <c r="AU356" s="57" t="e">
        <f t="shared" si="721"/>
        <v>#NUM!</v>
      </c>
      <c r="AV356" s="57" t="e">
        <f t="shared" si="721"/>
        <v>#NUM!</v>
      </c>
      <c r="AW356" s="57" t="e">
        <f t="shared" si="721"/>
        <v>#NUM!</v>
      </c>
      <c r="AX356" s="57" t="e">
        <f t="shared" si="721"/>
        <v>#NUM!</v>
      </c>
      <c r="AY356" s="57" t="e">
        <f t="shared" si="721"/>
        <v>#NUM!</v>
      </c>
      <c r="AZ356" s="57" t="e">
        <f t="shared" si="721"/>
        <v>#NUM!</v>
      </c>
      <c r="BA356" s="57" t="e">
        <f t="shared" si="721"/>
        <v>#NUM!</v>
      </c>
      <c r="BB356" s="57" t="e">
        <f t="shared" si="721"/>
        <v>#NUM!</v>
      </c>
      <c r="BC356" s="57" t="e">
        <f t="shared" si="721"/>
        <v>#NUM!</v>
      </c>
      <c r="BD356" s="57" t="e">
        <f t="shared" si="721"/>
        <v>#NUM!</v>
      </c>
      <c r="BE356" s="57" t="e">
        <f t="shared" si="721"/>
        <v>#NUM!</v>
      </c>
      <c r="BF356" s="57" t="e">
        <f t="shared" si="721"/>
        <v>#NUM!</v>
      </c>
      <c r="BG356" s="57" t="e">
        <f t="shared" si="721"/>
        <v>#NUM!</v>
      </c>
      <c r="BH356" s="57" t="e">
        <f t="shared" si="721"/>
        <v>#NUM!</v>
      </c>
      <c r="BI356" s="5">
        <f t="shared" si="673"/>
        <v>4.7652596025879292</v>
      </c>
    </row>
    <row r="357" spans="4:61" s="1" customFormat="1">
      <c r="D357" s="5"/>
      <c r="E357" s="5"/>
      <c r="F357" s="5"/>
      <c r="G357" s="5"/>
      <c r="H357" s="5"/>
      <c r="O357" s="3"/>
      <c r="P357" s="58">
        <v>173</v>
      </c>
      <c r="Q357" s="57">
        <f t="shared" si="668"/>
        <v>0</v>
      </c>
      <c r="R357" s="57">
        <f t="shared" si="669"/>
        <v>1</v>
      </c>
      <c r="S357" s="57">
        <f t="shared" ref="S357:AL357" si="722">R357+(($B$5*$P357)^S$10)/FACT(S$10)</f>
        <v>831.4</v>
      </c>
      <c r="T357" s="57">
        <f t="shared" si="722"/>
        <v>345613.48</v>
      </c>
      <c r="U357" s="57">
        <f t="shared" si="722"/>
        <v>95781293.223999977</v>
      </c>
      <c r="V357" s="57">
        <f t="shared" si="722"/>
        <v>19908228408.078396</v>
      </c>
      <c r="W357" s="57">
        <f t="shared" si="722"/>
        <v>3310359445243.0962</v>
      </c>
      <c r="X357" s="57">
        <f t="shared" si="722"/>
        <v>458708807855209.5</v>
      </c>
      <c r="Y357" s="57">
        <f t="shared" si="722"/>
        <v>5.4481976173517504E+16</v>
      </c>
      <c r="Z357" s="57">
        <f t="shared" si="722"/>
        <v>5.6620971287292641E+18</v>
      </c>
      <c r="AA357" s="57">
        <f t="shared" si="722"/>
        <v>5.2305805520453947E+20</v>
      </c>
      <c r="AB357" s="57">
        <f t="shared" si="722"/>
        <v>4.3487618413819809E+22</v>
      </c>
      <c r="AC357" s="57">
        <f t="shared" si="722"/>
        <v>3.2869213385769215E+24</v>
      </c>
      <c r="AD357" s="57">
        <f t="shared" si="722"/>
        <v>2.2773253477386358E+26</v>
      </c>
      <c r="AE357" s="57">
        <f t="shared" si="722"/>
        <v>1.4564627719132481E+28</v>
      </c>
      <c r="AF357" s="57">
        <f t="shared" si="722"/>
        <v>8.6494732493994633E+29</v>
      </c>
      <c r="AG357" s="57">
        <f t="shared" si="722"/>
        <v>4.7942133443084208E+31</v>
      </c>
      <c r="AH357" s="57">
        <f t="shared" si="722"/>
        <v>2.4912480929747709E+33</v>
      </c>
      <c r="AI357" s="57">
        <f t="shared" si="722"/>
        <v>1.2183955802209903E+35</v>
      </c>
      <c r="AJ357" s="57">
        <f t="shared" si="722"/>
        <v>5.6277749227523648E+36</v>
      </c>
      <c r="AK357" s="57">
        <f t="shared" si="722"/>
        <v>2.4626612896864776E+38</v>
      </c>
      <c r="AL357" s="57">
        <f t="shared" si="722"/>
        <v>1.0237570588954224E+40</v>
      </c>
      <c r="AM357" s="57">
        <f t="shared" si="671"/>
        <v>1</v>
      </c>
      <c r="AN357" s="57">
        <f t="shared" si="666"/>
        <v>1.3888888888888889E-3</v>
      </c>
      <c r="AO357" s="57">
        <f t="shared" ref="AO357:BH357" si="723">AN357+1/((FACT($B$4-1-AO$10))*(($B$5*$P357)^AO$10))</f>
        <v>1.3989242132305716E-3</v>
      </c>
      <c r="AP357" s="57">
        <f t="shared" si="723"/>
        <v>1.3989846378713573E-3</v>
      </c>
      <c r="AQ357" s="57">
        <f t="shared" si="723"/>
        <v>1.3989849289341742E-3</v>
      </c>
      <c r="AR357" s="57">
        <f t="shared" si="723"/>
        <v>1.3989849299857018E-3</v>
      </c>
      <c r="AS357" s="57">
        <f t="shared" si="723"/>
        <v>1.3989849299882342E-3</v>
      </c>
      <c r="AT357" s="57">
        <f t="shared" si="723"/>
        <v>1.3989849299882373E-3</v>
      </c>
      <c r="AU357" s="57" t="e">
        <f t="shared" si="723"/>
        <v>#NUM!</v>
      </c>
      <c r="AV357" s="57" t="e">
        <f t="shared" si="723"/>
        <v>#NUM!</v>
      </c>
      <c r="AW357" s="57" t="e">
        <f t="shared" si="723"/>
        <v>#NUM!</v>
      </c>
      <c r="AX357" s="57" t="e">
        <f t="shared" si="723"/>
        <v>#NUM!</v>
      </c>
      <c r="AY357" s="57" t="e">
        <f t="shared" si="723"/>
        <v>#NUM!</v>
      </c>
      <c r="AZ357" s="57" t="e">
        <f t="shared" si="723"/>
        <v>#NUM!</v>
      </c>
      <c r="BA357" s="57" t="e">
        <f t="shared" si="723"/>
        <v>#NUM!</v>
      </c>
      <c r="BB357" s="57" t="e">
        <f t="shared" si="723"/>
        <v>#NUM!</v>
      </c>
      <c r="BC357" s="57" t="e">
        <f t="shared" si="723"/>
        <v>#NUM!</v>
      </c>
      <c r="BD357" s="57" t="e">
        <f t="shared" si="723"/>
        <v>#NUM!</v>
      </c>
      <c r="BE357" s="57" t="e">
        <f t="shared" si="723"/>
        <v>#NUM!</v>
      </c>
      <c r="BF357" s="57" t="e">
        <f t="shared" si="723"/>
        <v>#NUM!</v>
      </c>
      <c r="BG357" s="57" t="e">
        <f t="shared" si="723"/>
        <v>#NUM!</v>
      </c>
      <c r="BH357" s="57" t="e">
        <f t="shared" si="723"/>
        <v>#NUM!</v>
      </c>
      <c r="BI357" s="5">
        <f t="shared" si="673"/>
        <v>4.7653598861302386</v>
      </c>
    </row>
    <row r="358" spans="4:61" s="1" customFormat="1">
      <c r="D358" s="5"/>
      <c r="E358" s="5"/>
      <c r="F358" s="5"/>
      <c r="G358" s="5"/>
      <c r="H358" s="5"/>
      <c r="O358" s="3"/>
      <c r="P358" s="57">
        <v>173.5</v>
      </c>
      <c r="Q358" s="57">
        <f t="shared" si="668"/>
        <v>0</v>
      </c>
      <c r="R358" s="57">
        <f t="shared" si="669"/>
        <v>1</v>
      </c>
      <c r="S358" s="57">
        <f t="shared" ref="S358:AL358" si="724">R358+(($B$5*$P358)^S$10)/FACT(S$10)</f>
        <v>833.8</v>
      </c>
      <c r="T358" s="57">
        <f t="shared" si="724"/>
        <v>347611.72</v>
      </c>
      <c r="U358" s="57">
        <f t="shared" si="724"/>
        <v>96613162.311999992</v>
      </c>
      <c r="V358" s="57">
        <f t="shared" si="724"/>
        <v>20139100795.566399</v>
      </c>
      <c r="W358" s="57">
        <f t="shared" si="724"/>
        <v>3358415840990.4185</v>
      </c>
      <c r="X358" s="57">
        <f t="shared" si="724"/>
        <v>466711227380035.94</v>
      </c>
      <c r="Y358" s="57">
        <f t="shared" si="724"/>
        <v>5.5592457148768176E+16</v>
      </c>
      <c r="Z358" s="57">
        <f t="shared" si="724"/>
        <v>5.7941826075652741E+18</v>
      </c>
      <c r="AA358" s="57">
        <f t="shared" si="724"/>
        <v>5.368050578594393E+20</v>
      </c>
      <c r="AB358" s="57">
        <f t="shared" si="724"/>
        <v>4.4759390748835511E+22</v>
      </c>
      <c r="AC358" s="57">
        <f t="shared" si="724"/>
        <v>3.3928111510620048E+24</v>
      </c>
      <c r="AD358" s="57">
        <f t="shared" si="724"/>
        <v>2.3574760331679597E+26</v>
      </c>
      <c r="AE358" s="57">
        <f t="shared" si="724"/>
        <v>1.5120753058364736E+28</v>
      </c>
      <c r="AF358" s="57">
        <f t="shared" si="724"/>
        <v>9.0056593469864521E+29</v>
      </c>
      <c r="AG358" s="57">
        <f t="shared" si="724"/>
        <v>5.0060482419367005E+31</v>
      </c>
      <c r="AH358" s="57">
        <f t="shared" si="724"/>
        <v>2.6088341354463554E+33</v>
      </c>
      <c r="AI358" s="57">
        <f t="shared" si="724"/>
        <v>1.279586399143214E+35</v>
      </c>
      <c r="AJ358" s="57">
        <f t="shared" si="724"/>
        <v>5.9274763206169391E+36</v>
      </c>
      <c r="AK358" s="57">
        <f t="shared" si="724"/>
        <v>2.6012949339899275E+38</v>
      </c>
      <c r="AL358" s="57">
        <f t="shared" si="724"/>
        <v>1.0845101484542561E+40</v>
      </c>
      <c r="AM358" s="57">
        <f t="shared" si="671"/>
        <v>1</v>
      </c>
      <c r="AN358" s="57">
        <f t="shared" si="666"/>
        <v>1.3888888888888889E-3</v>
      </c>
      <c r="AO358" s="57">
        <f t="shared" ref="AO358:BH358" si="725">AN358+1/((FACT($B$4-1-AO$10))*(($B$5*$P358)^AO$10))</f>
        <v>1.3988952929875121E-3</v>
      </c>
      <c r="AP358" s="57">
        <f t="shared" si="725"/>
        <v>1.3989553698613032E-3</v>
      </c>
      <c r="AQ358" s="57">
        <f t="shared" si="725"/>
        <v>1.3989556584149718E-3</v>
      </c>
      <c r="AR358" s="57">
        <f t="shared" si="725"/>
        <v>1.3989556594544302E-3</v>
      </c>
      <c r="AS358" s="57">
        <f t="shared" si="725"/>
        <v>1.3989556594569265E-3</v>
      </c>
      <c r="AT358" s="57">
        <f t="shared" si="725"/>
        <v>1.3989556594569295E-3</v>
      </c>
      <c r="AU358" s="57" t="e">
        <f t="shared" si="725"/>
        <v>#NUM!</v>
      </c>
      <c r="AV358" s="57" t="e">
        <f t="shared" si="725"/>
        <v>#NUM!</v>
      </c>
      <c r="AW358" s="57" t="e">
        <f t="shared" si="725"/>
        <v>#NUM!</v>
      </c>
      <c r="AX358" s="57" t="e">
        <f t="shared" si="725"/>
        <v>#NUM!</v>
      </c>
      <c r="AY358" s="57" t="e">
        <f t="shared" si="725"/>
        <v>#NUM!</v>
      </c>
      <c r="AZ358" s="57" t="e">
        <f t="shared" si="725"/>
        <v>#NUM!</v>
      </c>
      <c r="BA358" s="57" t="e">
        <f t="shared" si="725"/>
        <v>#NUM!</v>
      </c>
      <c r="BB358" s="57" t="e">
        <f t="shared" si="725"/>
        <v>#NUM!</v>
      </c>
      <c r="BC358" s="57" t="e">
        <f t="shared" si="725"/>
        <v>#NUM!</v>
      </c>
      <c r="BD358" s="57" t="e">
        <f t="shared" si="725"/>
        <v>#NUM!</v>
      </c>
      <c r="BE358" s="57" t="e">
        <f t="shared" si="725"/>
        <v>#NUM!</v>
      </c>
      <c r="BF358" s="57" t="e">
        <f t="shared" si="725"/>
        <v>#NUM!</v>
      </c>
      <c r="BG358" s="57" t="e">
        <f t="shared" si="725"/>
        <v>#NUM!</v>
      </c>
      <c r="BH358" s="57" t="e">
        <f t="shared" si="725"/>
        <v>#NUM!</v>
      </c>
      <c r="BI358" s="5">
        <f t="shared" si="673"/>
        <v>4.7654595923752492</v>
      </c>
    </row>
    <row r="359" spans="4:61" s="1" customFormat="1">
      <c r="D359" s="5"/>
      <c r="E359" s="5"/>
      <c r="F359" s="5"/>
      <c r="G359" s="5"/>
      <c r="H359" s="5"/>
      <c r="O359" s="3"/>
      <c r="P359" s="58">
        <v>174</v>
      </c>
      <c r="Q359" s="57">
        <f t="shared" si="668"/>
        <v>0</v>
      </c>
      <c r="R359" s="57">
        <f t="shared" si="669"/>
        <v>1</v>
      </c>
      <c r="S359" s="57">
        <f t="shared" ref="S359:AL359" si="726">R359+(($B$5*$P359)^S$10)/FACT(S$10)</f>
        <v>836.19999999999993</v>
      </c>
      <c r="T359" s="57">
        <f t="shared" si="726"/>
        <v>349615.72</v>
      </c>
      <c r="U359" s="57">
        <f t="shared" si="726"/>
        <v>97449834.087999985</v>
      </c>
      <c r="V359" s="57">
        <f t="shared" si="726"/>
        <v>20371975429.326397</v>
      </c>
      <c r="W359" s="57">
        <f t="shared" si="726"/>
        <v>3407028730857.9478</v>
      </c>
      <c r="X359" s="57">
        <f t="shared" si="726"/>
        <v>474829649086522</v>
      </c>
      <c r="Y359" s="57">
        <f t="shared" si="726"/>
        <v>5.6722282866379472E+16</v>
      </c>
      <c r="Z359" s="57">
        <f t="shared" si="726"/>
        <v>5.9289563987517624E+18</v>
      </c>
      <c r="AA359" s="57">
        <f t="shared" si="726"/>
        <v>5.5087228235291525E+20</v>
      </c>
      <c r="AB359" s="57">
        <f t="shared" si="726"/>
        <v>4.6064538866044648E+22</v>
      </c>
      <c r="AC359" s="57">
        <f t="shared" si="726"/>
        <v>3.5017931143841662E+24</v>
      </c>
      <c r="AD359" s="57">
        <f t="shared" si="726"/>
        <v>2.4402050197044541E+26</v>
      </c>
      <c r="AE359" s="57">
        <f t="shared" si="726"/>
        <v>1.5696422474015239E+28</v>
      </c>
      <c r="AF359" s="57">
        <f t="shared" si="726"/>
        <v>9.3754257440628749E+29</v>
      </c>
      <c r="AG359" s="57">
        <f t="shared" si="726"/>
        <v>5.2265936313995203E+31</v>
      </c>
      <c r="AH359" s="57">
        <f t="shared" si="726"/>
        <v>2.7316080895205363E+33</v>
      </c>
      <c r="AI359" s="57">
        <f t="shared" si="726"/>
        <v>1.3436611199293836E+35</v>
      </c>
      <c r="AJ359" s="57">
        <f t="shared" si="726"/>
        <v>6.2422070931115252E+36</v>
      </c>
      <c r="AK359" s="57">
        <f t="shared" si="726"/>
        <v>2.7473003801049279E+38</v>
      </c>
      <c r="AL359" s="57">
        <f t="shared" si="726"/>
        <v>1.1486781857120333E+40</v>
      </c>
      <c r="AM359" s="57">
        <f t="shared" si="671"/>
        <v>1</v>
      </c>
      <c r="AN359" s="57">
        <f t="shared" si="666"/>
        <v>1.3888888888888889E-3</v>
      </c>
      <c r="AO359" s="57">
        <f t="shared" ref="AO359:BH359" si="727">AN359+1/((FACT($B$4-1-AO$10))*(($B$5*$P359)^AO$10))</f>
        <v>1.3988665389527458E-3</v>
      </c>
      <c r="AP359" s="57">
        <f t="shared" si="727"/>
        <v>1.3989262710532239E-3</v>
      </c>
      <c r="AQ359" s="57">
        <f t="shared" si="727"/>
        <v>1.398926557126502E-3</v>
      </c>
      <c r="AR359" s="57">
        <f t="shared" si="727"/>
        <v>1.3989265581540642E-3</v>
      </c>
      <c r="AS359" s="57">
        <f t="shared" si="727"/>
        <v>1.3989265581565249E-3</v>
      </c>
      <c r="AT359" s="57">
        <f t="shared" si="727"/>
        <v>1.3989265581565279E-3</v>
      </c>
      <c r="AU359" s="57" t="e">
        <f t="shared" si="727"/>
        <v>#NUM!</v>
      </c>
      <c r="AV359" s="57" t="e">
        <f t="shared" si="727"/>
        <v>#NUM!</v>
      </c>
      <c r="AW359" s="57" t="e">
        <f t="shared" si="727"/>
        <v>#NUM!</v>
      </c>
      <c r="AX359" s="57" t="e">
        <f t="shared" si="727"/>
        <v>#NUM!</v>
      </c>
      <c r="AY359" s="57" t="e">
        <f t="shared" si="727"/>
        <v>#NUM!</v>
      </c>
      <c r="AZ359" s="57" t="e">
        <f t="shared" si="727"/>
        <v>#NUM!</v>
      </c>
      <c r="BA359" s="57" t="e">
        <f t="shared" si="727"/>
        <v>#NUM!</v>
      </c>
      <c r="BB359" s="57" t="e">
        <f t="shared" si="727"/>
        <v>#NUM!</v>
      </c>
      <c r="BC359" s="57" t="e">
        <f t="shared" si="727"/>
        <v>#NUM!</v>
      </c>
      <c r="BD359" s="57" t="e">
        <f t="shared" si="727"/>
        <v>#NUM!</v>
      </c>
      <c r="BE359" s="57" t="e">
        <f t="shared" si="727"/>
        <v>#NUM!</v>
      </c>
      <c r="BF359" s="57" t="e">
        <f t="shared" si="727"/>
        <v>#NUM!</v>
      </c>
      <c r="BG359" s="57" t="e">
        <f t="shared" si="727"/>
        <v>#NUM!</v>
      </c>
      <c r="BH359" s="57" t="e">
        <f t="shared" si="727"/>
        <v>#NUM!</v>
      </c>
      <c r="BI359" s="5">
        <f t="shared" si="673"/>
        <v>4.765558726293567</v>
      </c>
    </row>
    <row r="360" spans="4:61" s="1" customFormat="1">
      <c r="D360" s="5"/>
      <c r="E360" s="5"/>
      <c r="F360" s="5"/>
      <c r="G360" s="5"/>
      <c r="H360" s="5"/>
      <c r="O360" s="3"/>
      <c r="P360" s="57">
        <v>174.5</v>
      </c>
      <c r="Q360" s="57">
        <f t="shared" si="668"/>
        <v>0</v>
      </c>
      <c r="R360" s="57">
        <f t="shared" si="669"/>
        <v>1</v>
      </c>
      <c r="S360" s="57">
        <f t="shared" ref="S360:AL360" si="728">R360+(($B$5*$P360)^S$10)/FACT(S$10)</f>
        <v>838.6</v>
      </c>
      <c r="T360" s="57">
        <f t="shared" si="728"/>
        <v>351625.48</v>
      </c>
      <c r="U360" s="57">
        <f t="shared" si="728"/>
        <v>98291322.376000017</v>
      </c>
      <c r="V360" s="57">
        <f t="shared" si="728"/>
        <v>20606863852.398399</v>
      </c>
      <c r="W360" s="57">
        <f t="shared" si="728"/>
        <v>3456202934081.751</v>
      </c>
      <c r="X360" s="57">
        <f t="shared" si="728"/>
        <v>483065414338099.38</v>
      </c>
      <c r="Y360" s="57">
        <f t="shared" si="728"/>
        <v>5.7871733338910264E+16</v>
      </c>
      <c r="Z360" s="57">
        <f t="shared" si="728"/>
        <v>6.0664652650416159E+18</v>
      </c>
      <c r="AA360" s="57">
        <f t="shared" si="728"/>
        <v>5.6526623661550679E+20</v>
      </c>
      <c r="AB360" s="57">
        <f t="shared" si="728"/>
        <v>4.7403839084930464E+22</v>
      </c>
      <c r="AC360" s="57">
        <f t="shared" si="728"/>
        <v>3.6139482588802588E+24</v>
      </c>
      <c r="AD360" s="57">
        <f t="shared" si="728"/>
        <v>2.5255874876059417E+26</v>
      </c>
      <c r="AE360" s="57">
        <f t="shared" si="728"/>
        <v>1.6292263741086407E+28</v>
      </c>
      <c r="AF360" s="57">
        <f t="shared" si="728"/>
        <v>9.7592489956766485E+29</v>
      </c>
      <c r="AG360" s="57">
        <f t="shared" si="728"/>
        <v>5.4561811284123817E+31</v>
      </c>
      <c r="AH360" s="57">
        <f t="shared" si="728"/>
        <v>2.8597829635156385E+33</v>
      </c>
      <c r="AI360" s="57">
        <f t="shared" si="728"/>
        <v>1.4107467926405191E+35</v>
      </c>
      <c r="AJ360" s="57">
        <f t="shared" si="728"/>
        <v>6.5726745204490064E+36</v>
      </c>
      <c r="AK360" s="57">
        <f t="shared" si="728"/>
        <v>2.9010467594026576E+38</v>
      </c>
      <c r="AL360" s="57">
        <f t="shared" si="728"/>
        <v>1.2164424895402189E+40</v>
      </c>
      <c r="AM360" s="57">
        <f t="shared" si="671"/>
        <v>1</v>
      </c>
      <c r="AN360" s="57">
        <f t="shared" si="666"/>
        <v>1.3888888888888889E-3</v>
      </c>
      <c r="AO360" s="57">
        <f t="shared" ref="AO360:BH360" si="729">AN360+1/((FACT($B$4-1-AO$10))*(($B$5*$P360)^AO$10))</f>
        <v>1.3988379496975487E-3</v>
      </c>
      <c r="AP360" s="57">
        <f t="shared" si="729"/>
        <v>1.3988973399841334E-3</v>
      </c>
      <c r="AQ360" s="57">
        <f t="shared" si="729"/>
        <v>1.3988976236053682E-3</v>
      </c>
      <c r="AR360" s="57">
        <f t="shared" si="729"/>
        <v>1.3988976246212036E-3</v>
      </c>
      <c r="AS360" s="57">
        <f t="shared" si="729"/>
        <v>1.3988976246236292E-3</v>
      </c>
      <c r="AT360" s="57">
        <f t="shared" si="729"/>
        <v>1.398897624623632E-3</v>
      </c>
      <c r="AU360" s="57" t="e">
        <f t="shared" si="729"/>
        <v>#NUM!</v>
      </c>
      <c r="AV360" s="57" t="e">
        <f t="shared" si="729"/>
        <v>#NUM!</v>
      </c>
      <c r="AW360" s="57" t="e">
        <f t="shared" si="729"/>
        <v>#NUM!</v>
      </c>
      <c r="AX360" s="57" t="e">
        <f t="shared" si="729"/>
        <v>#NUM!</v>
      </c>
      <c r="AY360" s="57" t="e">
        <f t="shared" si="729"/>
        <v>#NUM!</v>
      </c>
      <c r="AZ360" s="57" t="e">
        <f t="shared" si="729"/>
        <v>#NUM!</v>
      </c>
      <c r="BA360" s="57" t="e">
        <f t="shared" si="729"/>
        <v>#NUM!</v>
      </c>
      <c r="BB360" s="57" t="e">
        <f t="shared" si="729"/>
        <v>#NUM!</v>
      </c>
      <c r="BC360" s="57" t="e">
        <f t="shared" si="729"/>
        <v>#NUM!</v>
      </c>
      <c r="BD360" s="57" t="e">
        <f t="shared" si="729"/>
        <v>#NUM!</v>
      </c>
      <c r="BE360" s="57" t="e">
        <f t="shared" si="729"/>
        <v>#NUM!</v>
      </c>
      <c r="BF360" s="57" t="e">
        <f t="shared" si="729"/>
        <v>#NUM!</v>
      </c>
      <c r="BG360" s="57" t="e">
        <f t="shared" si="729"/>
        <v>#NUM!</v>
      </c>
      <c r="BH360" s="57" t="e">
        <f t="shared" si="729"/>
        <v>#NUM!</v>
      </c>
      <c r="BI360" s="5">
        <f t="shared" si="673"/>
        <v>4.7656572927988972</v>
      </c>
    </row>
    <row r="361" spans="4:61" s="1" customFormat="1">
      <c r="D361" s="5"/>
      <c r="E361" s="5"/>
      <c r="F361" s="5"/>
      <c r="G361" s="5"/>
      <c r="H361" s="5"/>
      <c r="O361" s="3"/>
      <c r="P361" s="58">
        <v>175</v>
      </c>
      <c r="Q361" s="57">
        <f t="shared" si="668"/>
        <v>0</v>
      </c>
      <c r="R361" s="57">
        <f t="shared" si="669"/>
        <v>1</v>
      </c>
      <c r="S361" s="57">
        <f t="shared" ref="S361:AL361" si="730">R361+(($B$5*$P361)^S$10)/FACT(S$10)</f>
        <v>841</v>
      </c>
      <c r="T361" s="57">
        <f t="shared" si="730"/>
        <v>353641</v>
      </c>
      <c r="U361" s="57">
        <f t="shared" si="730"/>
        <v>99137641</v>
      </c>
      <c r="V361" s="57">
        <f t="shared" si="730"/>
        <v>20843777641</v>
      </c>
      <c r="W361" s="57">
        <f t="shared" si="730"/>
        <v>3505943297641</v>
      </c>
      <c r="X361" s="57">
        <f t="shared" si="730"/>
        <v>491419876097641</v>
      </c>
      <c r="Y361" s="57">
        <f t="shared" si="730"/>
        <v>5.904109181209764E+16</v>
      </c>
      <c r="Z361" s="57">
        <f t="shared" si="730"/>
        <v>6.206756645092098E+18</v>
      </c>
      <c r="AA361" s="57">
        <f t="shared" si="730"/>
        <v>5.7999354161789207E+20</v>
      </c>
      <c r="AB361" s="57">
        <f t="shared" si="730"/>
        <v>4.8778083479333085E+22</v>
      </c>
      <c r="AC361" s="57">
        <f t="shared" si="730"/>
        <v>3.7293594969048569E+24</v>
      </c>
      <c r="AD361" s="57">
        <f t="shared" si="730"/>
        <v>2.6137005843669153E+26</v>
      </c>
      <c r="AE361" s="57">
        <f t="shared" si="730"/>
        <v>1.6908922913007525E+28</v>
      </c>
      <c r="AF361" s="57">
        <f t="shared" si="730"/>
        <v>1.0157620941872575E+30</v>
      </c>
      <c r="AG361" s="57">
        <f t="shared" si="730"/>
        <v>5.6951539685545255E+31</v>
      </c>
      <c r="AH361" s="57">
        <f t="shared" si="730"/>
        <v>2.9935798632318398E+33</v>
      </c>
      <c r="AI361" s="57">
        <f t="shared" si="730"/>
        <v>1.4809756761493111E+35</v>
      </c>
      <c r="AJ361" s="57">
        <f t="shared" si="730"/>
        <v>6.9196169960275631E+36</v>
      </c>
      <c r="AK361" s="57">
        <f t="shared" si="730"/>
        <v>3.0629205488374393E+38</v>
      </c>
      <c r="AL361" s="57">
        <f t="shared" si="730"/>
        <v>1.2879934446167831E+40</v>
      </c>
      <c r="AM361" s="57">
        <f t="shared" si="671"/>
        <v>1</v>
      </c>
      <c r="AN361" s="57">
        <f t="shared" si="666"/>
        <v>1.3888888888888889E-3</v>
      </c>
      <c r="AO361" s="57">
        <f t="shared" ref="AO361:BH361" si="731">AN361+1/((FACT($B$4-1-AO$10))*(($B$5*$P361)^AO$10))</f>
        <v>1.398809523809524E-3</v>
      </c>
      <c r="AP361" s="57">
        <f t="shared" si="731"/>
        <v>1.3988685752078611E-3</v>
      </c>
      <c r="AQ361" s="57">
        <f t="shared" si="731"/>
        <v>1.3988688564049961E-3</v>
      </c>
      <c r="AR361" s="57">
        <f t="shared" si="731"/>
        <v>1.3988688574092716E-3</v>
      </c>
      <c r="AS361" s="57">
        <f t="shared" si="731"/>
        <v>1.3988688574116627E-3</v>
      </c>
      <c r="AT361" s="57">
        <f t="shared" si="731"/>
        <v>1.3988688574116655E-3</v>
      </c>
      <c r="AU361" s="57" t="e">
        <f t="shared" si="731"/>
        <v>#NUM!</v>
      </c>
      <c r="AV361" s="57" t="e">
        <f t="shared" si="731"/>
        <v>#NUM!</v>
      </c>
      <c r="AW361" s="57" t="e">
        <f t="shared" si="731"/>
        <v>#NUM!</v>
      </c>
      <c r="AX361" s="57" t="e">
        <f t="shared" si="731"/>
        <v>#NUM!</v>
      </c>
      <c r="AY361" s="57" t="e">
        <f t="shared" si="731"/>
        <v>#NUM!</v>
      </c>
      <c r="AZ361" s="57" t="e">
        <f t="shared" si="731"/>
        <v>#NUM!</v>
      </c>
      <c r="BA361" s="57" t="e">
        <f t="shared" si="731"/>
        <v>#NUM!</v>
      </c>
      <c r="BB361" s="57" t="e">
        <f t="shared" si="731"/>
        <v>#NUM!</v>
      </c>
      <c r="BC361" s="57" t="e">
        <f t="shared" si="731"/>
        <v>#NUM!</v>
      </c>
      <c r="BD361" s="57" t="e">
        <f t="shared" si="731"/>
        <v>#NUM!</v>
      </c>
      <c r="BE361" s="57" t="e">
        <f t="shared" si="731"/>
        <v>#NUM!</v>
      </c>
      <c r="BF361" s="57" t="e">
        <f t="shared" si="731"/>
        <v>#NUM!</v>
      </c>
      <c r="BG361" s="57" t="e">
        <f t="shared" si="731"/>
        <v>#NUM!</v>
      </c>
      <c r="BH361" s="57" t="e">
        <f t="shared" si="731"/>
        <v>#NUM!</v>
      </c>
      <c r="BI361" s="5">
        <f t="shared" si="673"/>
        <v>4.765755296748857</v>
      </c>
    </row>
    <row r="362" spans="4:61" s="1" customFormat="1">
      <c r="D362" s="5"/>
      <c r="E362" s="5"/>
      <c r="F362" s="5"/>
      <c r="G362" s="5"/>
      <c r="H362" s="5"/>
      <c r="O362" s="3"/>
      <c r="P362" s="57">
        <v>175.5</v>
      </c>
      <c r="Q362" s="57">
        <f t="shared" si="668"/>
        <v>0</v>
      </c>
      <c r="R362" s="57">
        <f t="shared" si="669"/>
        <v>1</v>
      </c>
      <c r="S362" s="57">
        <f t="shared" ref="S362:AL362" si="732">R362+(($B$5*$P362)^S$10)/FACT(S$10)</f>
        <v>843.4</v>
      </c>
      <c r="T362" s="57">
        <f t="shared" si="732"/>
        <v>355662.28</v>
      </c>
      <c r="U362" s="57">
        <f t="shared" si="732"/>
        <v>99988803.784000009</v>
      </c>
      <c r="V362" s="57">
        <f t="shared" si="732"/>
        <v>21082728404.526402</v>
      </c>
      <c r="W362" s="57">
        <f t="shared" si="732"/>
        <v>3556254696337.606</v>
      </c>
      <c r="X362" s="57">
        <f t="shared" si="732"/>
        <v>499894398994142.06</v>
      </c>
      <c r="Y362" s="57">
        <f t="shared" si="732"/>
        <v>6.0230644792775632E+16</v>
      </c>
      <c r="Z362" s="57">
        <f t="shared" si="732"/>
        <v>6.3498786612579666E+18</v>
      </c>
      <c r="AA362" s="57">
        <f t="shared" si="732"/>
        <v>5.9506093300239984E+20</v>
      </c>
      <c r="AB362" s="57">
        <f t="shared" si="732"/>
        <v>5.018808015070019E+22</v>
      </c>
      <c r="AC362" s="57">
        <f t="shared" si="732"/>
        <v>3.8481116609678479E+24</v>
      </c>
      <c r="AD362" s="57">
        <f t="shared" si="732"/>
        <v>2.7046234703433158E+26</v>
      </c>
      <c r="AE362" s="57">
        <f t="shared" si="732"/>
        <v>1.7547064799228305E+28</v>
      </c>
      <c r="AF362" s="57">
        <f t="shared" si="732"/>
        <v>1.0571049152083855E+30</v>
      </c>
      <c r="AG362" s="57">
        <f t="shared" si="732"/>
        <v>5.9438673794186657E+31</v>
      </c>
      <c r="AH362" s="57">
        <f t="shared" si="732"/>
        <v>3.1332282752723931E+33</v>
      </c>
      <c r="AI362" s="57">
        <f t="shared" si="732"/>
        <v>1.5544854358616893E+35</v>
      </c>
      <c r="AJ362" s="57">
        <f t="shared" si="732"/>
        <v>7.2838053001361266E+36</v>
      </c>
      <c r="AK362" s="57">
        <f t="shared" si="732"/>
        <v>3.2333263328527747E+38</v>
      </c>
      <c r="AL362" s="57">
        <f t="shared" si="732"/>
        <v>1.3635309268019431E+40</v>
      </c>
      <c r="AM362" s="57">
        <f t="shared" si="671"/>
        <v>1</v>
      </c>
      <c r="AN362" s="57">
        <f t="shared" si="666"/>
        <v>1.3888888888888889E-3</v>
      </c>
      <c r="AO362" s="57">
        <f t="shared" ref="AO362:BH362" si="733">AN362+1/((FACT($B$4-1-AO$10))*(($B$5*$P362)^AO$10))</f>
        <v>1.3987812598923711E-3</v>
      </c>
      <c r="AP362" s="57">
        <f t="shared" si="733"/>
        <v>1.3988399752948135E-3</v>
      </c>
      <c r="AQ362" s="57">
        <f t="shared" si="733"/>
        <v>1.3988402540953948E-3</v>
      </c>
      <c r="AR362" s="57">
        <f t="shared" si="733"/>
        <v>1.3988402550882744E-3</v>
      </c>
      <c r="AS362" s="57">
        <f t="shared" si="733"/>
        <v>1.3988402550906317E-3</v>
      </c>
      <c r="AT362" s="57">
        <f t="shared" si="733"/>
        <v>1.3988402550906345E-3</v>
      </c>
      <c r="AU362" s="57" t="e">
        <f t="shared" si="733"/>
        <v>#NUM!</v>
      </c>
      <c r="AV362" s="57" t="e">
        <f t="shared" si="733"/>
        <v>#NUM!</v>
      </c>
      <c r="AW362" s="57" t="e">
        <f t="shared" si="733"/>
        <v>#NUM!</v>
      </c>
      <c r="AX362" s="57" t="e">
        <f t="shared" si="733"/>
        <v>#NUM!</v>
      </c>
      <c r="AY362" s="57" t="e">
        <f t="shared" si="733"/>
        <v>#NUM!</v>
      </c>
      <c r="AZ362" s="57" t="e">
        <f t="shared" si="733"/>
        <v>#NUM!</v>
      </c>
      <c r="BA362" s="57" t="e">
        <f t="shared" si="733"/>
        <v>#NUM!</v>
      </c>
      <c r="BB362" s="57" t="e">
        <f t="shared" si="733"/>
        <v>#NUM!</v>
      </c>
      <c r="BC362" s="57" t="e">
        <f t="shared" si="733"/>
        <v>#NUM!</v>
      </c>
      <c r="BD362" s="57" t="e">
        <f t="shared" si="733"/>
        <v>#NUM!</v>
      </c>
      <c r="BE362" s="57" t="e">
        <f t="shared" si="733"/>
        <v>#NUM!</v>
      </c>
      <c r="BF362" s="57" t="e">
        <f t="shared" si="733"/>
        <v>#NUM!</v>
      </c>
      <c r="BG362" s="57" t="e">
        <f t="shared" si="733"/>
        <v>#NUM!</v>
      </c>
      <c r="BH362" s="57" t="e">
        <f t="shared" si="733"/>
        <v>#NUM!</v>
      </c>
      <c r="BI362" s="5">
        <f t="shared" si="673"/>
        <v>4.765852742945774</v>
      </c>
    </row>
    <row r="363" spans="4:61" s="1" customFormat="1">
      <c r="D363" s="5"/>
      <c r="E363" s="5"/>
      <c r="F363" s="5"/>
      <c r="G363" s="5"/>
      <c r="H363" s="5"/>
      <c r="O363" s="3"/>
      <c r="P363" s="58">
        <v>176</v>
      </c>
      <c r="Q363" s="57">
        <f t="shared" si="668"/>
        <v>0</v>
      </c>
      <c r="R363" s="57">
        <f t="shared" si="669"/>
        <v>1</v>
      </c>
      <c r="S363" s="57">
        <f t="shared" ref="S363:AL363" si="734">R363+(($B$5*$P363)^S$10)/FACT(S$10)</f>
        <v>845.8</v>
      </c>
      <c r="T363" s="57">
        <f t="shared" si="734"/>
        <v>357689.31999999995</v>
      </c>
      <c r="U363" s="57">
        <f t="shared" si="734"/>
        <v>100844824.55199999</v>
      </c>
      <c r="V363" s="57">
        <f t="shared" si="734"/>
        <v>21323727785.550392</v>
      </c>
      <c r="W363" s="57">
        <f t="shared" si="734"/>
        <v>3607142032875.8389</v>
      </c>
      <c r="X363" s="57">
        <f t="shared" si="734"/>
        <v>508490359389588.44</v>
      </c>
      <c r="Y363" s="57">
        <f t="shared" si="734"/>
        <v>6.1440682076953992E+16</v>
      </c>
      <c r="Z363" s="57">
        <f t="shared" si="734"/>
        <v>6.4958801274517535E+18</v>
      </c>
      <c r="AA363" s="57">
        <f t="shared" si="734"/>
        <v>6.1047526273329961E+20</v>
      </c>
      <c r="AB363" s="57">
        <f t="shared" si="734"/>
        <v>5.1634653505275331E+22</v>
      </c>
      <c r="AC363" s="57">
        <f t="shared" si="734"/>
        <v>3.9702915425325032E+24</v>
      </c>
      <c r="AD363" s="57">
        <f t="shared" si="734"/>
        <v>2.7984373653004934E+26</v>
      </c>
      <c r="AE363" s="57">
        <f t="shared" si="734"/>
        <v>1.8207373453872681E+28</v>
      </c>
      <c r="AF363" s="57">
        <f t="shared" si="734"/>
        <v>1.1000057381118048E+30</v>
      </c>
      <c r="AG363" s="57">
        <f t="shared" si="734"/>
        <v>6.2026889635646553E+31</v>
      </c>
      <c r="AH363" s="57">
        <f t="shared" si="734"/>
        <v>3.278966359425481E+33</v>
      </c>
      <c r="AI363" s="57">
        <f t="shared" si="734"/>
        <v>1.6314193483462851E+35</v>
      </c>
      <c r="AJ363" s="57">
        <f t="shared" si="734"/>
        <v>7.6660439219374904E+36</v>
      </c>
      <c r="AK363" s="57">
        <f t="shared" si="734"/>
        <v>3.4126875964322687E+38</v>
      </c>
      <c r="AL363" s="57">
        <f t="shared" si="734"/>
        <v>1.4432647471710488E+40</v>
      </c>
      <c r="AM363" s="57">
        <f t="shared" si="671"/>
        <v>1</v>
      </c>
      <c r="AN363" s="57">
        <f t="shared" si="666"/>
        <v>1.3888888888888889E-3</v>
      </c>
      <c r="AO363" s="57">
        <f t="shared" ref="AO363:BH363" si="735">AN363+1/((FACT($B$4-1-AO$10))*(($B$5*$P363)^AO$10))</f>
        <v>1.3987531565656567E-3</v>
      </c>
      <c r="AP363" s="57">
        <f t="shared" si="735"/>
        <v>1.398811538831736E-3</v>
      </c>
      <c r="AQ363" s="57">
        <f t="shared" si="735"/>
        <v>1.3988118152629201E-3</v>
      </c>
      <c r="AR363" s="57">
        <f t="shared" si="735"/>
        <v>1.398811816244565E-3</v>
      </c>
      <c r="AS363" s="57">
        <f t="shared" si="735"/>
        <v>1.3988118162468889E-3</v>
      </c>
      <c r="AT363" s="57">
        <f t="shared" si="735"/>
        <v>1.3988118162468917E-3</v>
      </c>
      <c r="AU363" s="57" t="e">
        <f t="shared" si="735"/>
        <v>#NUM!</v>
      </c>
      <c r="AV363" s="57" t="e">
        <f t="shared" si="735"/>
        <v>#NUM!</v>
      </c>
      <c r="AW363" s="57" t="e">
        <f t="shared" si="735"/>
        <v>#NUM!</v>
      </c>
      <c r="AX363" s="57" t="e">
        <f t="shared" si="735"/>
        <v>#NUM!</v>
      </c>
      <c r="AY363" s="57" t="e">
        <f t="shared" si="735"/>
        <v>#NUM!</v>
      </c>
      <c r="AZ363" s="57" t="e">
        <f t="shared" si="735"/>
        <v>#NUM!</v>
      </c>
      <c r="BA363" s="57" t="e">
        <f t="shared" si="735"/>
        <v>#NUM!</v>
      </c>
      <c r="BB363" s="57" t="e">
        <f t="shared" si="735"/>
        <v>#NUM!</v>
      </c>
      <c r="BC363" s="57" t="e">
        <f t="shared" si="735"/>
        <v>#NUM!</v>
      </c>
      <c r="BD363" s="57" t="e">
        <f t="shared" si="735"/>
        <v>#NUM!</v>
      </c>
      <c r="BE363" s="57" t="e">
        <f t="shared" si="735"/>
        <v>#NUM!</v>
      </c>
      <c r="BF363" s="57" t="e">
        <f t="shared" si="735"/>
        <v>#NUM!</v>
      </c>
      <c r="BG363" s="57" t="e">
        <f t="shared" si="735"/>
        <v>#NUM!</v>
      </c>
      <c r="BH363" s="57" t="e">
        <f t="shared" si="735"/>
        <v>#NUM!</v>
      </c>
      <c r="BI363" s="5">
        <f t="shared" si="673"/>
        <v>4.7659496361374689</v>
      </c>
    </row>
    <row r="364" spans="4:61" s="1" customFormat="1">
      <c r="D364" s="5"/>
      <c r="E364" s="5"/>
      <c r="F364" s="5"/>
      <c r="G364" s="5"/>
      <c r="H364" s="5"/>
      <c r="O364" s="3"/>
      <c r="P364" s="57">
        <v>176.5</v>
      </c>
      <c r="Q364" s="57">
        <f t="shared" si="668"/>
        <v>0</v>
      </c>
      <c r="R364" s="57">
        <f t="shared" si="669"/>
        <v>1</v>
      </c>
      <c r="S364" s="57">
        <f t="shared" ref="S364:AL364" si="736">R364+(($B$5*$P364)^S$10)/FACT(S$10)</f>
        <v>848.19999999999993</v>
      </c>
      <c r="T364" s="57">
        <f t="shared" si="736"/>
        <v>359722.11999999994</v>
      </c>
      <c r="U364" s="57">
        <f t="shared" si="736"/>
        <v>101705717.12799998</v>
      </c>
      <c r="V364" s="57">
        <f t="shared" si="736"/>
        <v>21566787459.822392</v>
      </c>
      <c r="W364" s="57">
        <f t="shared" si="736"/>
        <v>3658610237941.96</v>
      </c>
      <c r="X364" s="57">
        <f t="shared" si="736"/>
        <v>517209145446019.69</v>
      </c>
      <c r="Y364" s="57">
        <f t="shared" si="736"/>
        <v>6.2671496778057936E+16</v>
      </c>
      <c r="Z364" s="57">
        <f t="shared" si="736"/>
        <v>6.644810557071659E+18</v>
      </c>
      <c r="AA364" s="57">
        <f t="shared" si="736"/>
        <v>6.2624350076604265E+20</v>
      </c>
      <c r="AB364" s="57">
        <f t="shared" si="736"/>
        <v>5.3118644535270054E+22</v>
      </c>
      <c r="AC364" s="57">
        <f t="shared" si="736"/>
        <v>4.0959879314836155E+24</v>
      </c>
      <c r="AD364" s="57">
        <f t="shared" si="736"/>
        <v>2.8952255959003674E+26</v>
      </c>
      <c r="AE364" s="57">
        <f t="shared" si="736"/>
        <v>1.8890552675676669E+28</v>
      </c>
      <c r="AF364" s="57">
        <f t="shared" si="736"/>
        <v>1.1445186037005761E+30</v>
      </c>
      <c r="AG364" s="57">
        <f t="shared" si="736"/>
        <v>6.4719990925586889E+31</v>
      </c>
      <c r="AH364" s="57">
        <f t="shared" si="736"/>
        <v>3.4310412503694668E+33</v>
      </c>
      <c r="AI364" s="57">
        <f t="shared" si="736"/>
        <v>1.7119265130924328E+35</v>
      </c>
      <c r="AJ364" s="57">
        <f t="shared" si="736"/>
        <v>8.0671724314135697E+36</v>
      </c>
      <c r="AK364" s="57">
        <f t="shared" si="736"/>
        <v>3.6014475504743385E+38</v>
      </c>
      <c r="AL364" s="57">
        <f t="shared" si="736"/>
        <v>1.5274151154662048E+40</v>
      </c>
      <c r="AM364" s="57">
        <f t="shared" si="671"/>
        <v>1</v>
      </c>
      <c r="AN364" s="57">
        <f t="shared" si="666"/>
        <v>1.3888888888888889E-3</v>
      </c>
      <c r="AO364" s="57">
        <f t="shared" ref="AO364:BH364" si="737">AN364+1/((FACT($B$4-1-AO$10))*(($B$5*$P364)^AO$10))</f>
        <v>1.3987252124645893E-3</v>
      </c>
      <c r="AP364" s="57">
        <f t="shared" si="737"/>
        <v>1.3987832644214808E-3</v>
      </c>
      <c r="AQ364" s="57">
        <f t="shared" si="737"/>
        <v>1.3987835385100402E-3</v>
      </c>
      <c r="AR364" s="57">
        <f t="shared" si="737"/>
        <v>1.3987835394806086E-3</v>
      </c>
      <c r="AS364" s="57">
        <f t="shared" si="737"/>
        <v>1.3987835394828998E-3</v>
      </c>
      <c r="AT364" s="57">
        <f t="shared" si="737"/>
        <v>1.3987835394829024E-3</v>
      </c>
      <c r="AU364" s="57" t="e">
        <f t="shared" si="737"/>
        <v>#NUM!</v>
      </c>
      <c r="AV364" s="57" t="e">
        <f t="shared" si="737"/>
        <v>#NUM!</v>
      </c>
      <c r="AW364" s="57" t="e">
        <f t="shared" si="737"/>
        <v>#NUM!</v>
      </c>
      <c r="AX364" s="57" t="e">
        <f t="shared" si="737"/>
        <v>#NUM!</v>
      </c>
      <c r="AY364" s="57" t="e">
        <f t="shared" si="737"/>
        <v>#NUM!</v>
      </c>
      <c r="AZ364" s="57" t="e">
        <f t="shared" si="737"/>
        <v>#NUM!</v>
      </c>
      <c r="BA364" s="57" t="e">
        <f t="shared" si="737"/>
        <v>#NUM!</v>
      </c>
      <c r="BB364" s="57" t="e">
        <f t="shared" si="737"/>
        <v>#NUM!</v>
      </c>
      <c r="BC364" s="57" t="e">
        <f t="shared" si="737"/>
        <v>#NUM!</v>
      </c>
      <c r="BD364" s="57" t="e">
        <f t="shared" si="737"/>
        <v>#NUM!</v>
      </c>
      <c r="BE364" s="57" t="e">
        <f t="shared" si="737"/>
        <v>#NUM!</v>
      </c>
      <c r="BF364" s="57" t="e">
        <f t="shared" si="737"/>
        <v>#NUM!</v>
      </c>
      <c r="BG364" s="57" t="e">
        <f t="shared" si="737"/>
        <v>#NUM!</v>
      </c>
      <c r="BH364" s="57" t="e">
        <f t="shared" si="737"/>
        <v>#NUM!</v>
      </c>
      <c r="BI364" s="5">
        <f t="shared" si="673"/>
        <v>4.766045981018034</v>
      </c>
    </row>
    <row r="365" spans="4:61" s="1" customFormat="1">
      <c r="D365" s="5"/>
      <c r="E365" s="5"/>
      <c r="F365" s="5"/>
      <c r="G365" s="5"/>
      <c r="H365" s="5"/>
      <c r="O365" s="3"/>
      <c r="P365" s="58">
        <v>177</v>
      </c>
      <c r="Q365" s="57">
        <f t="shared" si="668"/>
        <v>0</v>
      </c>
      <c r="R365" s="57">
        <f t="shared" si="669"/>
        <v>1</v>
      </c>
      <c r="S365" s="57">
        <f t="shared" ref="S365:AL365" si="738">R365+(($B$5*$P365)^S$10)/FACT(S$10)</f>
        <v>850.6</v>
      </c>
      <c r="T365" s="57">
        <f t="shared" si="738"/>
        <v>361760.68</v>
      </c>
      <c r="U365" s="57">
        <f t="shared" si="738"/>
        <v>102571495.33600001</v>
      </c>
      <c r="V365" s="57">
        <f t="shared" si="738"/>
        <v>21811919136.270401</v>
      </c>
      <c r="W365" s="57">
        <f t="shared" si="738"/>
        <v>3710664270283.8442</v>
      </c>
      <c r="X365" s="57">
        <f t="shared" si="738"/>
        <v>526052157192780.31</v>
      </c>
      <c r="Y365" s="57">
        <f t="shared" si="738"/>
        <v>6.3923385355328928E+16</v>
      </c>
      <c r="Z365" s="57">
        <f t="shared" si="738"/>
        <v>6.7967201709973873E+18</v>
      </c>
      <c r="AA365" s="57">
        <f t="shared" si="738"/>
        <v>6.4237273673560765E+20</v>
      </c>
      <c r="AB365" s="57">
        <f t="shared" si="738"/>
        <v>5.4640911104064908E+22</v>
      </c>
      <c r="AC365" s="57">
        <f t="shared" si="738"/>
        <v>4.2252916562752432E+24</v>
      </c>
      <c r="AD365" s="57">
        <f t="shared" si="738"/>
        <v>2.9950736441439471E+26</v>
      </c>
      <c r="AE365" s="57">
        <f t="shared" si="738"/>
        <v>1.9597326519437345E+28</v>
      </c>
      <c r="AF365" s="57">
        <f t="shared" si="738"/>
        <v>1.1906992660985443E+30</v>
      </c>
      <c r="AG365" s="57">
        <f t="shared" si="738"/>
        <v>6.7521913123859161E+31</v>
      </c>
      <c r="AH365" s="57">
        <f t="shared" si="738"/>
        <v>3.5897093689709482E+33</v>
      </c>
      <c r="AI365" s="57">
        <f t="shared" si="738"/>
        <v>1.796162071623643E+35</v>
      </c>
      <c r="AJ365" s="57">
        <f t="shared" si="738"/>
        <v>8.4880669030105304E+36</v>
      </c>
      <c r="AK365" s="57">
        <f t="shared" si="738"/>
        <v>3.8000699907104212E+38</v>
      </c>
      <c r="AL365" s="57">
        <f t="shared" si="738"/>
        <v>1.6162131237569026E+40</v>
      </c>
      <c r="AM365" s="57">
        <f t="shared" si="671"/>
        <v>1</v>
      </c>
      <c r="AN365" s="57">
        <f t="shared" si="666"/>
        <v>1.3888888888888889E-3</v>
      </c>
      <c r="AO365" s="57">
        <f t="shared" ref="AO365:BH365" si="739">AN365+1/((FACT($B$4-1-AO$10))*(($B$5*$P365)^AO$10))</f>
        <v>1.3986974262397993E-3</v>
      </c>
      <c r="AP365" s="57">
        <f t="shared" si="739"/>
        <v>1.3987551506827779E-3</v>
      </c>
      <c r="AQ365" s="57">
        <f t="shared" si="739"/>
        <v>1.3987554224551082E-3</v>
      </c>
      <c r="AR365" s="57">
        <f t="shared" si="739"/>
        <v>1.3987554234147564E-3</v>
      </c>
      <c r="AS365" s="57">
        <f t="shared" si="739"/>
        <v>1.3987554234170154E-3</v>
      </c>
      <c r="AT365" s="57">
        <f t="shared" si="739"/>
        <v>1.398755423417018E-3</v>
      </c>
      <c r="AU365" s="57" t="e">
        <f t="shared" si="739"/>
        <v>#NUM!</v>
      </c>
      <c r="AV365" s="57" t="e">
        <f t="shared" si="739"/>
        <v>#NUM!</v>
      </c>
      <c r="AW365" s="57" t="e">
        <f t="shared" si="739"/>
        <v>#NUM!</v>
      </c>
      <c r="AX365" s="57" t="e">
        <f t="shared" si="739"/>
        <v>#NUM!</v>
      </c>
      <c r="AY365" s="57" t="e">
        <f t="shared" si="739"/>
        <v>#NUM!</v>
      </c>
      <c r="AZ365" s="57" t="e">
        <f t="shared" si="739"/>
        <v>#NUM!</v>
      </c>
      <c r="BA365" s="57" t="e">
        <f t="shared" si="739"/>
        <v>#NUM!</v>
      </c>
      <c r="BB365" s="57" t="e">
        <f t="shared" si="739"/>
        <v>#NUM!</v>
      </c>
      <c r="BC365" s="57" t="e">
        <f t="shared" si="739"/>
        <v>#NUM!</v>
      </c>
      <c r="BD365" s="57" t="e">
        <f t="shared" si="739"/>
        <v>#NUM!</v>
      </c>
      <c r="BE365" s="57" t="e">
        <f t="shared" si="739"/>
        <v>#NUM!</v>
      </c>
      <c r="BF365" s="57" t="e">
        <f t="shared" si="739"/>
        <v>#NUM!</v>
      </c>
      <c r="BG365" s="57" t="e">
        <f t="shared" si="739"/>
        <v>#NUM!</v>
      </c>
      <c r="BH365" s="57" t="e">
        <f t="shared" si="739"/>
        <v>#NUM!</v>
      </c>
      <c r="BI365" s="5">
        <f t="shared" si="673"/>
        <v>4.766141782228571</v>
      </c>
    </row>
    <row r="366" spans="4:61" s="1" customFormat="1">
      <c r="D366" s="5"/>
      <c r="E366" s="5"/>
      <c r="F366" s="5"/>
      <c r="G366" s="5"/>
      <c r="H366" s="5"/>
      <c r="O366" s="3"/>
      <c r="P366" s="57">
        <v>177.5</v>
      </c>
      <c r="Q366" s="57">
        <f t="shared" si="668"/>
        <v>0</v>
      </c>
      <c r="R366" s="57">
        <f t="shared" si="669"/>
        <v>1</v>
      </c>
      <c r="S366" s="57">
        <f t="shared" ref="S366:AL366" si="740">R366+(($B$5*$P366)^S$10)/FACT(S$10)</f>
        <v>853</v>
      </c>
      <c r="T366" s="57">
        <f t="shared" si="740"/>
        <v>363805</v>
      </c>
      <c r="U366" s="57">
        <f t="shared" si="740"/>
        <v>103442173</v>
      </c>
      <c r="V366" s="57">
        <f t="shared" si="740"/>
        <v>22059134557</v>
      </c>
      <c r="W366" s="57">
        <f t="shared" si="740"/>
        <v>3763309116790.6001</v>
      </c>
      <c r="X366" s="57">
        <f t="shared" si="740"/>
        <v>535020806593961.81</v>
      </c>
      <c r="Y366" s="57">
        <f t="shared" si="740"/>
        <v>6.5196647642386792E+16</v>
      </c>
      <c r="Z366" s="57">
        <f t="shared" si="740"/>
        <v>6.9516599056543232E+18</v>
      </c>
      <c r="AA366" s="57">
        <f t="shared" si="740"/>
        <v>6.5887018166411775E+20</v>
      </c>
      <c r="AB366" s="57">
        <f t="shared" si="740"/>
        <v>5.6202328235485201E+22</v>
      </c>
      <c r="AC366" s="57">
        <f t="shared" si="740"/>
        <v>4.3582956247678092E+24</v>
      </c>
      <c r="AD366" s="57">
        <f t="shared" si="740"/>
        <v>3.0980691967856279E+26</v>
      </c>
      <c r="AE366" s="57">
        <f t="shared" si="740"/>
        <v>2.0328439819204205E+28</v>
      </c>
      <c r="AF366" s="57">
        <f t="shared" si="740"/>
        <v>1.2386052419903359E+30</v>
      </c>
      <c r="AG366" s="57">
        <f t="shared" si="740"/>
        <v>7.0436727605310615E+31</v>
      </c>
      <c r="AH366" s="57">
        <f t="shared" si="740"/>
        <v>3.755236743452116E+33</v>
      </c>
      <c r="AI366" s="57">
        <f t="shared" si="740"/>
        <v>1.8842874342000965E+35</v>
      </c>
      <c r="AJ366" s="57">
        <f t="shared" si="740"/>
        <v>8.9296413927770653E+36</v>
      </c>
      <c r="AK366" s="57">
        <f t="shared" si="740"/>
        <v>4.0090401914289342E+38</v>
      </c>
      <c r="AL366" s="57">
        <f t="shared" si="740"/>
        <v>1.7099012511297853E+40</v>
      </c>
      <c r="AM366" s="57">
        <f t="shared" si="671"/>
        <v>1</v>
      </c>
      <c r="AN366" s="57">
        <f t="shared" si="666"/>
        <v>1.3888888888888889E-3</v>
      </c>
      <c r="AO366" s="57">
        <f t="shared" ref="AO366:BH366" si="741">AN366+1/((FACT($B$4-1-AO$10))*(($B$5*$P366)^AO$10))</f>
        <v>1.3986697965571206E-3</v>
      </c>
      <c r="AP366" s="57">
        <f t="shared" si="741"/>
        <v>1.3987271962500093E-3</v>
      </c>
      <c r="AQ366" s="57">
        <f t="shared" si="741"/>
        <v>1.3987274657321356E-3</v>
      </c>
      <c r="AR366" s="57">
        <f t="shared" si="741"/>
        <v>1.3987274666810163E-3</v>
      </c>
      <c r="AS366" s="57">
        <f t="shared" si="741"/>
        <v>1.3987274666832437E-3</v>
      </c>
      <c r="AT366" s="57">
        <f t="shared" si="741"/>
        <v>1.3987274666832463E-3</v>
      </c>
      <c r="AU366" s="57" t="e">
        <f t="shared" si="741"/>
        <v>#NUM!</v>
      </c>
      <c r="AV366" s="57" t="e">
        <f t="shared" si="741"/>
        <v>#NUM!</v>
      </c>
      <c r="AW366" s="57" t="e">
        <f t="shared" si="741"/>
        <v>#NUM!</v>
      </c>
      <c r="AX366" s="57" t="e">
        <f t="shared" si="741"/>
        <v>#NUM!</v>
      </c>
      <c r="AY366" s="57" t="e">
        <f t="shared" si="741"/>
        <v>#NUM!</v>
      </c>
      <c r="AZ366" s="57" t="e">
        <f t="shared" si="741"/>
        <v>#NUM!</v>
      </c>
      <c r="BA366" s="57" t="e">
        <f t="shared" si="741"/>
        <v>#NUM!</v>
      </c>
      <c r="BB366" s="57" t="e">
        <f t="shared" si="741"/>
        <v>#NUM!</v>
      </c>
      <c r="BC366" s="57" t="e">
        <f t="shared" si="741"/>
        <v>#NUM!</v>
      </c>
      <c r="BD366" s="57" t="e">
        <f t="shared" si="741"/>
        <v>#NUM!</v>
      </c>
      <c r="BE366" s="57" t="e">
        <f t="shared" si="741"/>
        <v>#NUM!</v>
      </c>
      <c r="BF366" s="57" t="e">
        <f t="shared" si="741"/>
        <v>#NUM!</v>
      </c>
      <c r="BG366" s="57" t="e">
        <f t="shared" si="741"/>
        <v>#NUM!</v>
      </c>
      <c r="BH366" s="57" t="e">
        <f t="shared" si="741"/>
        <v>#NUM!</v>
      </c>
      <c r="BI366" s="5">
        <f t="shared" si="673"/>
        <v>4.76623704435797</v>
      </c>
    </row>
    <row r="367" spans="4:61" s="1" customFormat="1">
      <c r="D367" s="5"/>
      <c r="E367" s="5"/>
      <c r="F367" s="5"/>
      <c r="G367" s="5"/>
      <c r="H367" s="5"/>
      <c r="O367" s="3"/>
      <c r="P367" s="58">
        <v>178</v>
      </c>
      <c r="Q367" s="57">
        <f t="shared" si="668"/>
        <v>0</v>
      </c>
      <c r="R367" s="57">
        <f t="shared" si="669"/>
        <v>1</v>
      </c>
      <c r="S367" s="57">
        <f t="shared" ref="S367:AL367" si="742">R367+(($B$5*$P367)^S$10)/FACT(S$10)</f>
        <v>855.4</v>
      </c>
      <c r="T367" s="57">
        <f t="shared" si="742"/>
        <v>365855.08</v>
      </c>
      <c r="U367" s="57">
        <f t="shared" si="742"/>
        <v>104317763.94400001</v>
      </c>
      <c r="V367" s="57">
        <f t="shared" si="742"/>
        <v>22308445497.294399</v>
      </c>
      <c r="W367" s="57">
        <f t="shared" si="742"/>
        <v>3816549792572.2104</v>
      </c>
      <c r="X367" s="57">
        <f t="shared" si="742"/>
        <v>544116517616040.25</v>
      </c>
      <c r="Y367" s="57">
        <f t="shared" si="742"/>
        <v>6.6491586875954776E+16</v>
      </c>
      <c r="Z367" s="57">
        <f t="shared" si="742"/>
        <v>7.1096814211465329E+18</v>
      </c>
      <c r="AA367" s="57">
        <f t="shared" si="742"/>
        <v>6.757431696879E+20</v>
      </c>
      <c r="AB367" s="57">
        <f t="shared" si="742"/>
        <v>5.7803788407199326E+22</v>
      </c>
      <c r="AC367" s="57">
        <f t="shared" si="742"/>
        <v>4.4950948657644496E+24</v>
      </c>
      <c r="AD367" s="57">
        <f t="shared" si="742"/>
        <v>3.2043021957360069E+26</v>
      </c>
      <c r="AE367" s="57">
        <f t="shared" si="742"/>
        <v>2.108465872344862E+28</v>
      </c>
      <c r="AF367" s="57">
        <f t="shared" si="742"/>
        <v>1.2882958611313641E+30</v>
      </c>
      <c r="AG367" s="57">
        <f t="shared" si="742"/>
        <v>7.3468645950286242E+31</v>
      </c>
      <c r="AH367" s="57">
        <f t="shared" si="742"/>
        <v>3.9278993407111569E+33</v>
      </c>
      <c r="AI367" s="57">
        <f t="shared" si="742"/>
        <v>1.9764705143504571E+35</v>
      </c>
      <c r="AJ367" s="57">
        <f t="shared" si="742"/>
        <v>9.3928494708461254E+36</v>
      </c>
      <c r="AK367" s="57">
        <f t="shared" si="742"/>
        <v>4.2288658353110019E+38</v>
      </c>
      <c r="AL367" s="57">
        <f t="shared" si="742"/>
        <v>1.8087338902585153E+40</v>
      </c>
      <c r="AM367" s="57">
        <f t="shared" si="671"/>
        <v>1</v>
      </c>
      <c r="AN367" s="57">
        <f t="shared" si="666"/>
        <v>1.3888888888888889E-3</v>
      </c>
      <c r="AO367" s="57">
        <f t="shared" ref="AO367:BH367" si="743">AN367+1/((FACT($B$4-1-AO$10))*(($B$5*$P367)^AO$10))</f>
        <v>1.3986423220973784E-3</v>
      </c>
      <c r="AP367" s="57">
        <f t="shared" si="743"/>
        <v>1.3986993997729899E-3</v>
      </c>
      <c r="AQ367" s="57">
        <f t="shared" si="743"/>
        <v>1.3986996669905724E-3</v>
      </c>
      <c r="AR367" s="57">
        <f t="shared" si="743"/>
        <v>1.3986996679288364E-3</v>
      </c>
      <c r="AS367" s="57">
        <f t="shared" si="743"/>
        <v>1.3986996679310327E-3</v>
      </c>
      <c r="AT367" s="57">
        <f t="shared" si="743"/>
        <v>1.3986996679310353E-3</v>
      </c>
      <c r="AU367" s="57" t="e">
        <f t="shared" si="743"/>
        <v>#NUM!</v>
      </c>
      <c r="AV367" s="57" t="e">
        <f t="shared" si="743"/>
        <v>#NUM!</v>
      </c>
      <c r="AW367" s="57" t="e">
        <f t="shared" si="743"/>
        <v>#NUM!</v>
      </c>
      <c r="AX367" s="57" t="e">
        <f t="shared" si="743"/>
        <v>#NUM!</v>
      </c>
      <c r="AY367" s="57" t="e">
        <f t="shared" si="743"/>
        <v>#NUM!</v>
      </c>
      <c r="AZ367" s="57" t="e">
        <f t="shared" si="743"/>
        <v>#NUM!</v>
      </c>
      <c r="BA367" s="57" t="e">
        <f t="shared" si="743"/>
        <v>#NUM!</v>
      </c>
      <c r="BB367" s="57" t="e">
        <f t="shared" si="743"/>
        <v>#NUM!</v>
      </c>
      <c r="BC367" s="57" t="e">
        <f t="shared" si="743"/>
        <v>#NUM!</v>
      </c>
      <c r="BD367" s="57" t="e">
        <f t="shared" si="743"/>
        <v>#NUM!</v>
      </c>
      <c r="BE367" s="57" t="e">
        <f t="shared" si="743"/>
        <v>#NUM!</v>
      </c>
      <c r="BF367" s="57" t="e">
        <f t="shared" si="743"/>
        <v>#NUM!</v>
      </c>
      <c r="BG367" s="57" t="e">
        <f t="shared" si="743"/>
        <v>#NUM!</v>
      </c>
      <c r="BH367" s="57" t="e">
        <f t="shared" si="743"/>
        <v>#NUM!</v>
      </c>
      <c r="BI367" s="5">
        <f t="shared" si="673"/>
        <v>4.7663317719436069</v>
      </c>
    </row>
    <row r="368" spans="4:61" s="1" customFormat="1">
      <c r="D368" s="5"/>
      <c r="E368" s="5"/>
      <c r="F368" s="5"/>
      <c r="G368" s="5"/>
      <c r="H368" s="5"/>
      <c r="O368" s="3"/>
      <c r="P368" s="57">
        <v>178.5</v>
      </c>
      <c r="Q368" s="57">
        <f t="shared" si="668"/>
        <v>0</v>
      </c>
      <c r="R368" s="57">
        <f t="shared" si="669"/>
        <v>1</v>
      </c>
      <c r="S368" s="57">
        <f t="shared" ref="S368:AL368" si="744">R368+(($B$5*$P368)^S$10)/FACT(S$10)</f>
        <v>857.8</v>
      </c>
      <c r="T368" s="57">
        <f t="shared" si="744"/>
        <v>367910.91999999993</v>
      </c>
      <c r="U368" s="57">
        <f t="shared" si="744"/>
        <v>105198281.99199997</v>
      </c>
      <c r="V368" s="57">
        <f t="shared" si="744"/>
        <v>22559863765.614395</v>
      </c>
      <c r="W368" s="57">
        <f t="shared" si="744"/>
        <v>3870391341039.1475</v>
      </c>
      <c r="X368" s="57">
        <f t="shared" si="744"/>
        <v>553340726295699.56</v>
      </c>
      <c r="Y368" s="57">
        <f t="shared" si="744"/>
        <v>6.780850972474612E+16</v>
      </c>
      <c r="Z368" s="57">
        <f t="shared" si="744"/>
        <v>7.2708371094587873E+18</v>
      </c>
      <c r="AA368" s="57">
        <f t="shared" si="744"/>
        <v>6.9299915980413941E+20</v>
      </c>
      <c r="AB368" s="57">
        <f t="shared" si="744"/>
        <v>5.9446201848284379E+22</v>
      </c>
      <c r="AC368" s="57">
        <f t="shared" si="744"/>
        <v>4.6357865712564527E+24</v>
      </c>
      <c r="AD368" s="57">
        <f t="shared" si="744"/>
        <v>3.3138648894699968E+26</v>
      </c>
      <c r="AE368" s="57">
        <f t="shared" si="744"/>
        <v>2.186677124244983E+28</v>
      </c>
      <c r="AF368" s="57">
        <f t="shared" si="744"/>
        <v>1.339832318156823E+30</v>
      </c>
      <c r="AG368" s="57">
        <f t="shared" si="744"/>
        <v>7.6622024357905804E+31</v>
      </c>
      <c r="AH368" s="57">
        <f t="shared" si="744"/>
        <v>4.1079834080864638E+33</v>
      </c>
      <c r="AI368" s="57">
        <f t="shared" si="744"/>
        <v>2.0728859714800578E+35</v>
      </c>
      <c r="AJ368" s="57">
        <f t="shared" si="744"/>
        <v>9.8786858111681645E+36</v>
      </c>
      <c r="AK368" s="57">
        <f t="shared" si="744"/>
        <v>4.4600779807287718E+38</v>
      </c>
      <c r="AL368" s="57">
        <f t="shared" si="744"/>
        <v>1.9129778967364492E+40</v>
      </c>
      <c r="AM368" s="57">
        <f t="shared" si="671"/>
        <v>1</v>
      </c>
      <c r="AN368" s="57">
        <f t="shared" si="666"/>
        <v>1.3888888888888889E-3</v>
      </c>
      <c r="AO368" s="57">
        <f t="shared" ref="AO368:BH368" si="745">AN368+1/((FACT($B$4-1-AO$10))*(($B$5*$P368)^AO$10))</f>
        <v>1.3986150015561781E-3</v>
      </c>
      <c r="AP368" s="57">
        <f t="shared" si="745"/>
        <v>1.3986717599167482E-3</v>
      </c>
      <c r="AQ368" s="57">
        <f t="shared" si="745"/>
        <v>1.3986720248950889E-3</v>
      </c>
      <c r="AR368" s="57">
        <f t="shared" si="745"/>
        <v>1.3986720258228843E-3</v>
      </c>
      <c r="AS368" s="57">
        <f t="shared" si="745"/>
        <v>1.3986720258250501E-3</v>
      </c>
      <c r="AT368" s="57">
        <f t="shared" si="745"/>
        <v>1.3986720258250527E-3</v>
      </c>
      <c r="AU368" s="57" t="e">
        <f t="shared" si="745"/>
        <v>#NUM!</v>
      </c>
      <c r="AV368" s="57" t="e">
        <f t="shared" si="745"/>
        <v>#NUM!</v>
      </c>
      <c r="AW368" s="57" t="e">
        <f t="shared" si="745"/>
        <v>#NUM!</v>
      </c>
      <c r="AX368" s="57" t="e">
        <f t="shared" si="745"/>
        <v>#NUM!</v>
      </c>
      <c r="AY368" s="57" t="e">
        <f t="shared" si="745"/>
        <v>#NUM!</v>
      </c>
      <c r="AZ368" s="57" t="e">
        <f t="shared" si="745"/>
        <v>#NUM!</v>
      </c>
      <c r="BA368" s="57" t="e">
        <f t="shared" si="745"/>
        <v>#NUM!</v>
      </c>
      <c r="BB368" s="57" t="e">
        <f t="shared" si="745"/>
        <v>#NUM!</v>
      </c>
      <c r="BC368" s="57" t="e">
        <f t="shared" si="745"/>
        <v>#NUM!</v>
      </c>
      <c r="BD368" s="57" t="e">
        <f t="shared" si="745"/>
        <v>#NUM!</v>
      </c>
      <c r="BE368" s="57" t="e">
        <f t="shared" si="745"/>
        <v>#NUM!</v>
      </c>
      <c r="BF368" s="57" t="e">
        <f t="shared" si="745"/>
        <v>#NUM!</v>
      </c>
      <c r="BG368" s="57" t="e">
        <f t="shared" si="745"/>
        <v>#NUM!</v>
      </c>
      <c r="BH368" s="57" t="e">
        <f t="shared" si="745"/>
        <v>#NUM!</v>
      </c>
      <c r="BI368" s="5">
        <f t="shared" si="673"/>
        <v>4.7664259694720883</v>
      </c>
    </row>
    <row r="369" spans="4:61" s="1" customFormat="1">
      <c r="D369" s="5"/>
      <c r="E369" s="5"/>
      <c r="F369" s="5"/>
      <c r="G369" s="5"/>
      <c r="H369" s="5"/>
      <c r="O369" s="3"/>
      <c r="P369" s="58">
        <v>179</v>
      </c>
      <c r="Q369" s="57">
        <f t="shared" si="668"/>
        <v>0</v>
      </c>
      <c r="R369" s="57">
        <f t="shared" si="669"/>
        <v>1</v>
      </c>
      <c r="S369" s="57">
        <f t="shared" ref="S369:AL369" si="746">R369+(($B$5*$P369)^S$10)/FACT(S$10)</f>
        <v>860.19999999999993</v>
      </c>
      <c r="T369" s="57">
        <f t="shared" si="746"/>
        <v>369972.51999999996</v>
      </c>
      <c r="U369" s="57">
        <f t="shared" si="746"/>
        <v>106083740.96799996</v>
      </c>
      <c r="V369" s="57">
        <f t="shared" si="746"/>
        <v>22813401203.598392</v>
      </c>
      <c r="W369" s="57">
        <f t="shared" si="746"/>
        <v>3924838833982.0054</v>
      </c>
      <c r="X369" s="57">
        <f t="shared" si="746"/>
        <v>562694880807849.81</v>
      </c>
      <c r="Y369" s="57">
        <f t="shared" si="746"/>
        <v>6.9147726318514584E+16</v>
      </c>
      <c r="Z369" s="57">
        <f t="shared" si="746"/>
        <v>7.4351801027282176E+18</v>
      </c>
      <c r="AA369" s="57">
        <f t="shared" si="746"/>
        <v>7.1064573763730788E+20</v>
      </c>
      <c r="AB369" s="57">
        <f t="shared" si="746"/>
        <v>6.1130496841008384E+22</v>
      </c>
      <c r="AC369" s="57">
        <f t="shared" si="746"/>
        <v>4.7804701393879564E+24</v>
      </c>
      <c r="AD369" s="57">
        <f t="shared" si="746"/>
        <v>3.4268518854574943E+26</v>
      </c>
      <c r="AE369" s="57">
        <f t="shared" si="746"/>
        <v>2.2675587808141578E+28</v>
      </c>
      <c r="AF369" s="57">
        <f t="shared" si="746"/>
        <v>1.3932777257193367E+30</v>
      </c>
      <c r="AG369" s="57">
        <f t="shared" si="746"/>
        <v>7.990136818527259E+31</v>
      </c>
      <c r="AH369" s="57">
        <f t="shared" si="746"/>
        <v>4.2957858258632823E+33</v>
      </c>
      <c r="AI369" s="57">
        <f t="shared" si="746"/>
        <v>2.1737154618097772E+35</v>
      </c>
      <c r="AJ369" s="57">
        <f t="shared" si="746"/>
        <v>1.0388187840465107E+37</v>
      </c>
      <c r="AK369" s="57">
        <f t="shared" si="746"/>
        <v>4.7032320679040838E+38</v>
      </c>
      <c r="AL369" s="57">
        <f t="shared" si="746"/>
        <v>2.0229131620879973E+40</v>
      </c>
      <c r="AM369" s="57">
        <f t="shared" si="671"/>
        <v>1</v>
      </c>
      <c r="AN369" s="57">
        <f t="shared" si="666"/>
        <v>1.3888888888888889E-3</v>
      </c>
      <c r="AO369" s="57">
        <f t="shared" ref="AO369:BH369" si="747">AN369+1/((FACT($B$4-1-AO$10))*(($B$5*$P369)^AO$10))</f>
        <v>1.3985878336436996E-3</v>
      </c>
      <c r="AP369" s="57">
        <f t="shared" si="747"/>
        <v>1.3986442753613137E-3</v>
      </c>
      <c r="AQ369" s="57">
        <f t="shared" si="747"/>
        <v>1.3986445381253623E-3</v>
      </c>
      <c r="AR369" s="57">
        <f t="shared" si="747"/>
        <v>1.3986445390428346E-3</v>
      </c>
      <c r="AS369" s="57">
        <f t="shared" si="747"/>
        <v>1.3986445390449702E-3</v>
      </c>
      <c r="AT369" s="57">
        <f t="shared" si="747"/>
        <v>1.3986445390449726E-3</v>
      </c>
      <c r="AU369" s="57" t="e">
        <f t="shared" si="747"/>
        <v>#NUM!</v>
      </c>
      <c r="AV369" s="57" t="e">
        <f t="shared" si="747"/>
        <v>#NUM!</v>
      </c>
      <c r="AW369" s="57" t="e">
        <f t="shared" si="747"/>
        <v>#NUM!</v>
      </c>
      <c r="AX369" s="57" t="e">
        <f t="shared" si="747"/>
        <v>#NUM!</v>
      </c>
      <c r="AY369" s="57" t="e">
        <f t="shared" si="747"/>
        <v>#NUM!</v>
      </c>
      <c r="AZ369" s="57" t="e">
        <f t="shared" si="747"/>
        <v>#NUM!</v>
      </c>
      <c r="BA369" s="57" t="e">
        <f t="shared" si="747"/>
        <v>#NUM!</v>
      </c>
      <c r="BB369" s="57" t="e">
        <f t="shared" si="747"/>
        <v>#NUM!</v>
      </c>
      <c r="BC369" s="57" t="e">
        <f t="shared" si="747"/>
        <v>#NUM!</v>
      </c>
      <c r="BD369" s="57" t="e">
        <f t="shared" si="747"/>
        <v>#NUM!</v>
      </c>
      <c r="BE369" s="57" t="e">
        <f t="shared" si="747"/>
        <v>#NUM!</v>
      </c>
      <c r="BF369" s="57" t="e">
        <f t="shared" si="747"/>
        <v>#NUM!</v>
      </c>
      <c r="BG369" s="57" t="e">
        <f t="shared" si="747"/>
        <v>#NUM!</v>
      </c>
      <c r="BH369" s="57" t="e">
        <f t="shared" si="747"/>
        <v>#NUM!</v>
      </c>
      <c r="BI369" s="5">
        <f t="shared" si="673"/>
        <v>4.7665196413799489</v>
      </c>
    </row>
    <row r="370" spans="4:61" s="1" customFormat="1">
      <c r="D370" s="5"/>
      <c r="E370" s="5"/>
      <c r="F370" s="5"/>
      <c r="G370" s="5"/>
      <c r="H370" s="5"/>
      <c r="O370" s="3"/>
      <c r="P370" s="57">
        <v>179.5</v>
      </c>
      <c r="Q370" s="57">
        <f t="shared" si="668"/>
        <v>0</v>
      </c>
      <c r="R370" s="57">
        <f t="shared" si="669"/>
        <v>1</v>
      </c>
      <c r="S370" s="57">
        <f t="shared" ref="S370:AL370" si="748">R370+(($B$5*$P370)^S$10)/FACT(S$10)</f>
        <v>862.6</v>
      </c>
      <c r="T370" s="57">
        <f t="shared" si="748"/>
        <v>372039.88</v>
      </c>
      <c r="U370" s="57">
        <f t="shared" si="748"/>
        <v>106974154.69599999</v>
      </c>
      <c r="V370" s="57">
        <f t="shared" si="748"/>
        <v>23069069686.062405</v>
      </c>
      <c r="W370" s="57">
        <f t="shared" si="748"/>
        <v>3979897371651.1216</v>
      </c>
      <c r="X370" s="57">
        <f t="shared" si="748"/>
        <v>572180441533833.63</v>
      </c>
      <c r="Y370" s="57">
        <f t="shared" si="748"/>
        <v>7.0509550277267608E+16</v>
      </c>
      <c r="Z370" s="57">
        <f t="shared" si="748"/>
        <v>7.6027642815857961E+18</v>
      </c>
      <c r="AA370" s="57">
        <f t="shared" si="748"/>
        <v>7.2869061722552232E+20</v>
      </c>
      <c r="AB370" s="57">
        <f t="shared" si="748"/>
        <v>6.2857620026875091E+22</v>
      </c>
      <c r="AC370" s="57">
        <f t="shared" si="748"/>
        <v>4.9292472181499729E+24</v>
      </c>
      <c r="AD370" s="57">
        <f t="shared" si="748"/>
        <v>3.5433602036338843E+26</v>
      </c>
      <c r="AE370" s="57">
        <f t="shared" si="748"/>
        <v>2.3511941846666267E+28</v>
      </c>
      <c r="AF370" s="57">
        <f t="shared" si="748"/>
        <v>1.4486971689854204E+30</v>
      </c>
      <c r="AG370" s="57">
        <f t="shared" si="748"/>
        <v>8.331133661583548E+31</v>
      </c>
      <c r="AH370" s="57">
        <f t="shared" si="748"/>
        <v>4.4916144708287118E+33</v>
      </c>
      <c r="AI370" s="57">
        <f t="shared" si="748"/>
        <v>2.2791478979070014E+35</v>
      </c>
      <c r="AJ370" s="57">
        <f t="shared" si="748"/>
        <v>1.0922437448435215E+37</v>
      </c>
      <c r="AK370" s="57">
        <f t="shared" si="748"/>
        <v>4.9589089653728321E+38</v>
      </c>
      <c r="AL370" s="57">
        <f t="shared" si="748"/>
        <v>2.1388332114084855E+40</v>
      </c>
      <c r="AM370" s="57">
        <f t="shared" si="671"/>
        <v>1</v>
      </c>
      <c r="AN370" s="57">
        <f t="shared" si="666"/>
        <v>1.3888888888888889E-3</v>
      </c>
      <c r="AO370" s="57">
        <f t="shared" ref="AO370:BH370" si="749">AN370+1/((FACT($B$4-1-AO$10))*(($B$5*$P370)^AO$10))</f>
        <v>1.3985608170844941E-3</v>
      </c>
      <c r="AP370" s="57">
        <f t="shared" si="749"/>
        <v>1.3986169448015067E-3</v>
      </c>
      <c r="AQ370" s="57">
        <f t="shared" si="749"/>
        <v>1.3986172053758661E-3</v>
      </c>
      <c r="AR370" s="57">
        <f t="shared" si="749"/>
        <v>1.3986172062831583E-3</v>
      </c>
      <c r="AS370" s="57">
        <f t="shared" si="749"/>
        <v>1.3986172062852645E-3</v>
      </c>
      <c r="AT370" s="57">
        <f t="shared" si="749"/>
        <v>1.3986172062852669E-3</v>
      </c>
      <c r="AU370" s="57" t="e">
        <f t="shared" si="749"/>
        <v>#NUM!</v>
      </c>
      <c r="AV370" s="57" t="e">
        <f t="shared" si="749"/>
        <v>#NUM!</v>
      </c>
      <c r="AW370" s="57" t="e">
        <f t="shared" si="749"/>
        <v>#NUM!</v>
      </c>
      <c r="AX370" s="57" t="e">
        <f t="shared" si="749"/>
        <v>#NUM!</v>
      </c>
      <c r="AY370" s="57" t="e">
        <f t="shared" si="749"/>
        <v>#NUM!</v>
      </c>
      <c r="AZ370" s="57" t="e">
        <f t="shared" si="749"/>
        <v>#NUM!</v>
      </c>
      <c r="BA370" s="57" t="e">
        <f t="shared" si="749"/>
        <v>#NUM!</v>
      </c>
      <c r="BB370" s="57" t="e">
        <f t="shared" si="749"/>
        <v>#NUM!</v>
      </c>
      <c r="BC370" s="57" t="e">
        <f t="shared" si="749"/>
        <v>#NUM!</v>
      </c>
      <c r="BD370" s="57" t="e">
        <f t="shared" si="749"/>
        <v>#NUM!</v>
      </c>
      <c r="BE370" s="57" t="e">
        <f t="shared" si="749"/>
        <v>#NUM!</v>
      </c>
      <c r="BF370" s="57" t="e">
        <f t="shared" si="749"/>
        <v>#NUM!</v>
      </c>
      <c r="BG370" s="57" t="e">
        <f t="shared" si="749"/>
        <v>#NUM!</v>
      </c>
      <c r="BH370" s="57" t="e">
        <f t="shared" si="749"/>
        <v>#NUM!</v>
      </c>
      <c r="BI370" s="5">
        <f t="shared" si="673"/>
        <v>4.7666127920543468</v>
      </c>
    </row>
    <row r="371" spans="4:61" s="1" customFormat="1">
      <c r="D371" s="5"/>
      <c r="E371" s="5"/>
      <c r="F371" s="5"/>
      <c r="G371" s="5"/>
      <c r="H371" s="5"/>
      <c r="O371" s="3"/>
      <c r="P371" s="58">
        <v>180</v>
      </c>
      <c r="Q371" s="57">
        <f t="shared" si="668"/>
        <v>0</v>
      </c>
      <c r="R371" s="57">
        <f t="shared" si="669"/>
        <v>1</v>
      </c>
      <c r="S371" s="57">
        <f t="shared" ref="S371:AL371" si="750">R371+(($B$5*$P371)^S$10)/FACT(S$10)</f>
        <v>865</v>
      </c>
      <c r="T371" s="57">
        <f t="shared" si="750"/>
        <v>374113</v>
      </c>
      <c r="U371" s="57">
        <f t="shared" si="750"/>
        <v>107869537</v>
      </c>
      <c r="V371" s="57">
        <f t="shared" si="750"/>
        <v>23326881121</v>
      </c>
      <c r="W371" s="57">
        <f t="shared" si="750"/>
        <v>4035572082836.2002</v>
      </c>
      <c r="X371" s="57">
        <f t="shared" si="750"/>
        <v>581798881129825</v>
      </c>
      <c r="Y371" s="57">
        <f t="shared" si="750"/>
        <v>7.1894298740643872E+16</v>
      </c>
      <c r="Z371" s="57">
        <f t="shared" si="750"/>
        <v>7.7736442835681608E+18</v>
      </c>
      <c r="AA371" s="57">
        <f t="shared" si="750"/>
        <v>7.4714164282700988E+20</v>
      </c>
      <c r="AB371" s="57">
        <f t="shared" si="750"/>
        <v>6.4628536716980367E+22</v>
      </c>
      <c r="AC371" s="57">
        <f t="shared" si="750"/>
        <v>5.0822217498141162E+24</v>
      </c>
      <c r="AD371" s="57">
        <f t="shared" si="750"/>
        <v>3.6634893309280796E+26</v>
      </c>
      <c r="AE371" s="57">
        <f t="shared" si="750"/>
        <v>2.4376690363888701E+28</v>
      </c>
      <c r="AF371" s="57">
        <f t="shared" si="750"/>
        <v>1.5061577615215786E+30</v>
      </c>
      <c r="AG371" s="57">
        <f t="shared" si="750"/>
        <v>8.6856747460204497E+31</v>
      </c>
      <c r="AH371" s="57">
        <f t="shared" si="750"/>
        <v>4.695788591189083E+33</v>
      </c>
      <c r="AI371" s="57">
        <f t="shared" si="750"/>
        <v>2.3893797170776267E+35</v>
      </c>
      <c r="AJ371" s="57">
        <f t="shared" si="750"/>
        <v>1.1482562761303294E+37</v>
      </c>
      <c r="AK371" s="57">
        <f t="shared" si="750"/>
        <v>5.2277160582501588E+38</v>
      </c>
      <c r="AL371" s="57">
        <f t="shared" si="750"/>
        <v>2.2610458266177398E+40</v>
      </c>
      <c r="AM371" s="57">
        <f t="shared" si="671"/>
        <v>1</v>
      </c>
      <c r="AN371" s="57">
        <f t="shared" si="666"/>
        <v>1.3888888888888889E-3</v>
      </c>
      <c r="AO371" s="57">
        <f t="shared" ref="AO371:BH371" si="751">AN371+1/((FACT($B$4-1-AO$10))*(($B$5*$P371)^AO$10))</f>
        <v>1.3985339506172841E-3</v>
      </c>
      <c r="AP371" s="57">
        <f t="shared" si="751"/>
        <v>1.3985897669467307E-3</v>
      </c>
      <c r="AQ371" s="57">
        <f t="shared" si="751"/>
        <v>1.3985900253556634E-3</v>
      </c>
      <c r="AR371" s="57">
        <f t="shared" si="751"/>
        <v>1.3985900262529166E-3</v>
      </c>
      <c r="AS371" s="57">
        <f t="shared" si="751"/>
        <v>1.3985900262549935E-3</v>
      </c>
      <c r="AT371" s="57">
        <f t="shared" si="751"/>
        <v>1.3985900262549959E-3</v>
      </c>
      <c r="AU371" s="57" t="e">
        <f t="shared" si="751"/>
        <v>#NUM!</v>
      </c>
      <c r="AV371" s="57" t="e">
        <f t="shared" si="751"/>
        <v>#NUM!</v>
      </c>
      <c r="AW371" s="57" t="e">
        <f t="shared" si="751"/>
        <v>#NUM!</v>
      </c>
      <c r="AX371" s="57" t="e">
        <f t="shared" si="751"/>
        <v>#NUM!</v>
      </c>
      <c r="AY371" s="57" t="e">
        <f t="shared" si="751"/>
        <v>#NUM!</v>
      </c>
      <c r="AZ371" s="57" t="e">
        <f t="shared" si="751"/>
        <v>#NUM!</v>
      </c>
      <c r="BA371" s="57" t="e">
        <f t="shared" si="751"/>
        <v>#NUM!</v>
      </c>
      <c r="BB371" s="57" t="e">
        <f t="shared" si="751"/>
        <v>#NUM!</v>
      </c>
      <c r="BC371" s="57" t="e">
        <f t="shared" si="751"/>
        <v>#NUM!</v>
      </c>
      <c r="BD371" s="57" t="e">
        <f t="shared" si="751"/>
        <v>#NUM!</v>
      </c>
      <c r="BE371" s="57" t="e">
        <f t="shared" si="751"/>
        <v>#NUM!</v>
      </c>
      <c r="BF371" s="57" t="e">
        <f t="shared" si="751"/>
        <v>#NUM!</v>
      </c>
      <c r="BG371" s="57" t="e">
        <f t="shared" si="751"/>
        <v>#NUM!</v>
      </c>
      <c r="BH371" s="57" t="e">
        <f t="shared" si="751"/>
        <v>#NUM!</v>
      </c>
      <c r="BI371" s="5">
        <f t="shared" si="673"/>
        <v>4.7667054258337576</v>
      </c>
    </row>
    <row r="372" spans="4:61" s="1" customFormat="1">
      <c r="D372" s="5"/>
      <c r="E372" s="5"/>
      <c r="F372" s="5"/>
      <c r="G372" s="5"/>
      <c r="H372" s="5"/>
      <c r="O372" s="3"/>
      <c r="P372" s="57">
        <v>180.5</v>
      </c>
      <c r="Q372" s="57">
        <f t="shared" si="668"/>
        <v>0</v>
      </c>
      <c r="R372" s="57">
        <f t="shared" si="669"/>
        <v>1</v>
      </c>
      <c r="S372" s="57">
        <f t="shared" ref="S372:AL372" si="752">R372+(($B$5*$P372)^S$10)/FACT(S$10)</f>
        <v>867.4</v>
      </c>
      <c r="T372" s="57">
        <f t="shared" si="752"/>
        <v>376191.88</v>
      </c>
      <c r="U372" s="57">
        <f t="shared" si="752"/>
        <v>108769901.704</v>
      </c>
      <c r="V372" s="57">
        <f t="shared" si="752"/>
        <v>23586847449.582397</v>
      </c>
      <c r="W372" s="57">
        <f t="shared" si="752"/>
        <v>4091868124945.9512</v>
      </c>
      <c r="X372" s="57">
        <f t="shared" si="752"/>
        <v>591551684595421.63</v>
      </c>
      <c r="Y372" s="57">
        <f t="shared" si="752"/>
        <v>7.330229239745544E+16</v>
      </c>
      <c r="Z372" s="57">
        <f t="shared" si="752"/>
        <v>7.9478755116001935E+18</v>
      </c>
      <c r="AA372" s="57">
        <f t="shared" si="752"/>
        <v>7.6600679074685046E+20</v>
      </c>
      <c r="AB372" s="57">
        <f t="shared" si="752"/>
        <v>6.6444231206728926E+22</v>
      </c>
      <c r="AC372" s="57">
        <f t="shared" si="752"/>
        <v>5.2395000161164453E+24</v>
      </c>
      <c r="AD372" s="57">
        <f t="shared" si="752"/>
        <v>3.7873412768659792E+26</v>
      </c>
      <c r="AE372" s="57">
        <f t="shared" si="752"/>
        <v>2.5270714544125454E+28</v>
      </c>
      <c r="AF372" s="57">
        <f t="shared" si="752"/>
        <v>1.5657287026014557E+30</v>
      </c>
      <c r="AG372" s="57">
        <f t="shared" si="752"/>
        <v>9.0542582092792873E+31</v>
      </c>
      <c r="AH372" s="57">
        <f t="shared" si="752"/>
        <v>4.9086391931716566E+33</v>
      </c>
      <c r="AI372" s="57">
        <f t="shared" si="752"/>
        <v>2.5046151588956738E+35</v>
      </c>
      <c r="AJ372" s="57">
        <f t="shared" si="752"/>
        <v>1.2069739980876082E+37</v>
      </c>
      <c r="AK372" s="57">
        <f t="shared" si="752"/>
        <v>5.5102883798426116E+38</v>
      </c>
      <c r="AL372" s="57">
        <f t="shared" si="752"/>
        <v>2.3898736963490901E+40</v>
      </c>
      <c r="AM372" s="57">
        <f t="shared" si="671"/>
        <v>1</v>
      </c>
      <c r="AN372" s="57">
        <f t="shared" si="666"/>
        <v>1.3888888888888889E-3</v>
      </c>
      <c r="AO372" s="57">
        <f t="shared" ref="AO372:BH372" si="753">AN372+1/((FACT($B$4-1-AO$10))*(($B$5*$P372)^AO$10))</f>
        <v>1.3985072329947676E-3</v>
      </c>
      <c r="AP372" s="57">
        <f t="shared" si="753"/>
        <v>1.3985627405207711E-3</v>
      </c>
      <c r="AQ372" s="57">
        <f t="shared" si="753"/>
        <v>1.3985629967882042E-3</v>
      </c>
      <c r="AR372" s="57">
        <f t="shared" si="753"/>
        <v>1.3985629976755569E-3</v>
      </c>
      <c r="AS372" s="57">
        <f t="shared" si="753"/>
        <v>1.3985629976776051E-3</v>
      </c>
      <c r="AT372" s="57">
        <f t="shared" si="753"/>
        <v>1.3985629976776075E-3</v>
      </c>
      <c r="AU372" s="57" t="e">
        <f t="shared" si="753"/>
        <v>#NUM!</v>
      </c>
      <c r="AV372" s="57" t="e">
        <f t="shared" si="753"/>
        <v>#NUM!</v>
      </c>
      <c r="AW372" s="57" t="e">
        <f t="shared" si="753"/>
        <v>#NUM!</v>
      </c>
      <c r="AX372" s="57" t="e">
        <f t="shared" si="753"/>
        <v>#NUM!</v>
      </c>
      <c r="AY372" s="57" t="e">
        <f t="shared" si="753"/>
        <v>#NUM!</v>
      </c>
      <c r="AZ372" s="57" t="e">
        <f t="shared" si="753"/>
        <v>#NUM!</v>
      </c>
      <c r="BA372" s="57" t="e">
        <f t="shared" si="753"/>
        <v>#NUM!</v>
      </c>
      <c r="BB372" s="57" t="e">
        <f t="shared" si="753"/>
        <v>#NUM!</v>
      </c>
      <c r="BC372" s="57" t="e">
        <f t="shared" si="753"/>
        <v>#NUM!</v>
      </c>
      <c r="BD372" s="57" t="e">
        <f t="shared" si="753"/>
        <v>#NUM!</v>
      </c>
      <c r="BE372" s="57" t="e">
        <f t="shared" si="753"/>
        <v>#NUM!</v>
      </c>
      <c r="BF372" s="57" t="e">
        <f t="shared" si="753"/>
        <v>#NUM!</v>
      </c>
      <c r="BG372" s="57" t="e">
        <f t="shared" si="753"/>
        <v>#NUM!</v>
      </c>
      <c r="BH372" s="57" t="e">
        <f t="shared" si="753"/>
        <v>#NUM!</v>
      </c>
      <c r="BI372" s="5">
        <f t="shared" si="673"/>
        <v>4.766797547008637</v>
      </c>
    </row>
    <row r="373" spans="4:61" s="1" customFormat="1">
      <c r="D373" s="5"/>
      <c r="E373" s="5"/>
      <c r="F373" s="5"/>
      <c r="G373" s="5"/>
      <c r="H373" s="5"/>
      <c r="O373" s="3"/>
      <c r="P373" s="58">
        <v>181</v>
      </c>
      <c r="Q373" s="57">
        <f t="shared" si="668"/>
        <v>0</v>
      </c>
      <c r="R373" s="57">
        <f t="shared" si="669"/>
        <v>1</v>
      </c>
      <c r="S373" s="57">
        <f t="shared" ref="S373:AL373" si="754">R373+(($B$5*$P373)^S$10)/FACT(S$10)</f>
        <v>869.8</v>
      </c>
      <c r="T373" s="57">
        <f t="shared" si="754"/>
        <v>378276.51999999996</v>
      </c>
      <c r="U373" s="57">
        <f t="shared" si="754"/>
        <v>109675262.63199998</v>
      </c>
      <c r="V373" s="57">
        <f t="shared" si="754"/>
        <v>23848980646.158398</v>
      </c>
      <c r="W373" s="57">
        <f t="shared" si="754"/>
        <v>4148790684087.7051</v>
      </c>
      <c r="X373" s="57">
        <f t="shared" si="754"/>
        <v>601440349342423.63</v>
      </c>
      <c r="Y373" s="57">
        <f t="shared" si="754"/>
        <v>7.473385551539416E+16</v>
      </c>
      <c r="Z373" s="57">
        <f t="shared" si="754"/>
        <v>8.1255141425486141E+18</v>
      </c>
      <c r="AA373" s="57">
        <f t="shared" si="754"/>
        <v>7.8529417118415533E+20</v>
      </c>
      <c r="AB373" s="57">
        <f t="shared" si="754"/>
        <v>6.8305707094958953E+22</v>
      </c>
      <c r="AC373" s="57">
        <f t="shared" si="754"/>
        <v>5.4011906842018265E+24</v>
      </c>
      <c r="AD373" s="57">
        <f t="shared" si="754"/>
        <v>3.9150206302673898E+26</v>
      </c>
      <c r="AE373" s="57">
        <f t="shared" si="754"/>
        <v>2.6194920362349535E+28</v>
      </c>
      <c r="AF373" s="57">
        <f t="shared" si="754"/>
        <v>1.627481335966038E+30</v>
      </c>
      <c r="AG373" s="57">
        <f t="shared" si="754"/>
        <v>9.4373990527731681E+31</v>
      </c>
      <c r="AH373" s="57">
        <f t="shared" si="754"/>
        <v>5.1305094396406061E+33</v>
      </c>
      <c r="AI373" s="57">
        <f t="shared" si="754"/>
        <v>2.6250665521547973E+35</v>
      </c>
      <c r="AJ373" s="57">
        <f t="shared" si="754"/>
        <v>1.2685195291329314E+37</v>
      </c>
      <c r="AK373" s="57">
        <f t="shared" si="754"/>
        <v>5.8072897882057663E+38</v>
      </c>
      <c r="AL373" s="57">
        <f t="shared" si="754"/>
        <v>2.5256550935331086E+40</v>
      </c>
      <c r="AM373" s="57">
        <f t="shared" si="671"/>
        <v>1</v>
      </c>
      <c r="AN373" s="57">
        <f t="shared" si="666"/>
        <v>1.3888888888888889E-3</v>
      </c>
      <c r="AO373" s="57">
        <f t="shared" ref="AO373:BH373" si="755">AN373+1/((FACT($B$4-1-AO$10))*(($B$5*$P373)^AO$10))</f>
        <v>1.3984806629834254E-3</v>
      </c>
      <c r="AP373" s="57">
        <f t="shared" si="755"/>
        <v>1.3985358642615937E-3</v>
      </c>
      <c r="AQ373" s="57">
        <f t="shared" si="755"/>
        <v>1.3985361184111248E-3</v>
      </c>
      <c r="AR373" s="57">
        <f t="shared" si="755"/>
        <v>1.3985361192887129E-3</v>
      </c>
      <c r="AS373" s="57">
        <f t="shared" si="755"/>
        <v>1.3985361192907332E-3</v>
      </c>
      <c r="AT373" s="57">
        <f t="shared" si="755"/>
        <v>1.3985361192907356E-3</v>
      </c>
      <c r="AU373" s="57" t="e">
        <f t="shared" si="755"/>
        <v>#NUM!</v>
      </c>
      <c r="AV373" s="57" t="e">
        <f t="shared" si="755"/>
        <v>#NUM!</v>
      </c>
      <c r="AW373" s="57" t="e">
        <f t="shared" si="755"/>
        <v>#NUM!</v>
      </c>
      <c r="AX373" s="57" t="e">
        <f t="shared" si="755"/>
        <v>#NUM!</v>
      </c>
      <c r="AY373" s="57" t="e">
        <f t="shared" si="755"/>
        <v>#NUM!</v>
      </c>
      <c r="AZ373" s="57" t="e">
        <f t="shared" si="755"/>
        <v>#NUM!</v>
      </c>
      <c r="BA373" s="57" t="e">
        <f t="shared" si="755"/>
        <v>#NUM!</v>
      </c>
      <c r="BB373" s="57" t="e">
        <f t="shared" si="755"/>
        <v>#NUM!</v>
      </c>
      <c r="BC373" s="57" t="e">
        <f t="shared" si="755"/>
        <v>#NUM!</v>
      </c>
      <c r="BD373" s="57" t="e">
        <f t="shared" si="755"/>
        <v>#NUM!</v>
      </c>
      <c r="BE373" s="57" t="e">
        <f t="shared" si="755"/>
        <v>#NUM!</v>
      </c>
      <c r="BF373" s="57" t="e">
        <f t="shared" si="755"/>
        <v>#NUM!</v>
      </c>
      <c r="BG373" s="57" t="e">
        <f t="shared" si="755"/>
        <v>#NUM!</v>
      </c>
      <c r="BH373" s="57" t="e">
        <f t="shared" si="755"/>
        <v>#NUM!</v>
      </c>
      <c r="BI373" s="5">
        <f t="shared" si="673"/>
        <v>4.7668891598220942</v>
      </c>
    </row>
    <row r="374" spans="4:61" s="1" customFormat="1">
      <c r="D374" s="5"/>
      <c r="E374" s="5"/>
      <c r="F374" s="5"/>
      <c r="G374" s="5"/>
      <c r="H374" s="5"/>
      <c r="O374" s="3"/>
      <c r="P374" s="57">
        <v>181.5</v>
      </c>
      <c r="Q374" s="57">
        <f t="shared" si="668"/>
        <v>0</v>
      </c>
      <c r="R374" s="57">
        <f t="shared" si="669"/>
        <v>1</v>
      </c>
      <c r="S374" s="57">
        <f t="shared" ref="S374:AL374" si="756">R374+(($B$5*$P374)^S$10)/FACT(S$10)</f>
        <v>872.19999999999993</v>
      </c>
      <c r="T374" s="57">
        <f t="shared" si="756"/>
        <v>380366.91999999993</v>
      </c>
      <c r="U374" s="57">
        <f t="shared" si="756"/>
        <v>110585633.60799997</v>
      </c>
      <c r="V374" s="57">
        <f t="shared" si="756"/>
        <v>24113292718.254391</v>
      </c>
      <c r="W374" s="57">
        <f t="shared" si="756"/>
        <v>4206344975147.041</v>
      </c>
      <c r="X374" s="57">
        <f t="shared" si="756"/>
        <v>611466385263806.63</v>
      </c>
      <c r="Y374" s="57">
        <f t="shared" si="756"/>
        <v>7.618931597090384E+16</v>
      </c>
      <c r="Z374" s="57">
        <f t="shared" si="756"/>
        <v>8.3066171358471025E+18</v>
      </c>
      <c r="AA374" s="57">
        <f t="shared" si="756"/>
        <v>8.0501203009986298E+20</v>
      </c>
      <c r="AB374" s="57">
        <f t="shared" si="756"/>
        <v>7.0213987607524923E+22</v>
      </c>
      <c r="AC374" s="57">
        <f t="shared" si="756"/>
        <v>5.5674048533395884E+24</v>
      </c>
      <c r="AD374" s="57">
        <f t="shared" si="756"/>
        <v>4.0466346170548737E+26</v>
      </c>
      <c r="AE374" s="57">
        <f t="shared" si="756"/>
        <v>2.7150239210135573E+28</v>
      </c>
      <c r="AF374" s="57">
        <f t="shared" si="756"/>
        <v>1.6914892100695845E+30</v>
      </c>
      <c r="AG374" s="57">
        <f t="shared" si="756"/>
        <v>9.8356296637586375E+31</v>
      </c>
      <c r="AH374" s="57">
        <f t="shared" si="756"/>
        <v>5.3617550610658748E+33</v>
      </c>
      <c r="AI374" s="57">
        <f t="shared" si="756"/>
        <v>2.7509546115341438E+35</v>
      </c>
      <c r="AJ374" s="57">
        <f t="shared" si="756"/>
        <v>1.3330206836023081E+37</v>
      </c>
      <c r="AK374" s="57">
        <f t="shared" si="756"/>
        <v>6.1194141893004691E+38</v>
      </c>
      <c r="AL374" s="57">
        <f t="shared" si="756"/>
        <v>2.6687445817745719E+40</v>
      </c>
      <c r="AM374" s="57">
        <f t="shared" si="671"/>
        <v>1</v>
      </c>
      <c r="AN374" s="57">
        <f t="shared" si="666"/>
        <v>1.3888888888888889E-3</v>
      </c>
      <c r="AO374" s="57">
        <f t="shared" ref="AO374:BH374" si="757">AN374+1/((FACT($B$4-1-AO$10))*(($B$5*$P374)^AO$10))</f>
        <v>1.3984542393633303E-3</v>
      </c>
      <c r="AP374" s="57">
        <f t="shared" si="757"/>
        <v>1.3985091369211496E-3</v>
      </c>
      <c r="AQ374" s="57">
        <f t="shared" si="757"/>
        <v>1.3985093889760524E-3</v>
      </c>
      <c r="AR374" s="57">
        <f t="shared" si="757"/>
        <v>1.39850938984401E-3</v>
      </c>
      <c r="AS374" s="57">
        <f t="shared" si="757"/>
        <v>1.3985093898460025E-3</v>
      </c>
      <c r="AT374" s="57">
        <f t="shared" si="757"/>
        <v>1.3985093898460049E-3</v>
      </c>
      <c r="AU374" s="57" t="e">
        <f t="shared" si="757"/>
        <v>#NUM!</v>
      </c>
      <c r="AV374" s="57" t="e">
        <f t="shared" si="757"/>
        <v>#NUM!</v>
      </c>
      <c r="AW374" s="57" t="e">
        <f t="shared" si="757"/>
        <v>#NUM!</v>
      </c>
      <c r="AX374" s="57" t="e">
        <f t="shared" si="757"/>
        <v>#NUM!</v>
      </c>
      <c r="AY374" s="57" t="e">
        <f t="shared" si="757"/>
        <v>#NUM!</v>
      </c>
      <c r="AZ374" s="57" t="e">
        <f t="shared" si="757"/>
        <v>#NUM!</v>
      </c>
      <c r="BA374" s="57" t="e">
        <f t="shared" si="757"/>
        <v>#NUM!</v>
      </c>
      <c r="BB374" s="57" t="e">
        <f t="shared" si="757"/>
        <v>#NUM!</v>
      </c>
      <c r="BC374" s="57" t="e">
        <f t="shared" si="757"/>
        <v>#NUM!</v>
      </c>
      <c r="BD374" s="57" t="e">
        <f t="shared" si="757"/>
        <v>#NUM!</v>
      </c>
      <c r="BE374" s="57" t="e">
        <f t="shared" si="757"/>
        <v>#NUM!</v>
      </c>
      <c r="BF374" s="57" t="e">
        <f t="shared" si="757"/>
        <v>#NUM!</v>
      </c>
      <c r="BG374" s="57" t="e">
        <f t="shared" si="757"/>
        <v>#NUM!</v>
      </c>
      <c r="BH374" s="57" t="e">
        <f t="shared" si="757"/>
        <v>#NUM!</v>
      </c>
      <c r="BI374" s="5">
        <f t="shared" si="673"/>
        <v>4.7669802684705314</v>
      </c>
    </row>
    <row r="375" spans="4:61" s="1" customFormat="1">
      <c r="D375" s="5"/>
      <c r="E375" s="5"/>
      <c r="F375" s="5"/>
      <c r="G375" s="5"/>
      <c r="H375" s="5"/>
      <c r="O375" s="3"/>
      <c r="P375" s="58">
        <v>182</v>
      </c>
      <c r="Q375" s="57">
        <f t="shared" si="668"/>
        <v>0</v>
      </c>
      <c r="R375" s="57">
        <f t="shared" si="669"/>
        <v>1</v>
      </c>
      <c r="S375" s="57">
        <f t="shared" ref="S375:AL375" si="758">R375+(($B$5*$P375)^S$10)/FACT(S$10)</f>
        <v>874.6</v>
      </c>
      <c r="T375" s="57">
        <f t="shared" si="758"/>
        <v>382463.08</v>
      </c>
      <c r="U375" s="57">
        <f t="shared" si="758"/>
        <v>111501028.456</v>
      </c>
      <c r="V375" s="57">
        <f t="shared" si="758"/>
        <v>24379795706.574406</v>
      </c>
      <c r="W375" s="57">
        <f t="shared" si="758"/>
        <v>4264536241867.4214</v>
      </c>
      <c r="X375" s="57">
        <f t="shared" si="758"/>
        <v>621631314802886.88</v>
      </c>
      <c r="Y375" s="57">
        <f t="shared" si="758"/>
        <v>7.7669005279218096E+16</v>
      </c>
      <c r="Z375" s="57">
        <f t="shared" si="758"/>
        <v>8.4912422421933609E+18</v>
      </c>
      <c r="AA375" s="57">
        <f t="shared" si="758"/>
        <v>8.2516875110532619E+20</v>
      </c>
      <c r="AB375" s="57">
        <f t="shared" si="758"/>
        <v>7.2170115925388619E+22</v>
      </c>
      <c r="AC375" s="57">
        <f t="shared" si="758"/>
        <v>5.7382561024211957E+24</v>
      </c>
      <c r="AD375" s="57">
        <f t="shared" si="758"/>
        <v>4.1822931591931603E+26</v>
      </c>
      <c r="AE375" s="57">
        <f t="shared" si="758"/>
        <v>2.8137628535614653E+28</v>
      </c>
      <c r="AF375" s="57">
        <f t="shared" si="758"/>
        <v>1.7578281398446033E+30</v>
      </c>
      <c r="AG375" s="57">
        <f t="shared" si="758"/>
        <v>1.024950035184801E+32</v>
      </c>
      <c r="AH375" s="57">
        <f t="shared" si="758"/>
        <v>5.6027447791919788E+33</v>
      </c>
      <c r="AI375" s="57">
        <f t="shared" si="758"/>
        <v>2.8825087442791956E+35</v>
      </c>
      <c r="AJ375" s="57">
        <f t="shared" si="758"/>
        <v>1.4006106766712835E+37</v>
      </c>
      <c r="AK375" s="57">
        <f t="shared" si="758"/>
        <v>6.4473868084566553E+38</v>
      </c>
      <c r="AL375" s="57">
        <f t="shared" si="758"/>
        <v>2.8195137516614319E+40</v>
      </c>
      <c r="AM375" s="57">
        <f t="shared" si="671"/>
        <v>1</v>
      </c>
      <c r="AN375" s="57">
        <f t="shared" si="666"/>
        <v>1.3888888888888889E-3</v>
      </c>
      <c r="AO375" s="57">
        <f t="shared" ref="AO375:BH375" si="759">AN375+1/((FACT($B$4-1-AO$10))*(($B$5*$P375)^AO$10))</f>
        <v>1.3984279609279609E-3</v>
      </c>
      <c r="AP375" s="57">
        <f t="shared" si="759"/>
        <v>1.398482557265181E-3</v>
      </c>
      <c r="AQ375" s="57">
        <f t="shared" si="759"/>
        <v>1.39848280724841E-3</v>
      </c>
      <c r="AR375" s="57">
        <f t="shared" si="759"/>
        <v>1.3984828081068689E-3</v>
      </c>
      <c r="AS375" s="57">
        <f t="shared" si="759"/>
        <v>1.3984828081088343E-3</v>
      </c>
      <c r="AT375" s="57">
        <f t="shared" si="759"/>
        <v>1.3984828081088365E-3</v>
      </c>
      <c r="AU375" s="57" t="e">
        <f t="shared" si="759"/>
        <v>#NUM!</v>
      </c>
      <c r="AV375" s="57" t="e">
        <f t="shared" si="759"/>
        <v>#NUM!</v>
      </c>
      <c r="AW375" s="57" t="e">
        <f t="shared" si="759"/>
        <v>#NUM!</v>
      </c>
      <c r="AX375" s="57" t="e">
        <f t="shared" si="759"/>
        <v>#NUM!</v>
      </c>
      <c r="AY375" s="57" t="e">
        <f t="shared" si="759"/>
        <v>#NUM!</v>
      </c>
      <c r="AZ375" s="57" t="e">
        <f t="shared" si="759"/>
        <v>#NUM!</v>
      </c>
      <c r="BA375" s="57" t="e">
        <f t="shared" si="759"/>
        <v>#NUM!</v>
      </c>
      <c r="BB375" s="57" t="e">
        <f t="shared" si="759"/>
        <v>#NUM!</v>
      </c>
      <c r="BC375" s="57" t="e">
        <f t="shared" si="759"/>
        <v>#NUM!</v>
      </c>
      <c r="BD375" s="57" t="e">
        <f t="shared" si="759"/>
        <v>#NUM!</v>
      </c>
      <c r="BE375" s="57" t="e">
        <f t="shared" si="759"/>
        <v>#NUM!</v>
      </c>
      <c r="BF375" s="57" t="e">
        <f t="shared" si="759"/>
        <v>#NUM!</v>
      </c>
      <c r="BG375" s="57" t="e">
        <f t="shared" si="759"/>
        <v>#NUM!</v>
      </c>
      <c r="BH375" s="57" t="e">
        <f t="shared" si="759"/>
        <v>#NUM!</v>
      </c>
      <c r="BI375" s="5">
        <f t="shared" si="673"/>
        <v>4.7670708771042927</v>
      </c>
    </row>
    <row r="376" spans="4:61" s="1" customFormat="1">
      <c r="D376" s="5"/>
      <c r="E376" s="5"/>
      <c r="F376" s="5"/>
      <c r="G376" s="5"/>
      <c r="H376" s="5"/>
      <c r="O376" s="3"/>
      <c r="P376" s="57">
        <v>182.5</v>
      </c>
      <c r="Q376" s="57">
        <f t="shared" si="668"/>
        <v>0</v>
      </c>
      <c r="R376" s="57">
        <f t="shared" si="669"/>
        <v>1</v>
      </c>
      <c r="S376" s="57">
        <f t="shared" ref="S376:AL376" si="760">R376+(($B$5*$P376)^S$10)/FACT(S$10)</f>
        <v>877</v>
      </c>
      <c r="T376" s="57">
        <f t="shared" si="760"/>
        <v>384565</v>
      </c>
      <c r="U376" s="57">
        <f t="shared" si="760"/>
        <v>112421461</v>
      </c>
      <c r="V376" s="57">
        <f t="shared" si="760"/>
        <v>24648501685</v>
      </c>
      <c r="W376" s="57">
        <f t="shared" si="760"/>
        <v>4323369756929.7998</v>
      </c>
      <c r="X376" s="57">
        <f t="shared" si="760"/>
        <v>631936673022670.5</v>
      </c>
      <c r="Y376" s="57">
        <f t="shared" si="760"/>
        <v>7.9173258624563952E+16</v>
      </c>
      <c r="Z376" s="57">
        <f t="shared" si="760"/>
        <v>8.679448012318335E+18</v>
      </c>
      <c r="AA376" s="57">
        <f t="shared" si="760"/>
        <v>8.4577285737184533E+20</v>
      </c>
      <c r="AB376" s="57">
        <f t="shared" si="760"/>
        <v>7.4175155517266403E+22</v>
      </c>
      <c r="AC376" s="57">
        <f t="shared" si="760"/>
        <v>5.9138605382506877E+24</v>
      </c>
      <c r="AD376" s="57">
        <f t="shared" si="760"/>
        <v>4.3221089347779044E+26</v>
      </c>
      <c r="AE376" s="57">
        <f t="shared" si="760"/>
        <v>2.9158072497711388E+28</v>
      </c>
      <c r="AF376" s="57">
        <f t="shared" si="760"/>
        <v>1.826576270019757E+30</v>
      </c>
      <c r="AG376" s="57">
        <f t="shared" si="760"/>
        <v>1.0679579900530721E+32</v>
      </c>
      <c r="AH376" s="57">
        <f t="shared" si="760"/>
        <v>5.8538607437622952E+33</v>
      </c>
      <c r="AI376" s="57">
        <f t="shared" si="760"/>
        <v>3.0199673672065181E+35</v>
      </c>
      <c r="AJ376" s="57">
        <f t="shared" si="760"/>
        <v>1.4714283367595942E+37</v>
      </c>
      <c r="AK376" s="57">
        <f t="shared" si="760"/>
        <v>6.7919655119110939E+38</v>
      </c>
      <c r="AL376" s="57">
        <f t="shared" si="760"/>
        <v>2.9783519881860995E+40</v>
      </c>
      <c r="AM376" s="57">
        <f t="shared" si="671"/>
        <v>1</v>
      </c>
      <c r="AN376" s="57">
        <f t="shared" si="666"/>
        <v>1.3888888888888889E-3</v>
      </c>
      <c r="AO376" s="57">
        <f t="shared" ref="AO376:BH376" si="761">AN376+1/((FACT($B$4-1-AO$10))*(($B$5*$P376)^AO$10))</f>
        <v>1.3984018264840182E-3</v>
      </c>
      <c r="AP376" s="57">
        <f t="shared" si="761"/>
        <v>1.3984561240730315E-3</v>
      </c>
      <c r="AQ376" s="57">
        <f t="shared" si="761"/>
        <v>1.3984563720072279E-3</v>
      </c>
      <c r="AR376" s="57">
        <f t="shared" si="761"/>
        <v>1.3984563728563176E-3</v>
      </c>
      <c r="AS376" s="57">
        <f t="shared" si="761"/>
        <v>1.3984563728582562E-3</v>
      </c>
      <c r="AT376" s="57">
        <f t="shared" si="761"/>
        <v>1.3984563728582583E-3</v>
      </c>
      <c r="AU376" s="57" t="e">
        <f t="shared" si="761"/>
        <v>#NUM!</v>
      </c>
      <c r="AV376" s="57" t="e">
        <f t="shared" si="761"/>
        <v>#NUM!</v>
      </c>
      <c r="AW376" s="57" t="e">
        <f t="shared" si="761"/>
        <v>#NUM!</v>
      </c>
      <c r="AX376" s="57" t="e">
        <f t="shared" si="761"/>
        <v>#NUM!</v>
      </c>
      <c r="AY376" s="57" t="e">
        <f t="shared" si="761"/>
        <v>#NUM!</v>
      </c>
      <c r="AZ376" s="57" t="e">
        <f t="shared" si="761"/>
        <v>#NUM!</v>
      </c>
      <c r="BA376" s="57" t="e">
        <f t="shared" si="761"/>
        <v>#NUM!</v>
      </c>
      <c r="BB376" s="57" t="e">
        <f t="shared" si="761"/>
        <v>#NUM!</v>
      </c>
      <c r="BC376" s="57" t="e">
        <f t="shared" si="761"/>
        <v>#NUM!</v>
      </c>
      <c r="BD376" s="57" t="e">
        <f t="shared" si="761"/>
        <v>#NUM!</v>
      </c>
      <c r="BE376" s="57" t="e">
        <f t="shared" si="761"/>
        <v>#NUM!</v>
      </c>
      <c r="BF376" s="57" t="e">
        <f t="shared" si="761"/>
        <v>#NUM!</v>
      </c>
      <c r="BG376" s="57" t="e">
        <f t="shared" si="761"/>
        <v>#NUM!</v>
      </c>
      <c r="BH376" s="57" t="e">
        <f t="shared" si="761"/>
        <v>#NUM!</v>
      </c>
      <c r="BI376" s="5">
        <f t="shared" si="673"/>
        <v>4.7671609898282981</v>
      </c>
    </row>
    <row r="377" spans="4:61" s="1" customFormat="1">
      <c r="D377" s="5"/>
      <c r="E377" s="5"/>
      <c r="F377" s="5"/>
      <c r="G377" s="5"/>
      <c r="H377" s="5"/>
      <c r="O377" s="3"/>
      <c r="P377" s="58">
        <v>183</v>
      </c>
      <c r="Q377" s="57">
        <f t="shared" si="668"/>
        <v>0</v>
      </c>
      <c r="R377" s="57">
        <f t="shared" si="669"/>
        <v>1</v>
      </c>
      <c r="S377" s="57">
        <f t="shared" ref="S377:AL377" si="762">R377+(($B$5*$P377)^S$10)/FACT(S$10)</f>
        <v>879.4</v>
      </c>
      <c r="T377" s="57">
        <f t="shared" si="762"/>
        <v>386672.68</v>
      </c>
      <c r="U377" s="57">
        <f t="shared" si="762"/>
        <v>113346945.064</v>
      </c>
      <c r="V377" s="57">
        <f t="shared" si="762"/>
        <v>24919422760.590397</v>
      </c>
      <c r="W377" s="57">
        <f t="shared" si="762"/>
        <v>4382850822032.2681</v>
      </c>
      <c r="X377" s="57">
        <f t="shared" si="762"/>
        <v>642384007675405.75</v>
      </c>
      <c r="Y377" s="57">
        <f t="shared" si="762"/>
        <v>8.0702414890533024E+16</v>
      </c>
      <c r="Z377" s="57">
        <f t="shared" si="762"/>
        <v>8.8712938058282998E+18</v>
      </c>
      <c r="AA377" s="57">
        <f t="shared" si="762"/>
        <v>8.6683301356135435E+20</v>
      </c>
      <c r="AB377" s="57">
        <f t="shared" si="762"/>
        <v>7.623019047688675E+22</v>
      </c>
      <c r="AC377" s="57">
        <f t="shared" si="762"/>
        <v>6.0943368446391622E+24</v>
      </c>
      <c r="AD377" s="57">
        <f t="shared" si="762"/>
        <v>4.4661974392931776E+26</v>
      </c>
      <c r="AE377" s="57">
        <f t="shared" si="762"/>
        <v>3.0212582634943292E+28</v>
      </c>
      <c r="AF377" s="57">
        <f t="shared" si="762"/>
        <v>1.89781414002542E+30</v>
      </c>
      <c r="AG377" s="57">
        <f t="shared" si="762"/>
        <v>1.1126456134081173E+32</v>
      </c>
      <c r="AH377" s="57">
        <f t="shared" si="762"/>
        <v>6.1154989826639806E+33</v>
      </c>
      <c r="AI377" s="57">
        <f t="shared" si="762"/>
        <v>3.1635782343503292E+35</v>
      </c>
      <c r="AJ377" s="57">
        <f t="shared" si="762"/>
        <v>1.5456183256710636E+37</v>
      </c>
      <c r="AK377" s="57">
        <f t="shared" si="762"/>
        <v>7.1539421802456783E+38</v>
      </c>
      <c r="AL377" s="57">
        <f t="shared" si="762"/>
        <v>3.1456672705028862E+40</v>
      </c>
      <c r="AM377" s="57">
        <f t="shared" si="671"/>
        <v>1</v>
      </c>
      <c r="AN377" s="57">
        <f t="shared" si="666"/>
        <v>1.3888888888888889E-3</v>
      </c>
      <c r="AO377" s="57">
        <f t="shared" ref="AO377:BH377" si="763">AN377+1/((FACT($B$4-1-AO$10))*(($B$5*$P377)^AO$10))</f>
        <v>1.3983758348512447E-3</v>
      </c>
      <c r="AP377" s="57">
        <f t="shared" si="763"/>
        <v>1.3984298361374603E-3</v>
      </c>
      <c r="AQ377" s="57">
        <f t="shared" si="763"/>
        <v>1.3984300820449568E-3</v>
      </c>
      <c r="AR377" s="57">
        <f t="shared" si="763"/>
        <v>1.3984300828848047E-3</v>
      </c>
      <c r="AS377" s="57">
        <f t="shared" si="763"/>
        <v>1.398430082886717E-3</v>
      </c>
      <c r="AT377" s="57">
        <f t="shared" si="763"/>
        <v>1.3984300828867192E-3</v>
      </c>
      <c r="AU377" s="57" t="e">
        <f t="shared" si="763"/>
        <v>#NUM!</v>
      </c>
      <c r="AV377" s="57" t="e">
        <f t="shared" si="763"/>
        <v>#NUM!</v>
      </c>
      <c r="AW377" s="57" t="e">
        <f t="shared" si="763"/>
        <v>#NUM!</v>
      </c>
      <c r="AX377" s="57" t="e">
        <f t="shared" si="763"/>
        <v>#NUM!</v>
      </c>
      <c r="AY377" s="57" t="e">
        <f t="shared" si="763"/>
        <v>#NUM!</v>
      </c>
      <c r="AZ377" s="57" t="e">
        <f t="shared" si="763"/>
        <v>#NUM!</v>
      </c>
      <c r="BA377" s="57" t="e">
        <f t="shared" si="763"/>
        <v>#NUM!</v>
      </c>
      <c r="BB377" s="57" t="e">
        <f t="shared" si="763"/>
        <v>#NUM!</v>
      </c>
      <c r="BC377" s="57" t="e">
        <f t="shared" si="763"/>
        <v>#NUM!</v>
      </c>
      <c r="BD377" s="57" t="e">
        <f t="shared" si="763"/>
        <v>#NUM!</v>
      </c>
      <c r="BE377" s="57" t="e">
        <f t="shared" si="763"/>
        <v>#NUM!</v>
      </c>
      <c r="BF377" s="57" t="e">
        <f t="shared" si="763"/>
        <v>#NUM!</v>
      </c>
      <c r="BG377" s="57" t="e">
        <f t="shared" si="763"/>
        <v>#NUM!</v>
      </c>
      <c r="BH377" s="57" t="e">
        <f t="shared" si="763"/>
        <v>#NUM!</v>
      </c>
      <c r="BI377" s="5">
        <f t="shared" si="673"/>
        <v>4.7672506107026473</v>
      </c>
    </row>
    <row r="378" spans="4:61" s="1" customFormat="1">
      <c r="D378" s="5"/>
      <c r="E378" s="5"/>
      <c r="F378" s="5"/>
      <c r="G378" s="5"/>
      <c r="H378" s="5"/>
      <c r="O378" s="3"/>
      <c r="P378" s="57">
        <v>183.5</v>
      </c>
      <c r="Q378" s="57">
        <f t="shared" si="668"/>
        <v>0</v>
      </c>
      <c r="R378" s="57">
        <f t="shared" si="669"/>
        <v>1</v>
      </c>
      <c r="S378" s="57">
        <f t="shared" ref="S378:AL378" si="764">R378+(($B$5*$P378)^S$10)/FACT(S$10)</f>
        <v>881.8</v>
      </c>
      <c r="T378" s="57">
        <f t="shared" si="764"/>
        <v>388786.11999999994</v>
      </c>
      <c r="U378" s="57">
        <f t="shared" si="764"/>
        <v>114277494.47199999</v>
      </c>
      <c r="V378" s="57">
        <f t="shared" si="764"/>
        <v>25192571073.582394</v>
      </c>
      <c r="W378" s="57">
        <f t="shared" si="764"/>
        <v>4442984767969.6689</v>
      </c>
      <c r="X378" s="57">
        <f t="shared" si="764"/>
        <v>652974879272315</v>
      </c>
      <c r="Y378" s="57">
        <f t="shared" si="764"/>
        <v>8.2256816690619088E+16</v>
      </c>
      <c r="Z378" s="57">
        <f t="shared" si="764"/>
        <v>9.0668398001198991E+18</v>
      </c>
      <c r="AA378" s="57">
        <f t="shared" si="764"/>
        <v>8.8835802777839875E+20</v>
      </c>
      <c r="AB378" s="57">
        <f t="shared" si="764"/>
        <v>7.833632586490518E+22</v>
      </c>
      <c r="AC378" s="57">
        <f t="shared" si="764"/>
        <v>6.279806332314112E+24</v>
      </c>
      <c r="AD378" s="57">
        <f t="shared" si="764"/>
        <v>4.6146770480568578E+26</v>
      </c>
      <c r="AE378" s="57">
        <f t="shared" si="764"/>
        <v>3.1302198549063053E+28</v>
      </c>
      <c r="AF378" s="57">
        <f t="shared" si="764"/>
        <v>1.971624750522055E+30</v>
      </c>
      <c r="AG378" s="57">
        <f t="shared" si="764"/>
        <v>1.1590736500237615E+32</v>
      </c>
      <c r="AH378" s="57">
        <f t="shared" si="764"/>
        <v>6.3880698658669423E+33</v>
      </c>
      <c r="AI378" s="57">
        <f t="shared" si="764"/>
        <v>3.3135987755772047E+35</v>
      </c>
      <c r="AJ378" s="57">
        <f t="shared" si="764"/>
        <v>1.6233313667279083E+37</v>
      </c>
      <c r="AK378" s="57">
        <f t="shared" si="764"/>
        <v>7.5341441356130951E+38</v>
      </c>
      <c r="AL378" s="57">
        <f t="shared" si="764"/>
        <v>3.3218870052894404E+40</v>
      </c>
      <c r="AM378" s="57">
        <f t="shared" si="671"/>
        <v>1</v>
      </c>
      <c r="AN378" s="57">
        <f t="shared" si="666"/>
        <v>1.3888888888888889E-3</v>
      </c>
      <c r="AO378" s="57">
        <f t="shared" ref="AO378:BH378" si="765">AN378+1/((FACT($B$4-1-AO$10))*(($B$5*$P378)^AO$10))</f>
        <v>1.3983499848622466E-3</v>
      </c>
      <c r="AP378" s="57">
        <f t="shared" si="765"/>
        <v>1.3984036922644568E-3</v>
      </c>
      <c r="AQ378" s="57">
        <f t="shared" si="765"/>
        <v>1.3984039361672825E-3</v>
      </c>
      <c r="AR378" s="57">
        <f t="shared" si="765"/>
        <v>1.3984039369980142E-3</v>
      </c>
      <c r="AS378" s="57">
        <f t="shared" si="765"/>
        <v>1.3984039369999005E-3</v>
      </c>
      <c r="AT378" s="57">
        <f t="shared" si="765"/>
        <v>1.3984039369999027E-3</v>
      </c>
      <c r="AU378" s="57" t="e">
        <f t="shared" si="765"/>
        <v>#NUM!</v>
      </c>
      <c r="AV378" s="57" t="e">
        <f t="shared" si="765"/>
        <v>#NUM!</v>
      </c>
      <c r="AW378" s="57" t="e">
        <f t="shared" si="765"/>
        <v>#NUM!</v>
      </c>
      <c r="AX378" s="57" t="e">
        <f t="shared" si="765"/>
        <v>#NUM!</v>
      </c>
      <c r="AY378" s="57" t="e">
        <f t="shared" si="765"/>
        <v>#NUM!</v>
      </c>
      <c r="AZ378" s="57" t="e">
        <f t="shared" si="765"/>
        <v>#NUM!</v>
      </c>
      <c r="BA378" s="57" t="e">
        <f t="shared" si="765"/>
        <v>#NUM!</v>
      </c>
      <c r="BB378" s="57" t="e">
        <f t="shared" si="765"/>
        <v>#NUM!</v>
      </c>
      <c r="BC378" s="57" t="e">
        <f t="shared" si="765"/>
        <v>#NUM!</v>
      </c>
      <c r="BD378" s="57" t="e">
        <f t="shared" si="765"/>
        <v>#NUM!</v>
      </c>
      <c r="BE378" s="57" t="e">
        <f t="shared" si="765"/>
        <v>#NUM!</v>
      </c>
      <c r="BF378" s="57" t="e">
        <f t="shared" si="765"/>
        <v>#NUM!</v>
      </c>
      <c r="BG378" s="57" t="e">
        <f t="shared" si="765"/>
        <v>#NUM!</v>
      </c>
      <c r="BH378" s="57" t="e">
        <f t="shared" si="765"/>
        <v>#NUM!</v>
      </c>
      <c r="BI378" s="5">
        <f t="shared" si="673"/>
        <v>4.767339743743249</v>
      </c>
    </row>
    <row r="379" spans="4:61" s="1" customFormat="1">
      <c r="D379" s="5"/>
      <c r="E379" s="5"/>
      <c r="F379" s="5"/>
      <c r="G379" s="5"/>
      <c r="H379" s="5"/>
      <c r="O379" s="3"/>
      <c r="P379" s="58">
        <v>184</v>
      </c>
      <c r="Q379" s="57">
        <f t="shared" si="668"/>
        <v>0</v>
      </c>
      <c r="R379" s="57">
        <f t="shared" si="669"/>
        <v>1</v>
      </c>
      <c r="S379" s="57">
        <f t="shared" ref="S379:AL379" si="766">R379+(($B$5*$P379)^S$10)/FACT(S$10)</f>
        <v>884.19999999999993</v>
      </c>
      <c r="T379" s="57">
        <f t="shared" si="766"/>
        <v>390905.31999999995</v>
      </c>
      <c r="U379" s="57">
        <f t="shared" si="766"/>
        <v>115213123.04799996</v>
      </c>
      <c r="V379" s="57">
        <f t="shared" si="766"/>
        <v>25467958797.390392</v>
      </c>
      <c r="W379" s="57">
        <f t="shared" si="766"/>
        <v>4503776954713.2305</v>
      </c>
      <c r="X379" s="57">
        <f t="shared" si="766"/>
        <v>663710861153524.75</v>
      </c>
      <c r="Y379" s="57">
        <f t="shared" si="766"/>
        <v>8.3836810398923568E+16</v>
      </c>
      <c r="Z379" s="57">
        <f t="shared" si="766"/>
        <v>9.2661469993687347E+18</v>
      </c>
      <c r="AA379" s="57">
        <f t="shared" si="766"/>
        <v>9.1035685354360629E+20</v>
      </c>
      <c r="AB379" s="57">
        <f t="shared" si="766"/>
        <v>8.0494688055530665E+22</v>
      </c>
      <c r="AC379" s="57">
        <f t="shared" si="766"/>
        <v>6.4703929896550732E+24</v>
      </c>
      <c r="AD379" s="57">
        <f t="shared" si="766"/>
        <v>4.7676690798738133E+26</v>
      </c>
      <c r="AE379" s="57">
        <f t="shared" si="766"/>
        <v>3.2427988603832901E+28</v>
      </c>
      <c r="AF379" s="57">
        <f t="shared" si="766"/>
        <v>2.0480936315874586E+30</v>
      </c>
      <c r="AG379" s="57">
        <f t="shared" si="766"/>
        <v>1.2073048669046334E+32</v>
      </c>
      <c r="AH379" s="57">
        <f t="shared" si="766"/>
        <v>6.6719985835404115E+33</v>
      </c>
      <c r="AI379" s="57">
        <f t="shared" si="766"/>
        <v>3.4702964465047418E+35</v>
      </c>
      <c r="AJ379" s="57">
        <f t="shared" si="766"/>
        <v>1.7047244811668023E+37</v>
      </c>
      <c r="AK379" s="57">
        <f t="shared" si="766"/>
        <v>7.9334356247008353E+38</v>
      </c>
      <c r="AL379" s="57">
        <f t="shared" si="766"/>
        <v>3.5074588950265712E+40</v>
      </c>
      <c r="AM379" s="57">
        <f t="shared" si="671"/>
        <v>1</v>
      </c>
      <c r="AN379" s="57">
        <f t="shared" si="666"/>
        <v>1.3888888888888889E-3</v>
      </c>
      <c r="AO379" s="57">
        <f t="shared" ref="AO379:BH379" si="767">AN379+1/((FACT($B$4-1-AO$10))*(($B$5*$P379)^AO$10))</f>
        <v>1.3983242753623189E-3</v>
      </c>
      <c r="AP379" s="57">
        <f t="shared" si="767"/>
        <v>1.3983776912730606E-3</v>
      </c>
      <c r="AQ379" s="57">
        <f t="shared" si="767"/>
        <v>1.3983779331929462E-3</v>
      </c>
      <c r="AR379" s="57">
        <f t="shared" si="767"/>
        <v>1.3983779340146849E-3</v>
      </c>
      <c r="AS379" s="57">
        <f t="shared" si="767"/>
        <v>1.3983779340165459E-3</v>
      </c>
      <c r="AT379" s="57">
        <f t="shared" si="767"/>
        <v>1.398377934016548E-3</v>
      </c>
      <c r="AU379" s="57" t="e">
        <f t="shared" si="767"/>
        <v>#NUM!</v>
      </c>
      <c r="AV379" s="57" t="e">
        <f t="shared" si="767"/>
        <v>#NUM!</v>
      </c>
      <c r="AW379" s="57" t="e">
        <f t="shared" si="767"/>
        <v>#NUM!</v>
      </c>
      <c r="AX379" s="57" t="e">
        <f t="shared" si="767"/>
        <v>#NUM!</v>
      </c>
      <c r="AY379" s="57" t="e">
        <f t="shared" si="767"/>
        <v>#NUM!</v>
      </c>
      <c r="AZ379" s="57" t="e">
        <f t="shared" si="767"/>
        <v>#NUM!</v>
      </c>
      <c r="BA379" s="57" t="e">
        <f t="shared" si="767"/>
        <v>#NUM!</v>
      </c>
      <c r="BB379" s="57" t="e">
        <f t="shared" si="767"/>
        <v>#NUM!</v>
      </c>
      <c r="BC379" s="57" t="e">
        <f t="shared" si="767"/>
        <v>#NUM!</v>
      </c>
      <c r="BD379" s="57" t="e">
        <f t="shared" si="767"/>
        <v>#NUM!</v>
      </c>
      <c r="BE379" s="57" t="e">
        <f t="shared" si="767"/>
        <v>#NUM!</v>
      </c>
      <c r="BF379" s="57" t="e">
        <f t="shared" si="767"/>
        <v>#NUM!</v>
      </c>
      <c r="BG379" s="57" t="e">
        <f t="shared" si="767"/>
        <v>#NUM!</v>
      </c>
      <c r="BH379" s="57" t="e">
        <f t="shared" si="767"/>
        <v>#NUM!</v>
      </c>
      <c r="BI379" s="5">
        <f t="shared" si="673"/>
        <v>4.7674283929224064</v>
      </c>
    </row>
    <row r="380" spans="4:61" s="1" customFormat="1">
      <c r="D380" s="5"/>
      <c r="E380" s="5"/>
      <c r="F380" s="5"/>
      <c r="G380" s="5"/>
      <c r="H380" s="5"/>
      <c r="O380" s="3"/>
      <c r="P380" s="57">
        <v>184.5</v>
      </c>
      <c r="Q380" s="57">
        <f t="shared" si="668"/>
        <v>0</v>
      </c>
      <c r="R380" s="57">
        <f t="shared" si="669"/>
        <v>1</v>
      </c>
      <c r="S380" s="57">
        <f t="shared" ref="S380:AL380" si="768">R380+(($B$5*$P380)^S$10)/FACT(S$10)</f>
        <v>886.6</v>
      </c>
      <c r="T380" s="57">
        <f t="shared" si="768"/>
        <v>393030.27999999997</v>
      </c>
      <c r="U380" s="57">
        <f t="shared" si="768"/>
        <v>116153844.61600001</v>
      </c>
      <c r="V380" s="57">
        <f t="shared" si="768"/>
        <v>25745598138.6064</v>
      </c>
      <c r="W380" s="57">
        <f t="shared" si="768"/>
        <v>4565232771490.1855</v>
      </c>
      <c r="X380" s="57">
        <f t="shared" si="768"/>
        <v>674593539558183.25</v>
      </c>
      <c r="Y380" s="57">
        <f t="shared" si="768"/>
        <v>8.544274618102896E+16</v>
      </c>
      <c r="Z380" s="57">
        <f t="shared" si="768"/>
        <v>9.4692772435918438E+18</v>
      </c>
      <c r="AA380" s="57">
        <f t="shared" si="768"/>
        <v>9.3283859178881588E+20</v>
      </c>
      <c r="AB380" s="57">
        <f t="shared" si="768"/>
        <v>8.2706425087913861E+22</v>
      </c>
      <c r="AC380" s="57">
        <f t="shared" si="768"/>
        <v>6.666223534266854E+24</v>
      </c>
      <c r="AD380" s="57">
        <f t="shared" si="768"/>
        <v>4.9252978619167253E+26</v>
      </c>
      <c r="AE380" s="57">
        <f t="shared" si="768"/>
        <v>3.3591050639222326E+28</v>
      </c>
      <c r="AF380" s="57">
        <f t="shared" si="768"/>
        <v>2.127308912599504E+30</v>
      </c>
      <c r="AG380" s="57">
        <f t="shared" si="768"/>
        <v>1.2574041148273455E+32</v>
      </c>
      <c r="AH380" s="57">
        <f t="shared" si="768"/>
        <v>6.9677256387397099E+33</v>
      </c>
      <c r="AI380" s="57">
        <f t="shared" si="768"/>
        <v>3.6339490900690304E+35</v>
      </c>
      <c r="AJ380" s="57">
        <f t="shared" si="768"/>
        <v>1.7899612330720539E+37</v>
      </c>
      <c r="AK380" s="57">
        <f t="shared" si="768"/>
        <v>8.3527193594490976E+38</v>
      </c>
      <c r="AL380" s="57">
        <f t="shared" si="768"/>
        <v>3.7028518425581209E+40</v>
      </c>
      <c r="AM380" s="57">
        <f t="shared" si="671"/>
        <v>1</v>
      </c>
      <c r="AN380" s="57">
        <f t="shared" si="666"/>
        <v>1.3888888888888889E-3</v>
      </c>
      <c r="AO380" s="57">
        <f t="shared" ref="AO380:BH380" si="769">AN380+1/((FACT($B$4-1-AO$10))*(($B$5*$P380)^AO$10))</f>
        <v>1.3982987052092743E-3</v>
      </c>
      <c r="AP380" s="57">
        <f t="shared" si="769"/>
        <v>1.3983518319951843E-3</v>
      </c>
      <c r="AQ380" s="57">
        <f t="shared" si="769"/>
        <v>1.3983520719535669E-3</v>
      </c>
      <c r="AR380" s="57">
        <f t="shared" si="769"/>
        <v>1.398352072766434E-3</v>
      </c>
      <c r="AS380" s="57">
        <f t="shared" si="769"/>
        <v>1.3983520727682698E-3</v>
      </c>
      <c r="AT380" s="57">
        <f t="shared" si="769"/>
        <v>1.3983520727682719E-3</v>
      </c>
      <c r="AU380" s="57" t="e">
        <f t="shared" si="769"/>
        <v>#NUM!</v>
      </c>
      <c r="AV380" s="57" t="e">
        <f t="shared" si="769"/>
        <v>#NUM!</v>
      </c>
      <c r="AW380" s="57" t="e">
        <f t="shared" si="769"/>
        <v>#NUM!</v>
      </c>
      <c r="AX380" s="57" t="e">
        <f t="shared" si="769"/>
        <v>#NUM!</v>
      </c>
      <c r="AY380" s="57" t="e">
        <f t="shared" si="769"/>
        <v>#NUM!</v>
      </c>
      <c r="AZ380" s="57" t="e">
        <f t="shared" si="769"/>
        <v>#NUM!</v>
      </c>
      <c r="BA380" s="57" t="e">
        <f t="shared" si="769"/>
        <v>#NUM!</v>
      </c>
      <c r="BB380" s="57" t="e">
        <f t="shared" si="769"/>
        <v>#NUM!</v>
      </c>
      <c r="BC380" s="57" t="e">
        <f t="shared" si="769"/>
        <v>#NUM!</v>
      </c>
      <c r="BD380" s="57" t="e">
        <f t="shared" si="769"/>
        <v>#NUM!</v>
      </c>
      <c r="BE380" s="57" t="e">
        <f t="shared" si="769"/>
        <v>#NUM!</v>
      </c>
      <c r="BF380" s="57" t="e">
        <f t="shared" si="769"/>
        <v>#NUM!</v>
      </c>
      <c r="BG380" s="57" t="e">
        <f t="shared" si="769"/>
        <v>#NUM!</v>
      </c>
      <c r="BH380" s="57" t="e">
        <f t="shared" si="769"/>
        <v>#NUM!</v>
      </c>
      <c r="BI380" s="5">
        <f t="shared" si="673"/>
        <v>4.7675165621694147</v>
      </c>
    </row>
    <row r="381" spans="4:61" s="1" customFormat="1">
      <c r="D381" s="5"/>
      <c r="E381" s="5"/>
      <c r="F381" s="5"/>
      <c r="G381" s="5"/>
      <c r="H381" s="5"/>
      <c r="O381" s="3"/>
      <c r="P381" s="58">
        <v>185</v>
      </c>
      <c r="Q381" s="57">
        <f t="shared" si="668"/>
        <v>0</v>
      </c>
      <c r="R381" s="57">
        <f t="shared" si="669"/>
        <v>1</v>
      </c>
      <c r="S381" s="57">
        <f t="shared" ref="S381:AL381" si="770">R381+(($B$5*$P381)^S$10)/FACT(S$10)</f>
        <v>889</v>
      </c>
      <c r="T381" s="57">
        <f t="shared" si="770"/>
        <v>395161</v>
      </c>
      <c r="U381" s="57">
        <f t="shared" si="770"/>
        <v>117099673</v>
      </c>
      <c r="V381" s="57">
        <f t="shared" si="770"/>
        <v>26025501337</v>
      </c>
      <c r="W381" s="57">
        <f t="shared" si="770"/>
        <v>4627357636863.4004</v>
      </c>
      <c r="X381" s="57">
        <f t="shared" si="770"/>
        <v>685624513694770.63</v>
      </c>
      <c r="Y381" s="57">
        <f t="shared" si="770"/>
        <v>8.7074978025040704E+16</v>
      </c>
      <c r="Z381" s="57">
        <f t="shared" si="770"/>
        <v>9.6762932177844388E+18</v>
      </c>
      <c r="AA381" s="57">
        <f t="shared" si="770"/>
        <v>9.5581249287404519E+20</v>
      </c>
      <c r="AB381" s="57">
        <f t="shared" si="770"/>
        <v>8.4972707022349997E+22</v>
      </c>
      <c r="AC381" s="57">
        <f t="shared" si="770"/>
        <v>6.8674274654018629E+24</v>
      </c>
      <c r="AD381" s="57">
        <f t="shared" si="770"/>
        <v>5.0876907958548583E+26</v>
      </c>
      <c r="AE381" s="57">
        <f t="shared" si="770"/>
        <v>3.4792512701326607E+28</v>
      </c>
      <c r="AF381" s="57">
        <f t="shared" si="770"/>
        <v>2.2093613938517635E+30</v>
      </c>
      <c r="AG381" s="57">
        <f t="shared" si="770"/>
        <v>1.3094383915795762E+32</v>
      </c>
      <c r="AH381" s="57">
        <f t="shared" si="770"/>
        <v>7.2757073550658323E+33</v>
      </c>
      <c r="AI381" s="57">
        <f t="shared" si="770"/>
        <v>3.804845310095478E+35</v>
      </c>
      <c r="AJ381" s="57">
        <f t="shared" si="770"/>
        <v>1.8792119831297324E+37</v>
      </c>
      <c r="AK381" s="57">
        <f t="shared" si="770"/>
        <v>8.7929381176053642E+38</v>
      </c>
      <c r="AL381" s="57">
        <f t="shared" si="770"/>
        <v>3.9085568933418757E+40</v>
      </c>
      <c r="AM381" s="57">
        <f t="shared" si="671"/>
        <v>1</v>
      </c>
      <c r="AN381" s="57">
        <f t="shared" si="666"/>
        <v>1.3888888888888889E-3</v>
      </c>
      <c r="AO381" s="57">
        <f t="shared" ref="AO381:BH381" si="771">AN381+1/((FACT($B$4-1-AO$10))*(($B$5*$P381)^AO$10))</f>
        <v>1.3982732732732734E-3</v>
      </c>
      <c r="AP381" s="57">
        <f t="shared" si="771"/>
        <v>1.3983261132754377E-3</v>
      </c>
      <c r="AQ381" s="57">
        <f t="shared" si="771"/>
        <v>1.3983263512934655E-3</v>
      </c>
      <c r="AR381" s="57">
        <f t="shared" si="771"/>
        <v>1.3983263520975806E-3</v>
      </c>
      <c r="AS381" s="57">
        <f t="shared" si="771"/>
        <v>1.3983263520993916E-3</v>
      </c>
      <c r="AT381" s="57">
        <f t="shared" si="771"/>
        <v>1.3983263520993936E-3</v>
      </c>
      <c r="AU381" s="57" t="e">
        <f t="shared" si="771"/>
        <v>#NUM!</v>
      </c>
      <c r="AV381" s="57" t="e">
        <f t="shared" si="771"/>
        <v>#NUM!</v>
      </c>
      <c r="AW381" s="57" t="e">
        <f t="shared" si="771"/>
        <v>#NUM!</v>
      </c>
      <c r="AX381" s="57" t="e">
        <f t="shared" si="771"/>
        <v>#NUM!</v>
      </c>
      <c r="AY381" s="57" t="e">
        <f t="shared" si="771"/>
        <v>#NUM!</v>
      </c>
      <c r="AZ381" s="57" t="e">
        <f t="shared" si="771"/>
        <v>#NUM!</v>
      </c>
      <c r="BA381" s="57" t="e">
        <f t="shared" si="771"/>
        <v>#NUM!</v>
      </c>
      <c r="BB381" s="57" t="e">
        <f t="shared" si="771"/>
        <v>#NUM!</v>
      </c>
      <c r="BC381" s="57" t="e">
        <f t="shared" si="771"/>
        <v>#NUM!</v>
      </c>
      <c r="BD381" s="57" t="e">
        <f t="shared" si="771"/>
        <v>#NUM!</v>
      </c>
      <c r="BE381" s="57" t="e">
        <f t="shared" si="771"/>
        <v>#NUM!</v>
      </c>
      <c r="BF381" s="57" t="e">
        <f t="shared" si="771"/>
        <v>#NUM!</v>
      </c>
      <c r="BG381" s="57" t="e">
        <f t="shared" si="771"/>
        <v>#NUM!</v>
      </c>
      <c r="BH381" s="57" t="e">
        <f t="shared" si="771"/>
        <v>#NUM!</v>
      </c>
      <c r="BI381" s="5">
        <f t="shared" si="673"/>
        <v>4.7676042553711362</v>
      </c>
    </row>
    <row r="382" spans="4:61" s="1" customFormat="1">
      <c r="D382" s="5"/>
      <c r="E382" s="5"/>
      <c r="F382" s="5"/>
      <c r="G382" s="5"/>
      <c r="H382" s="5"/>
      <c r="O382" s="3"/>
      <c r="P382" s="57">
        <v>185.5</v>
      </c>
      <c r="Q382" s="57">
        <f t="shared" si="668"/>
        <v>0</v>
      </c>
      <c r="R382" s="57">
        <f t="shared" si="669"/>
        <v>1</v>
      </c>
      <c r="S382" s="57">
        <f t="shared" ref="S382:AL382" si="772">R382+(($B$5*$P382)^S$10)/FACT(S$10)</f>
        <v>891.4</v>
      </c>
      <c r="T382" s="57">
        <f t="shared" si="772"/>
        <v>397297.48</v>
      </c>
      <c r="U382" s="57">
        <f t="shared" si="772"/>
        <v>118050622.02399999</v>
      </c>
      <c r="V382" s="57">
        <f t="shared" si="772"/>
        <v>26307680665.518394</v>
      </c>
      <c r="W382" s="57">
        <f t="shared" si="772"/>
        <v>4690156998811</v>
      </c>
      <c r="X382" s="57">
        <f t="shared" si="772"/>
        <v>696805395811600.38</v>
      </c>
      <c r="Y382" s="57">
        <f t="shared" si="772"/>
        <v>8.8733863772798416E+16</v>
      </c>
      <c r="Z382" s="57">
        <f t="shared" si="772"/>
        <v>9.8872584611314299E+18</v>
      </c>
      <c r="AA382" s="57">
        <f t="shared" si="772"/>
        <v>9.7928795862647872E+20</v>
      </c>
      <c r="AB382" s="57">
        <f t="shared" si="772"/>
        <v>8.7294726301348996E+22</v>
      </c>
      <c r="AC382" s="57">
        <f t="shared" si="772"/>
        <v>7.0741371172431783E+24</v>
      </c>
      <c r="AD382" s="57">
        <f t="shared" si="772"/>
        <v>5.254978425251269E+26</v>
      </c>
      <c r="AE382" s="57">
        <f t="shared" si="772"/>
        <v>3.6033533788308179E+28</v>
      </c>
      <c r="AF382" s="57">
        <f t="shared" si="772"/>
        <v>2.2943446199401096E+30</v>
      </c>
      <c r="AG382" s="57">
        <f t="shared" si="772"/>
        <v>1.3634769069391107E+32</v>
      </c>
      <c r="AH382" s="57">
        <f t="shared" si="772"/>
        <v>7.5964163997103945E+33</v>
      </c>
      <c r="AI382" s="57">
        <f t="shared" si="772"/>
        <v>3.9832848572372666E+35</v>
      </c>
      <c r="AJ382" s="57">
        <f t="shared" si="772"/>
        <v>1.9726541514951729E+37</v>
      </c>
      <c r="AK382" s="57">
        <f t="shared" si="772"/>
        <v>9.2550764052677354E+38</v>
      </c>
      <c r="AL382" s="57">
        <f t="shared" si="772"/>
        <v>4.1250882168533076E+40</v>
      </c>
      <c r="AM382" s="57">
        <f t="shared" si="671"/>
        <v>1</v>
      </c>
      <c r="AN382" s="57">
        <f t="shared" si="666"/>
        <v>1.3888888888888889E-3</v>
      </c>
      <c r="AO382" s="57">
        <f t="shared" ref="AO382:BH382" si="773">AN382+1/((FACT($B$4-1-AO$10))*(($B$5*$P382)^AO$10))</f>
        <v>1.3982479784366577E-3</v>
      </c>
      <c r="AP382" s="57">
        <f t="shared" si="773"/>
        <v>1.3983005339709557E-3</v>
      </c>
      <c r="AQ382" s="57">
        <f t="shared" si="773"/>
        <v>1.3983007700694924E-3</v>
      </c>
      <c r="AR382" s="57">
        <f t="shared" si="773"/>
        <v>1.3983007708649727E-3</v>
      </c>
      <c r="AS382" s="57">
        <f t="shared" si="773"/>
        <v>1.3983007708667594E-3</v>
      </c>
      <c r="AT382" s="57">
        <f t="shared" si="773"/>
        <v>1.3983007708667614E-3</v>
      </c>
      <c r="AU382" s="57" t="e">
        <f t="shared" si="773"/>
        <v>#NUM!</v>
      </c>
      <c r="AV382" s="57" t="e">
        <f t="shared" si="773"/>
        <v>#NUM!</v>
      </c>
      <c r="AW382" s="57" t="e">
        <f t="shared" si="773"/>
        <v>#NUM!</v>
      </c>
      <c r="AX382" s="57" t="e">
        <f t="shared" si="773"/>
        <v>#NUM!</v>
      </c>
      <c r="AY382" s="57" t="e">
        <f t="shared" si="773"/>
        <v>#NUM!</v>
      </c>
      <c r="AZ382" s="57" t="e">
        <f t="shared" si="773"/>
        <v>#NUM!</v>
      </c>
      <c r="BA382" s="57" t="e">
        <f t="shared" si="773"/>
        <v>#NUM!</v>
      </c>
      <c r="BB382" s="57" t="e">
        <f t="shared" si="773"/>
        <v>#NUM!</v>
      </c>
      <c r="BC382" s="57" t="e">
        <f t="shared" si="773"/>
        <v>#NUM!</v>
      </c>
      <c r="BD382" s="57" t="e">
        <f t="shared" si="773"/>
        <v>#NUM!</v>
      </c>
      <c r="BE382" s="57" t="e">
        <f t="shared" si="773"/>
        <v>#NUM!</v>
      </c>
      <c r="BF382" s="57" t="e">
        <f t="shared" si="773"/>
        <v>#NUM!</v>
      </c>
      <c r="BG382" s="57" t="e">
        <f t="shared" si="773"/>
        <v>#NUM!</v>
      </c>
      <c r="BH382" s="57" t="e">
        <f t="shared" si="773"/>
        <v>#NUM!</v>
      </c>
      <c r="BI382" s="5">
        <f t="shared" si="673"/>
        <v>4.7676914763725806</v>
      </c>
    </row>
    <row r="383" spans="4:61" s="1" customFormat="1">
      <c r="D383" s="5"/>
      <c r="E383" s="5"/>
      <c r="F383" s="5"/>
      <c r="G383" s="5"/>
      <c r="H383" s="5"/>
      <c r="O383" s="3"/>
      <c r="P383" s="58">
        <v>186</v>
      </c>
      <c r="Q383" s="57">
        <f t="shared" si="668"/>
        <v>0</v>
      </c>
      <c r="R383" s="57">
        <f t="shared" si="669"/>
        <v>1</v>
      </c>
      <c r="S383" s="57">
        <f t="shared" ref="S383:AL383" si="774">R383+(($B$5*$P383)^S$10)/FACT(S$10)</f>
        <v>893.8</v>
      </c>
      <c r="T383" s="57">
        <f t="shared" si="774"/>
        <v>399439.72</v>
      </c>
      <c r="U383" s="57">
        <f t="shared" si="774"/>
        <v>119006705.51199999</v>
      </c>
      <c r="V383" s="57">
        <f t="shared" si="774"/>
        <v>26592148430.2864</v>
      </c>
      <c r="W383" s="57">
        <f t="shared" si="774"/>
        <v>4753636334806.0029</v>
      </c>
      <c r="X383" s="57">
        <f t="shared" si="774"/>
        <v>708137811267512.63</v>
      </c>
      <c r="Y383" s="57">
        <f t="shared" si="774"/>
        <v>9.041976515125616E+16</v>
      </c>
      <c r="Z383" s="57">
        <f t="shared" si="774"/>
        <v>1.0102237376293988E+19</v>
      </c>
      <c r="AA383" s="57">
        <f t="shared" si="774"/>
        <v>1.003274544401653E+21</v>
      </c>
      <c r="AB383" s="57">
        <f t="shared" si="774"/>
        <v>8.9673698115625708E+22</v>
      </c>
      <c r="AC383" s="57">
        <f t="shared" si="774"/>
        <v>7.2864877130600652E+24</v>
      </c>
      <c r="AD383" s="57">
        <f t="shared" si="774"/>
        <v>5.4272945042492634E+26</v>
      </c>
      <c r="AE383" s="57">
        <f t="shared" si="774"/>
        <v>3.731530461266756E+28</v>
      </c>
      <c r="AF383" s="57">
        <f t="shared" si="774"/>
        <v>2.3823549549591116E+30</v>
      </c>
      <c r="AG383" s="57">
        <f t="shared" si="774"/>
        <v>1.4195911494357949E+32</v>
      </c>
      <c r="AH383" s="57">
        <f t="shared" si="774"/>
        <v>7.930342322308597E+33</v>
      </c>
      <c r="AI383" s="57">
        <f t="shared" si="774"/>
        <v>4.1695790276557252E+35</v>
      </c>
      <c r="AJ383" s="57">
        <f t="shared" si="774"/>
        <v>2.0704724900751462E+37</v>
      </c>
      <c r="AK383" s="57">
        <f t="shared" si="774"/>
        <v>9.7401621836400428E+38</v>
      </c>
      <c r="AL383" s="57">
        <f t="shared" si="774"/>
        <v>4.3529841286563613E+40</v>
      </c>
      <c r="AM383" s="57">
        <f t="shared" si="671"/>
        <v>1</v>
      </c>
      <c r="AN383" s="57">
        <f t="shared" si="666"/>
        <v>1.3888888888888889E-3</v>
      </c>
      <c r="AO383" s="57">
        <f t="shared" ref="AO383:BH383" si="775">AN383+1/((FACT($B$4-1-AO$10))*(($B$5*$P383)^AO$10))</f>
        <v>1.3982228195937873E-3</v>
      </c>
      <c r="AP383" s="57">
        <f t="shared" si="775"/>
        <v>1.3982750929512297E-3</v>
      </c>
      <c r="AQ383" s="57">
        <f t="shared" si="775"/>
        <v>1.3982753271508598E-3</v>
      </c>
      <c r="AR383" s="57">
        <f t="shared" si="775"/>
        <v>1.398275327937821E-3</v>
      </c>
      <c r="AS383" s="57">
        <f t="shared" si="775"/>
        <v>1.3982753279395839E-3</v>
      </c>
      <c r="AT383" s="57">
        <f t="shared" si="775"/>
        <v>1.3982753279395859E-3</v>
      </c>
      <c r="AU383" s="57" t="e">
        <f t="shared" si="775"/>
        <v>#NUM!</v>
      </c>
      <c r="AV383" s="57" t="e">
        <f t="shared" si="775"/>
        <v>#NUM!</v>
      </c>
      <c r="AW383" s="57" t="e">
        <f t="shared" si="775"/>
        <v>#NUM!</v>
      </c>
      <c r="AX383" s="57" t="e">
        <f t="shared" si="775"/>
        <v>#NUM!</v>
      </c>
      <c r="AY383" s="57" t="e">
        <f t="shared" si="775"/>
        <v>#NUM!</v>
      </c>
      <c r="AZ383" s="57" t="e">
        <f t="shared" si="775"/>
        <v>#NUM!</v>
      </c>
      <c r="BA383" s="57" t="e">
        <f t="shared" si="775"/>
        <v>#NUM!</v>
      </c>
      <c r="BB383" s="57" t="e">
        <f t="shared" si="775"/>
        <v>#NUM!</v>
      </c>
      <c r="BC383" s="57" t="e">
        <f t="shared" si="775"/>
        <v>#NUM!</v>
      </c>
      <c r="BD383" s="57" t="e">
        <f t="shared" si="775"/>
        <v>#NUM!</v>
      </c>
      <c r="BE383" s="57" t="e">
        <f t="shared" si="775"/>
        <v>#NUM!</v>
      </c>
      <c r="BF383" s="57" t="e">
        <f t="shared" si="775"/>
        <v>#NUM!</v>
      </c>
      <c r="BG383" s="57" t="e">
        <f t="shared" si="775"/>
        <v>#NUM!</v>
      </c>
      <c r="BH383" s="57" t="e">
        <f t="shared" si="775"/>
        <v>#NUM!</v>
      </c>
      <c r="BI383" s="5">
        <f t="shared" si="673"/>
        <v>4.7677782289774528</v>
      </c>
    </row>
    <row r="384" spans="4:61" s="1" customFormat="1">
      <c r="D384" s="5"/>
      <c r="E384" s="5"/>
      <c r="F384" s="5"/>
      <c r="G384" s="5"/>
      <c r="H384" s="5"/>
      <c r="O384" s="3"/>
      <c r="P384" s="57">
        <v>186.5</v>
      </c>
      <c r="Q384" s="57">
        <f t="shared" si="668"/>
        <v>0</v>
      </c>
      <c r="R384" s="57">
        <f t="shared" si="669"/>
        <v>1</v>
      </c>
      <c r="S384" s="57">
        <f t="shared" ref="S384:AL384" si="776">R384+(($B$5*$P384)^S$10)/FACT(S$10)</f>
        <v>896.19999999999993</v>
      </c>
      <c r="T384" s="57">
        <f t="shared" si="776"/>
        <v>401587.72</v>
      </c>
      <c r="U384" s="57">
        <f t="shared" si="776"/>
        <v>119967937.28799997</v>
      </c>
      <c r="V384" s="57">
        <f t="shared" si="776"/>
        <v>26878916970.606392</v>
      </c>
      <c r="W384" s="57">
        <f t="shared" si="776"/>
        <v>4817801151895.9316</v>
      </c>
      <c r="X384" s="57">
        <f t="shared" si="776"/>
        <v>719623398602754.38</v>
      </c>
      <c r="Y384" s="57">
        <f t="shared" si="776"/>
        <v>9.2133047804032528E+16</v>
      </c>
      <c r="Z384" s="57">
        <f t="shared" si="776"/>
        <v>1.0321295238771626E+19</v>
      </c>
      <c r="AA384" s="57">
        <f t="shared" si="776"/>
        <v>1.0277819611670149E+21</v>
      </c>
      <c r="AB384" s="57">
        <f t="shared" si="776"/>
        <v>9.2110860775063334E+22</v>
      </c>
      <c r="AC384" s="57">
        <f t="shared" si="776"/>
        <v>7.5046174202477886E+24</v>
      </c>
      <c r="AD384" s="57">
        <f t="shared" si="776"/>
        <v>5.6047760675691312E+26</v>
      </c>
      <c r="AE384" s="57">
        <f t="shared" si="776"/>
        <v>3.8639048380155592E+28</v>
      </c>
      <c r="AF384" s="57">
        <f t="shared" si="776"/>
        <v>2.4734916595477624E+30</v>
      </c>
      <c r="AG384" s="57">
        <f t="shared" si="776"/>
        <v>1.477854954940305E+32</v>
      </c>
      <c r="AH384" s="57">
        <f t="shared" si="776"/>
        <v>8.2779921100333415E+33</v>
      </c>
      <c r="AI384" s="57">
        <f t="shared" si="776"/>
        <v>4.3640510748271516E+35</v>
      </c>
      <c r="AJ384" s="57">
        <f t="shared" si="776"/>
        <v>2.1728593645350751E+37</v>
      </c>
      <c r="AK384" s="57">
        <f t="shared" si="776"/>
        <v>1.0249268662295333E+39</v>
      </c>
      <c r="AL384" s="57">
        <f t="shared" si="776"/>
        <v>4.5928081547097542E+40</v>
      </c>
      <c r="AM384" s="57">
        <f t="shared" si="671"/>
        <v>1</v>
      </c>
      <c r="AN384" s="57">
        <f t="shared" si="666"/>
        <v>1.3888888888888889E-3</v>
      </c>
      <c r="AO384" s="57">
        <f t="shared" ref="AO384:BH384" si="777">AN384+1/((FACT($B$4-1-AO$10))*(($B$5*$P384)^AO$10))</f>
        <v>1.3981977956508788E-3</v>
      </c>
      <c r="AP384" s="57">
        <f t="shared" si="777"/>
        <v>1.3982497890979409E-3</v>
      </c>
      <c r="AQ384" s="57">
        <f t="shared" si="777"/>
        <v>1.3982500214189733E-3</v>
      </c>
      <c r="AR384" s="57">
        <f t="shared" si="777"/>
        <v>1.3982500221975292E-3</v>
      </c>
      <c r="AS384" s="57">
        <f t="shared" si="777"/>
        <v>1.3982500221992687E-3</v>
      </c>
      <c r="AT384" s="57">
        <f t="shared" si="777"/>
        <v>1.3982500221992706E-3</v>
      </c>
      <c r="AU384" s="57" t="e">
        <f t="shared" si="777"/>
        <v>#NUM!</v>
      </c>
      <c r="AV384" s="57" t="e">
        <f t="shared" si="777"/>
        <v>#NUM!</v>
      </c>
      <c r="AW384" s="57" t="e">
        <f t="shared" si="777"/>
        <v>#NUM!</v>
      </c>
      <c r="AX384" s="57" t="e">
        <f t="shared" si="777"/>
        <v>#NUM!</v>
      </c>
      <c r="AY384" s="57" t="e">
        <f t="shared" si="777"/>
        <v>#NUM!</v>
      </c>
      <c r="AZ384" s="57" t="e">
        <f t="shared" si="777"/>
        <v>#NUM!</v>
      </c>
      <c r="BA384" s="57" t="e">
        <f t="shared" si="777"/>
        <v>#NUM!</v>
      </c>
      <c r="BB384" s="57" t="e">
        <f t="shared" si="777"/>
        <v>#NUM!</v>
      </c>
      <c r="BC384" s="57" t="e">
        <f t="shared" si="777"/>
        <v>#NUM!</v>
      </c>
      <c r="BD384" s="57" t="e">
        <f t="shared" si="777"/>
        <v>#NUM!</v>
      </c>
      <c r="BE384" s="57" t="e">
        <f t="shared" si="777"/>
        <v>#NUM!</v>
      </c>
      <c r="BF384" s="57" t="e">
        <f t="shared" si="777"/>
        <v>#NUM!</v>
      </c>
      <c r="BG384" s="57" t="e">
        <f t="shared" si="777"/>
        <v>#NUM!</v>
      </c>
      <c r="BH384" s="57" t="e">
        <f t="shared" si="777"/>
        <v>#NUM!</v>
      </c>
      <c r="BI384" s="5">
        <f t="shared" si="673"/>
        <v>4.7678645169487233</v>
      </c>
    </row>
    <row r="385" spans="4:61" s="1" customFormat="1">
      <c r="D385" s="5"/>
      <c r="E385" s="5"/>
      <c r="F385" s="5"/>
      <c r="G385" s="5"/>
      <c r="H385" s="5"/>
      <c r="O385" s="3"/>
      <c r="P385" s="58">
        <v>187</v>
      </c>
      <c r="Q385" s="57">
        <f t="shared" si="668"/>
        <v>0</v>
      </c>
      <c r="R385" s="57">
        <f t="shared" si="669"/>
        <v>1</v>
      </c>
      <c r="S385" s="57">
        <f t="shared" ref="S385:AL385" si="778">R385+(($B$5*$P385)^S$10)/FACT(S$10)</f>
        <v>898.6</v>
      </c>
      <c r="T385" s="57">
        <f t="shared" si="778"/>
        <v>403741.48</v>
      </c>
      <c r="U385" s="57">
        <f t="shared" si="778"/>
        <v>120934331.176</v>
      </c>
      <c r="V385" s="57">
        <f t="shared" si="778"/>
        <v>27167998658.958397</v>
      </c>
      <c r="W385" s="57">
        <f t="shared" si="778"/>
        <v>4882656986782.4551</v>
      </c>
      <c r="X385" s="57">
        <f t="shared" si="778"/>
        <v>731263809610057.5</v>
      </c>
      <c r="Y385" s="57">
        <f t="shared" si="778"/>
        <v>9.3874081323131744E+16</v>
      </c>
      <c r="Z385" s="57">
        <f t="shared" si="778"/>
        <v>1.0544498206340262E+19</v>
      </c>
      <c r="AA385" s="57">
        <f t="shared" si="778"/>
        <v>1.052820077608049E+21</v>
      </c>
      <c r="AB385" s="57">
        <f t="shared" si="778"/>
        <v>9.460747608470543E+22</v>
      </c>
      <c r="AC385" s="57">
        <f t="shared" si="778"/>
        <v>7.7286674062638497E+24</v>
      </c>
      <c r="AD385" s="57">
        <f t="shared" si="778"/>
        <v>5.7875635018366382E+26</v>
      </c>
      <c r="AE385" s="57">
        <f t="shared" si="778"/>
        <v>4.0006021585644761E+28</v>
      </c>
      <c r="AF385" s="57">
        <f t="shared" si="778"/>
        <v>2.5678569698249216E+30</v>
      </c>
      <c r="AG385" s="57">
        <f t="shared" si="778"/>
        <v>1.5383445771246328E+32</v>
      </c>
      <c r="AH385" s="57">
        <f t="shared" si="778"/>
        <v>8.6398907593744758E+33</v>
      </c>
      <c r="AI385" s="57">
        <f t="shared" si="778"/>
        <v>4.5670366348712877E+35</v>
      </c>
      <c r="AJ385" s="57">
        <f t="shared" si="778"/>
        <v>2.2800150463511141E+37</v>
      </c>
      <c r="AK385" s="57">
        <f t="shared" si="778"/>
        <v>1.0783516161320141E+39</v>
      </c>
      <c r="AL385" s="57">
        <f t="shared" si="778"/>
        <v>4.8451501395334419E+40</v>
      </c>
      <c r="AM385" s="57">
        <f t="shared" si="671"/>
        <v>1</v>
      </c>
      <c r="AN385" s="57">
        <f t="shared" si="666"/>
        <v>1.3888888888888889E-3</v>
      </c>
      <c r="AO385" s="57">
        <f t="shared" ref="AO385:BH385" si="779">AN385+1/((FACT($B$4-1-AO$10))*(($B$5*$P385)^AO$10))</f>
        <v>1.3981729055258468E-3</v>
      </c>
      <c r="AP385" s="57">
        <f t="shared" si="779"/>
        <v>1.398224621304796E-3</v>
      </c>
      <c r="AQ385" s="57">
        <f t="shared" si="779"/>
        <v>1.3982248517672691E-3</v>
      </c>
      <c r="AR385" s="57">
        <f t="shared" si="779"/>
        <v>1.3982248525375315E-3</v>
      </c>
      <c r="AS385" s="57">
        <f t="shared" si="779"/>
        <v>1.3982248525392477E-3</v>
      </c>
      <c r="AT385" s="57">
        <f t="shared" si="779"/>
        <v>1.3982248525392497E-3</v>
      </c>
      <c r="AU385" s="57" t="e">
        <f t="shared" si="779"/>
        <v>#NUM!</v>
      </c>
      <c r="AV385" s="57" t="e">
        <f t="shared" si="779"/>
        <v>#NUM!</v>
      </c>
      <c r="AW385" s="57" t="e">
        <f t="shared" si="779"/>
        <v>#NUM!</v>
      </c>
      <c r="AX385" s="57" t="e">
        <f t="shared" si="779"/>
        <v>#NUM!</v>
      </c>
      <c r="AY385" s="57" t="e">
        <f t="shared" si="779"/>
        <v>#NUM!</v>
      </c>
      <c r="AZ385" s="57" t="e">
        <f t="shared" si="779"/>
        <v>#NUM!</v>
      </c>
      <c r="BA385" s="57" t="e">
        <f t="shared" si="779"/>
        <v>#NUM!</v>
      </c>
      <c r="BB385" s="57" t="e">
        <f t="shared" si="779"/>
        <v>#NUM!</v>
      </c>
      <c r="BC385" s="57" t="e">
        <f t="shared" si="779"/>
        <v>#NUM!</v>
      </c>
      <c r="BD385" s="57" t="e">
        <f t="shared" si="779"/>
        <v>#NUM!</v>
      </c>
      <c r="BE385" s="57" t="e">
        <f t="shared" si="779"/>
        <v>#NUM!</v>
      </c>
      <c r="BF385" s="57" t="e">
        <f t="shared" si="779"/>
        <v>#NUM!</v>
      </c>
      <c r="BG385" s="57" t="e">
        <f t="shared" si="779"/>
        <v>#NUM!</v>
      </c>
      <c r="BH385" s="57" t="e">
        <f t="shared" si="779"/>
        <v>#NUM!</v>
      </c>
      <c r="BI385" s="5">
        <f t="shared" si="673"/>
        <v>4.7679503440091553</v>
      </c>
    </row>
    <row r="386" spans="4:61" s="1" customFormat="1">
      <c r="D386" s="5"/>
      <c r="E386" s="5"/>
      <c r="F386" s="5"/>
      <c r="G386" s="5"/>
      <c r="H386" s="5"/>
      <c r="O386" s="3"/>
      <c r="P386" s="57">
        <v>187.5</v>
      </c>
      <c r="Q386" s="57">
        <f t="shared" si="668"/>
        <v>0</v>
      </c>
      <c r="R386" s="57">
        <f t="shared" si="669"/>
        <v>1</v>
      </c>
      <c r="S386" s="57">
        <f t="shared" ref="S386:AL386" si="780">R386+(($B$5*$P386)^S$10)/FACT(S$10)</f>
        <v>901</v>
      </c>
      <c r="T386" s="57">
        <f t="shared" si="780"/>
        <v>405901</v>
      </c>
      <c r="U386" s="57">
        <f t="shared" si="780"/>
        <v>121905901</v>
      </c>
      <c r="V386" s="57">
        <f t="shared" si="780"/>
        <v>27459405901</v>
      </c>
      <c r="W386" s="57">
        <f t="shared" si="780"/>
        <v>4948209405901</v>
      </c>
      <c r="X386" s="57">
        <f t="shared" si="780"/>
        <v>743060709405901</v>
      </c>
      <c r="Y386" s="57">
        <f t="shared" si="780"/>
        <v>9.564323928083448E+16</v>
      </c>
      <c r="Z386" s="57">
        <f t="shared" si="780"/>
        <v>1.0771913328566548E+19</v>
      </c>
      <c r="AA386" s="57">
        <f t="shared" si="780"/>
        <v>1.0783989222571382E+21</v>
      </c>
      <c r="AB386" s="57">
        <f t="shared" si="780"/>
        <v>9.7164829725828577E+22</v>
      </c>
      <c r="AC386" s="57">
        <f t="shared" si="780"/>
        <v>7.9587818954725817E+24</v>
      </c>
      <c r="AD386" s="57">
        <f t="shared" si="780"/>
        <v>5.975800618264791E+26</v>
      </c>
      <c r="AE386" s="57">
        <f t="shared" si="780"/>
        <v>4.1417514826280772E+28</v>
      </c>
      <c r="AF386" s="57">
        <f t="shared" si="780"/>
        <v>2.6655561782554856E+30</v>
      </c>
      <c r="AG386" s="57">
        <f t="shared" si="780"/>
        <v>1.6011387598400777E+32</v>
      </c>
      <c r="AH386" s="57">
        <f t="shared" si="780"/>
        <v>9.0165818650575746E+33</v>
      </c>
      <c r="AI386" s="57">
        <f t="shared" si="780"/>
        <v>4.7788841658071692E+35</v>
      </c>
      <c r="AJ386" s="57">
        <f t="shared" si="780"/>
        <v>2.3921480152363688E+37</v>
      </c>
      <c r="AK386" s="57">
        <f t="shared" si="780"/>
        <v>1.1344074044789254E+39</v>
      </c>
      <c r="AL386" s="57">
        <f t="shared" si="780"/>
        <v>5.1106273999174197E+40</v>
      </c>
      <c r="AM386" s="57">
        <f t="shared" si="671"/>
        <v>1</v>
      </c>
      <c r="AN386" s="57">
        <f t="shared" si="666"/>
        <v>1.3888888888888889E-3</v>
      </c>
      <c r="AO386" s="57">
        <f t="shared" ref="AO386:BH386" si="781">AN386+1/((FACT($B$4-1-AO$10))*(($B$5*$P386)^AO$10))</f>
        <v>1.3981481481481481E-3</v>
      </c>
      <c r="AP386" s="57">
        <f t="shared" si="781"/>
        <v>1.3981995884773662E-3</v>
      </c>
      <c r="AQ386" s="57">
        <f t="shared" si="781"/>
        <v>1.3981998171010517E-3</v>
      </c>
      <c r="AR386" s="57">
        <f t="shared" si="781"/>
        <v>1.3981998178631307E-3</v>
      </c>
      <c r="AS386" s="57">
        <f t="shared" si="781"/>
        <v>1.3981998178648242E-3</v>
      </c>
      <c r="AT386" s="57">
        <f t="shared" si="781"/>
        <v>1.3981998178648261E-3</v>
      </c>
      <c r="AU386" s="57" t="e">
        <f t="shared" si="781"/>
        <v>#NUM!</v>
      </c>
      <c r="AV386" s="57" t="e">
        <f t="shared" si="781"/>
        <v>#NUM!</v>
      </c>
      <c r="AW386" s="57" t="e">
        <f t="shared" si="781"/>
        <v>#NUM!</v>
      </c>
      <c r="AX386" s="57" t="e">
        <f t="shared" si="781"/>
        <v>#NUM!</v>
      </c>
      <c r="AY386" s="57" t="e">
        <f t="shared" si="781"/>
        <v>#NUM!</v>
      </c>
      <c r="AZ386" s="57" t="e">
        <f t="shared" si="781"/>
        <v>#NUM!</v>
      </c>
      <c r="BA386" s="57" t="e">
        <f t="shared" si="781"/>
        <v>#NUM!</v>
      </c>
      <c r="BB386" s="57" t="e">
        <f t="shared" si="781"/>
        <v>#NUM!</v>
      </c>
      <c r="BC386" s="57" t="e">
        <f t="shared" si="781"/>
        <v>#NUM!</v>
      </c>
      <c r="BD386" s="57" t="e">
        <f t="shared" si="781"/>
        <v>#NUM!</v>
      </c>
      <c r="BE386" s="57" t="e">
        <f t="shared" si="781"/>
        <v>#NUM!</v>
      </c>
      <c r="BF386" s="57" t="e">
        <f t="shared" si="781"/>
        <v>#NUM!</v>
      </c>
      <c r="BG386" s="57" t="e">
        <f t="shared" si="781"/>
        <v>#NUM!</v>
      </c>
      <c r="BH386" s="57" t="e">
        <f t="shared" si="781"/>
        <v>#NUM!</v>
      </c>
      <c r="BI386" s="5">
        <f t="shared" si="673"/>
        <v>4.7680357138418543</v>
      </c>
    </row>
    <row r="387" spans="4:61" s="1" customFormat="1">
      <c r="D387" s="5"/>
      <c r="E387" s="5"/>
      <c r="F387" s="5"/>
      <c r="G387" s="5"/>
      <c r="H387" s="5"/>
      <c r="O387" s="3"/>
      <c r="P387" s="58">
        <v>188</v>
      </c>
      <c r="Q387" s="57">
        <f t="shared" si="668"/>
        <v>0</v>
      </c>
      <c r="R387" s="57">
        <f t="shared" si="669"/>
        <v>1</v>
      </c>
      <c r="S387" s="57">
        <f t="shared" ref="S387:AL387" si="782">R387+(($B$5*$P387)^S$10)/FACT(S$10)</f>
        <v>903.4</v>
      </c>
      <c r="T387" s="57">
        <f t="shared" si="782"/>
        <v>408066.28</v>
      </c>
      <c r="U387" s="57">
        <f t="shared" si="782"/>
        <v>122882660.58400001</v>
      </c>
      <c r="V387" s="57">
        <f t="shared" si="782"/>
        <v>27753151135.566402</v>
      </c>
      <c r="W387" s="57">
        <f t="shared" si="782"/>
        <v>5014464005500.3906</v>
      </c>
      <c r="X387" s="57">
        <f t="shared" si="782"/>
        <v>755015776501969.88</v>
      </c>
      <c r="Y387" s="57">
        <f t="shared" si="782"/>
        <v>9.744089926176112E+16</v>
      </c>
      <c r="Z387" s="57">
        <f t="shared" si="782"/>
        <v>1.1003608556398995E+19</v>
      </c>
      <c r="AA387" s="57">
        <f t="shared" si="782"/>
        <v>1.104528685645359E+21</v>
      </c>
      <c r="AB387" s="57">
        <f t="shared" si="782"/>
        <v>9.9784231642153106E+22</v>
      </c>
      <c r="AC387" s="57">
        <f t="shared" si="782"/>
        <v>8.1951082269105698E+24</v>
      </c>
      <c r="AD387" s="57">
        <f t="shared" si="782"/>
        <v>6.169634726710956E+26</v>
      </c>
      <c r="AE387" s="57">
        <f t="shared" si="782"/>
        <v>4.2874853632242837E+28</v>
      </c>
      <c r="AF387" s="57">
        <f t="shared" si="782"/>
        <v>2.7666977164892098E+30</v>
      </c>
      <c r="AG387" s="57">
        <f t="shared" si="782"/>
        <v>1.6663188114596434E+32</v>
      </c>
      <c r="AH387" s="57">
        <f t="shared" si="782"/>
        <v>9.4086282265683625E+33</v>
      </c>
      <c r="AI387" s="57">
        <f t="shared" si="782"/>
        <v>4.9999554011534316E+35</v>
      </c>
      <c r="AJ387" s="57">
        <f t="shared" si="782"/>
        <v>2.5094752722805919E+37</v>
      </c>
      <c r="AK387" s="57">
        <f t="shared" si="782"/>
        <v>1.1932162728101732E+39</v>
      </c>
      <c r="AL387" s="57">
        <f t="shared" si="782"/>
        <v>5.389885925915219E+40</v>
      </c>
      <c r="AM387" s="57">
        <f t="shared" si="671"/>
        <v>1</v>
      </c>
      <c r="AN387" s="57">
        <f t="shared" si="666"/>
        <v>1.3888888888888889E-3</v>
      </c>
      <c r="AO387" s="57">
        <f t="shared" ref="AO387:BH387" si="783">AN387+1/((FACT($B$4-1-AO$10))*(($B$5*$P387)^AO$10))</f>
        <v>1.3981235224586289E-3</v>
      </c>
      <c r="AP387" s="57">
        <f t="shared" si="783"/>
        <v>1.3981746895329293E-3</v>
      </c>
      <c r="AQ387" s="57">
        <f t="shared" si="783"/>
        <v>1.3981749163373366E-3</v>
      </c>
      <c r="AR387" s="57">
        <f t="shared" si="783"/>
        <v>1.3981749170913407E-3</v>
      </c>
      <c r="AS387" s="57">
        <f t="shared" si="783"/>
        <v>1.3981749170930118E-3</v>
      </c>
      <c r="AT387" s="57">
        <f t="shared" si="783"/>
        <v>1.3981749170930138E-3</v>
      </c>
      <c r="AU387" s="57" t="e">
        <f t="shared" si="783"/>
        <v>#NUM!</v>
      </c>
      <c r="AV387" s="57" t="e">
        <f t="shared" si="783"/>
        <v>#NUM!</v>
      </c>
      <c r="AW387" s="57" t="e">
        <f t="shared" si="783"/>
        <v>#NUM!</v>
      </c>
      <c r="AX387" s="57" t="e">
        <f t="shared" si="783"/>
        <v>#NUM!</v>
      </c>
      <c r="AY387" s="57" t="e">
        <f t="shared" si="783"/>
        <v>#NUM!</v>
      </c>
      <c r="AZ387" s="57" t="e">
        <f t="shared" si="783"/>
        <v>#NUM!</v>
      </c>
      <c r="BA387" s="57" t="e">
        <f t="shared" si="783"/>
        <v>#NUM!</v>
      </c>
      <c r="BB387" s="57" t="e">
        <f t="shared" si="783"/>
        <v>#NUM!</v>
      </c>
      <c r="BC387" s="57" t="e">
        <f t="shared" si="783"/>
        <v>#NUM!</v>
      </c>
      <c r="BD387" s="57" t="e">
        <f t="shared" si="783"/>
        <v>#NUM!</v>
      </c>
      <c r="BE387" s="57" t="e">
        <f t="shared" si="783"/>
        <v>#NUM!</v>
      </c>
      <c r="BF387" s="57" t="e">
        <f t="shared" si="783"/>
        <v>#NUM!</v>
      </c>
      <c r="BG387" s="57" t="e">
        <f t="shared" si="783"/>
        <v>#NUM!</v>
      </c>
      <c r="BH387" s="57" t="e">
        <f t="shared" si="783"/>
        <v>#NUM!</v>
      </c>
      <c r="BI387" s="5">
        <f t="shared" si="673"/>
        <v>4.768120630090781</v>
      </c>
    </row>
    <row r="388" spans="4:61" s="1" customFormat="1">
      <c r="D388" s="5"/>
      <c r="E388" s="5"/>
      <c r="F388" s="5"/>
      <c r="G388" s="5"/>
      <c r="H388" s="5"/>
      <c r="O388" s="3"/>
      <c r="P388" s="57">
        <v>188.5</v>
      </c>
      <c r="Q388" s="57">
        <f t="shared" si="668"/>
        <v>0</v>
      </c>
      <c r="R388" s="57">
        <f t="shared" si="669"/>
        <v>1</v>
      </c>
      <c r="S388" s="57">
        <f t="shared" ref="S388:AL388" si="784">R388+(($B$5*$P388)^S$10)/FACT(S$10)</f>
        <v>905.8</v>
      </c>
      <c r="T388" s="57">
        <f t="shared" si="784"/>
        <v>410237.31999999995</v>
      </c>
      <c r="U388" s="57">
        <f t="shared" si="784"/>
        <v>123864623.75199997</v>
      </c>
      <c r="V388" s="57">
        <f t="shared" si="784"/>
        <v>28049246834.670395</v>
      </c>
      <c r="W388" s="57">
        <f t="shared" si="784"/>
        <v>5081426411722.4629</v>
      </c>
      <c r="X388" s="57">
        <f t="shared" si="784"/>
        <v>767130702876801.63</v>
      </c>
      <c r="Y388" s="57">
        <f t="shared" si="784"/>
        <v>9.9267442895105872E+16</v>
      </c>
      <c r="Z388" s="57">
        <f t="shared" si="784"/>
        <v>1.1239652751836213E+19</v>
      </c>
      <c r="AA388" s="57">
        <f t="shared" si="784"/>
        <v>1.1312197224773823E+21</v>
      </c>
      <c r="AB388" s="57">
        <f t="shared" si="784"/>
        <v>1.0246701643124477E+23</v>
      </c>
      <c r="AC388" s="57">
        <f t="shared" si="784"/>
        <v>8.4377969129851289E+24</v>
      </c>
      <c r="AD388" s="57">
        <f t="shared" si="784"/>
        <v>6.3692167111314814E+26</v>
      </c>
      <c r="AE388" s="57">
        <f t="shared" si="784"/>
        <v>4.4379399315444488E+28</v>
      </c>
      <c r="AF388" s="57">
        <f t="shared" si="784"/>
        <v>2.8713932402148015E+30</v>
      </c>
      <c r="AG388" s="57">
        <f t="shared" si="784"/>
        <v>1.7339686812326401E+32</v>
      </c>
      <c r="AH388" s="57">
        <f t="shared" si="784"/>
        <v>9.816612472759694E+33</v>
      </c>
      <c r="AI388" s="57">
        <f t="shared" si="784"/>
        <v>5.2306258183011505E+35</v>
      </c>
      <c r="AJ388" s="57">
        <f t="shared" si="784"/>
        <v>2.6322226641526511E+37</v>
      </c>
      <c r="AK388" s="57">
        <f t="shared" si="784"/>
        <v>1.2549055761790685E+39</v>
      </c>
      <c r="AL388" s="57">
        <f t="shared" si="784"/>
        <v>5.6836016309257478E+40</v>
      </c>
      <c r="AM388" s="57">
        <f t="shared" si="671"/>
        <v>1</v>
      </c>
      <c r="AN388" s="57">
        <f t="shared" si="666"/>
        <v>1.3888888888888889E-3</v>
      </c>
      <c r="AO388" s="57">
        <f t="shared" ref="AO388:BH388" si="785">AN388+1/((FACT($B$4-1-AO$10))*(($B$5*$P388)^AO$10))</f>
        <v>1.3980990274093724E-3</v>
      </c>
      <c r="AP388" s="57">
        <f t="shared" si="785"/>
        <v>1.3981499234003124E-3</v>
      </c>
      <c r="AQ388" s="57">
        <f t="shared" si="785"/>
        <v>1.3981501484046932E-3</v>
      </c>
      <c r="AR388" s="57">
        <f t="shared" si="785"/>
        <v>1.398150149150729E-3</v>
      </c>
      <c r="AS388" s="57">
        <f t="shared" si="785"/>
        <v>1.3981501491523781E-3</v>
      </c>
      <c r="AT388" s="57">
        <f t="shared" si="785"/>
        <v>1.3981501491523798E-3</v>
      </c>
      <c r="AU388" s="57" t="e">
        <f t="shared" si="785"/>
        <v>#NUM!</v>
      </c>
      <c r="AV388" s="57" t="e">
        <f t="shared" si="785"/>
        <v>#NUM!</v>
      </c>
      <c r="AW388" s="57" t="e">
        <f t="shared" si="785"/>
        <v>#NUM!</v>
      </c>
      <c r="AX388" s="57" t="e">
        <f t="shared" si="785"/>
        <v>#NUM!</v>
      </c>
      <c r="AY388" s="57" t="e">
        <f t="shared" si="785"/>
        <v>#NUM!</v>
      </c>
      <c r="AZ388" s="57" t="e">
        <f t="shared" si="785"/>
        <v>#NUM!</v>
      </c>
      <c r="BA388" s="57" t="e">
        <f t="shared" si="785"/>
        <v>#NUM!</v>
      </c>
      <c r="BB388" s="57" t="e">
        <f t="shared" si="785"/>
        <v>#NUM!</v>
      </c>
      <c r="BC388" s="57" t="e">
        <f t="shared" si="785"/>
        <v>#NUM!</v>
      </c>
      <c r="BD388" s="57" t="e">
        <f t="shared" si="785"/>
        <v>#NUM!</v>
      </c>
      <c r="BE388" s="57" t="e">
        <f t="shared" si="785"/>
        <v>#NUM!</v>
      </c>
      <c r="BF388" s="57" t="e">
        <f t="shared" si="785"/>
        <v>#NUM!</v>
      </c>
      <c r="BG388" s="57" t="e">
        <f t="shared" si="785"/>
        <v>#NUM!</v>
      </c>
      <c r="BH388" s="57" t="e">
        <f t="shared" si="785"/>
        <v>#NUM!</v>
      </c>
      <c r="BI388" s="5">
        <f t="shared" si="673"/>
        <v>4.7682050963612834</v>
      </c>
    </row>
    <row r="389" spans="4:61" s="1" customFormat="1">
      <c r="D389" s="5"/>
      <c r="E389" s="5"/>
      <c r="F389" s="5"/>
      <c r="G389" s="5"/>
      <c r="H389" s="5"/>
      <c r="O389" s="3"/>
      <c r="P389" s="58">
        <v>189</v>
      </c>
      <c r="Q389" s="57">
        <f t="shared" si="668"/>
        <v>0</v>
      </c>
      <c r="R389" s="57">
        <f t="shared" si="669"/>
        <v>1</v>
      </c>
      <c r="S389" s="57">
        <f t="shared" ref="S389:AL389" si="786">R389+(($B$5*$P389)^S$10)/FACT(S$10)</f>
        <v>908.19999999999993</v>
      </c>
      <c r="T389" s="57">
        <f t="shared" si="786"/>
        <v>412414.11999999994</v>
      </c>
      <c r="U389" s="57">
        <f t="shared" si="786"/>
        <v>124851804.32799996</v>
      </c>
      <c r="V389" s="57">
        <f t="shared" si="786"/>
        <v>28347705503.502388</v>
      </c>
      <c r="W389" s="57">
        <f t="shared" si="786"/>
        <v>5149102280681.7021</v>
      </c>
      <c r="X389" s="57">
        <f t="shared" si="786"/>
        <v>779407194047625.63</v>
      </c>
      <c r="Y389" s="57">
        <f t="shared" si="786"/>
        <v>1.0112325588704354E+17</v>
      </c>
      <c r="Z389" s="57">
        <f t="shared" si="786"/>
        <v>1.1480115697672776E+19</v>
      </c>
      <c r="AA389" s="57">
        <f t="shared" si="786"/>
        <v>1.1584825538296747E+21</v>
      </c>
      <c r="AB389" s="57">
        <f t="shared" si="786"/>
        <v>1.0521454374116489E+23</v>
      </c>
      <c r="AC389" s="57">
        <f t="shared" si="786"/>
        <v>8.687001699118483E+24</v>
      </c>
      <c r="AD389" s="57">
        <f t="shared" si="786"/>
        <v>6.5747011064564345E+26</v>
      </c>
      <c r="AE389" s="57">
        <f t="shared" si="786"/>
        <v>4.5932549836513903E+28</v>
      </c>
      <c r="AF389" s="57">
        <f t="shared" si="786"/>
        <v>2.979757716072777E+30</v>
      </c>
      <c r="AG389" s="57">
        <f t="shared" si="786"/>
        <v>1.8041750377004195E+32</v>
      </c>
      <c r="AH389" s="57">
        <f t="shared" si="786"/>
        <v>1.0241137705030092E+34</v>
      </c>
      <c r="AI389" s="57">
        <f t="shared" si="786"/>
        <v>5.4712851220991928E+35</v>
      </c>
      <c r="AJ389" s="57">
        <f t="shared" si="786"/>
        <v>2.7606252187256334E+37</v>
      </c>
      <c r="AK389" s="57">
        <f t="shared" si="786"/>
        <v>1.3196081994505249E+39</v>
      </c>
      <c r="AL389" s="57">
        <f t="shared" si="786"/>
        <v>5.9924816527312386E+40</v>
      </c>
      <c r="AM389" s="57">
        <f t="shared" si="671"/>
        <v>1</v>
      </c>
      <c r="AN389" s="57">
        <f t="shared" si="666"/>
        <v>1.3888888888888889E-3</v>
      </c>
      <c r="AO389" s="57">
        <f t="shared" ref="AO389:BH389" si="787">AN389+1/((FACT($B$4-1-AO$10))*(($B$5*$P389)^AO$10))</f>
        <v>1.3980746619635508E-3</v>
      </c>
      <c r="AP389" s="57">
        <f t="shared" si="787"/>
        <v>1.3981252890197383E-3</v>
      </c>
      <c r="AQ389" s="57">
        <f t="shared" si="787"/>
        <v>1.39812551224309E-3</v>
      </c>
      <c r="AR389" s="57">
        <f t="shared" si="787"/>
        <v>1.3981255129812626E-3</v>
      </c>
      <c r="AS389" s="57">
        <f t="shared" si="787"/>
        <v>1.39812551298289E-3</v>
      </c>
      <c r="AT389" s="57">
        <f t="shared" si="787"/>
        <v>1.3981255129828917E-3</v>
      </c>
      <c r="AU389" s="57" t="e">
        <f t="shared" si="787"/>
        <v>#NUM!</v>
      </c>
      <c r="AV389" s="57" t="e">
        <f t="shared" si="787"/>
        <v>#NUM!</v>
      </c>
      <c r="AW389" s="57" t="e">
        <f t="shared" si="787"/>
        <v>#NUM!</v>
      </c>
      <c r="AX389" s="57" t="e">
        <f t="shared" si="787"/>
        <v>#NUM!</v>
      </c>
      <c r="AY389" s="57" t="e">
        <f t="shared" si="787"/>
        <v>#NUM!</v>
      </c>
      <c r="AZ389" s="57" t="e">
        <f t="shared" si="787"/>
        <v>#NUM!</v>
      </c>
      <c r="BA389" s="57" t="e">
        <f t="shared" si="787"/>
        <v>#NUM!</v>
      </c>
      <c r="BB389" s="57" t="e">
        <f t="shared" si="787"/>
        <v>#NUM!</v>
      </c>
      <c r="BC389" s="57" t="e">
        <f t="shared" si="787"/>
        <v>#NUM!</v>
      </c>
      <c r="BD389" s="57" t="e">
        <f t="shared" si="787"/>
        <v>#NUM!</v>
      </c>
      <c r="BE389" s="57" t="e">
        <f t="shared" si="787"/>
        <v>#NUM!</v>
      </c>
      <c r="BF389" s="57" t="e">
        <f t="shared" si="787"/>
        <v>#NUM!</v>
      </c>
      <c r="BG389" s="57" t="e">
        <f t="shared" si="787"/>
        <v>#NUM!</v>
      </c>
      <c r="BH389" s="57" t="e">
        <f t="shared" si="787"/>
        <v>#NUM!</v>
      </c>
      <c r="BI389" s="5">
        <f t="shared" si="673"/>
        <v>4.7682891162206005</v>
      </c>
    </row>
    <row r="390" spans="4:61" s="1" customFormat="1">
      <c r="D390" s="5"/>
      <c r="E390" s="5"/>
      <c r="F390" s="5"/>
      <c r="G390" s="5"/>
      <c r="H390" s="5"/>
      <c r="O390" s="3"/>
      <c r="P390" s="57">
        <v>189.5</v>
      </c>
      <c r="Q390" s="57">
        <f t="shared" si="668"/>
        <v>0</v>
      </c>
      <c r="R390" s="57">
        <f t="shared" si="669"/>
        <v>1</v>
      </c>
      <c r="S390" s="57">
        <f t="shared" ref="S390:AL390" si="788">R390+(($B$5*$P390)^S$10)/FACT(S$10)</f>
        <v>910.6</v>
      </c>
      <c r="T390" s="57">
        <f t="shared" si="788"/>
        <v>414596.68</v>
      </c>
      <c r="U390" s="57">
        <f t="shared" si="788"/>
        <v>125844216.13600002</v>
      </c>
      <c r="V390" s="57">
        <f t="shared" si="788"/>
        <v>28648539680.430405</v>
      </c>
      <c r="W390" s="57">
        <f t="shared" si="788"/>
        <v>5217497298544.8682</v>
      </c>
      <c r="X390" s="57">
        <f t="shared" si="788"/>
        <v>791846969142393.63</v>
      </c>
      <c r="Y390" s="57">
        <f t="shared" si="788"/>
        <v>1.0300872805330882E+17</v>
      </c>
      <c r="Z390" s="57">
        <f t="shared" si="788"/>
        <v>1.1725068107323032E+19</v>
      </c>
      <c r="AA390" s="57">
        <f t="shared" si="788"/>
        <v>1.1863278693721831E+21</v>
      </c>
      <c r="AB390" s="57">
        <f t="shared" si="788"/>
        <v>1.0802819867242384E+23</v>
      </c>
      <c r="AC390" s="57">
        <f t="shared" si="788"/>
        <v>8.9428796243502219E+24</v>
      </c>
      <c r="AD390" s="57">
        <f t="shared" si="788"/>
        <v>6.7862461769072747E+26</v>
      </c>
      <c r="AE390" s="57">
        <f t="shared" si="788"/>
        <v>4.7535740690396625E+28</v>
      </c>
      <c r="AF390" s="57">
        <f t="shared" si="788"/>
        <v>3.0919095106713459E+30</v>
      </c>
      <c r="AG390" s="57">
        <f t="shared" si="788"/>
        <v>1.8770273492231616E+32</v>
      </c>
      <c r="AH390" s="57">
        <f t="shared" si="788"/>
        <v>1.0682828159574322E+34</v>
      </c>
      <c r="AI390" s="57">
        <f t="shared" si="788"/>
        <v>5.7223377441036645E+35</v>
      </c>
      <c r="AJ390" s="57">
        <f t="shared" si="788"/>
        <v>2.8949274924950386E+37</v>
      </c>
      <c r="AK390" s="57">
        <f t="shared" si="788"/>
        <v>1.3874627817950138E+39</v>
      </c>
      <c r="AL390" s="57">
        <f t="shared" si="788"/>
        <v>6.3172657074245503E+40</v>
      </c>
      <c r="AM390" s="57">
        <f t="shared" si="671"/>
        <v>1</v>
      </c>
      <c r="AN390" s="57">
        <f t="shared" si="666"/>
        <v>1.3888888888888889E-3</v>
      </c>
      <c r="AO390" s="57">
        <f t="shared" ref="AO390:BH390" si="789">AN390+1/((FACT($B$4-1-AO$10))*(($B$5*$P390)^AO$10))</f>
        <v>1.39805042509528E-3</v>
      </c>
      <c r="AP390" s="57">
        <f t="shared" si="789"/>
        <v>1.3981007853426765E-3</v>
      </c>
      <c r="AQ390" s="57">
        <f t="shared" si="789"/>
        <v>1.3981010068037469E-3</v>
      </c>
      <c r="AR390" s="57">
        <f t="shared" si="789"/>
        <v>1.3981010075341594E-3</v>
      </c>
      <c r="AS390" s="57">
        <f t="shared" si="789"/>
        <v>1.3981010075357653E-3</v>
      </c>
      <c r="AT390" s="57">
        <f t="shared" si="789"/>
        <v>1.3981010075357671E-3</v>
      </c>
      <c r="AU390" s="57" t="e">
        <f t="shared" si="789"/>
        <v>#NUM!</v>
      </c>
      <c r="AV390" s="57" t="e">
        <f t="shared" si="789"/>
        <v>#NUM!</v>
      </c>
      <c r="AW390" s="57" t="e">
        <f t="shared" si="789"/>
        <v>#NUM!</v>
      </c>
      <c r="AX390" s="57" t="e">
        <f t="shared" si="789"/>
        <v>#NUM!</v>
      </c>
      <c r="AY390" s="57" t="e">
        <f t="shared" si="789"/>
        <v>#NUM!</v>
      </c>
      <c r="AZ390" s="57" t="e">
        <f t="shared" si="789"/>
        <v>#NUM!</v>
      </c>
      <c r="BA390" s="57" t="e">
        <f t="shared" si="789"/>
        <v>#NUM!</v>
      </c>
      <c r="BB390" s="57" t="e">
        <f t="shared" si="789"/>
        <v>#NUM!</v>
      </c>
      <c r="BC390" s="57" t="e">
        <f t="shared" si="789"/>
        <v>#NUM!</v>
      </c>
      <c r="BD390" s="57" t="e">
        <f t="shared" si="789"/>
        <v>#NUM!</v>
      </c>
      <c r="BE390" s="57" t="e">
        <f t="shared" si="789"/>
        <v>#NUM!</v>
      </c>
      <c r="BF390" s="57" t="e">
        <f t="shared" si="789"/>
        <v>#NUM!</v>
      </c>
      <c r="BG390" s="57" t="e">
        <f t="shared" si="789"/>
        <v>#NUM!</v>
      </c>
      <c r="BH390" s="57" t="e">
        <f t="shared" si="789"/>
        <v>#NUM!</v>
      </c>
      <c r="BI390" s="5">
        <f t="shared" si="673"/>
        <v>4.7683726931983603</v>
      </c>
    </row>
    <row r="391" spans="4:61" s="1" customFormat="1">
      <c r="D391" s="5"/>
      <c r="E391" s="5"/>
      <c r="F391" s="5"/>
      <c r="G391" s="5"/>
      <c r="H391" s="5"/>
      <c r="O391" s="3"/>
      <c r="P391" s="58">
        <v>190</v>
      </c>
      <c r="Q391" s="57">
        <f t="shared" si="668"/>
        <v>0</v>
      </c>
      <c r="R391" s="57">
        <f t="shared" si="669"/>
        <v>1</v>
      </c>
      <c r="S391" s="57">
        <f t="shared" ref="S391:AL391" si="790">R391+(($B$5*$P391)^S$10)/FACT(S$10)</f>
        <v>913</v>
      </c>
      <c r="T391" s="57">
        <f t="shared" si="790"/>
        <v>416785</v>
      </c>
      <c r="U391" s="57">
        <f t="shared" si="790"/>
        <v>126841873</v>
      </c>
      <c r="V391" s="57">
        <f t="shared" si="790"/>
        <v>28951761937</v>
      </c>
      <c r="W391" s="57">
        <f t="shared" si="790"/>
        <v>5286617181610.5996</v>
      </c>
      <c r="X391" s="57">
        <f t="shared" si="790"/>
        <v>804451760971997.88</v>
      </c>
      <c r="Y391" s="57">
        <f t="shared" si="790"/>
        <v>1.0492425335194816E+17</v>
      </c>
      <c r="Z391" s="57">
        <f t="shared" si="790"/>
        <v>1.197458163472323E+19</v>
      </c>
      <c r="AA391" s="57">
        <f t="shared" si="790"/>
        <v>1.2147665296136798E+21</v>
      </c>
      <c r="AB391" s="57">
        <f t="shared" si="790"/>
        <v>1.1090939218529452E+23</v>
      </c>
      <c r="AC391" s="57">
        <f t="shared" si="790"/>
        <v>9.2055910829108341E+24</v>
      </c>
      <c r="AD391" s="57">
        <f t="shared" si="790"/>
        <v>7.0040139957805178E+26</v>
      </c>
      <c r="AE391" s="57">
        <f t="shared" si="790"/>
        <v>4.9190445810929482E+28</v>
      </c>
      <c r="AF391" s="57">
        <f t="shared" si="790"/>
        <v>3.2079704817503941E+30</v>
      </c>
      <c r="AG391" s="57">
        <f t="shared" si="790"/>
        <v>1.9526179666686985E+32</v>
      </c>
      <c r="AH391" s="57">
        <f t="shared" si="790"/>
        <v>1.1142329889218677E+34</v>
      </c>
      <c r="AI391" s="57">
        <f t="shared" si="790"/>
        <v>5.9842033579552736E+35</v>
      </c>
      <c r="AJ391" s="57">
        <f t="shared" si="790"/>
        <v>3.0353839301715167E+37</v>
      </c>
      <c r="AK391" s="57">
        <f t="shared" si="790"/>
        <v>1.458613949665858E+39</v>
      </c>
      <c r="AL391" s="57">
        <f t="shared" si="790"/>
        <v>6.6587274982270772E+40</v>
      </c>
      <c r="AM391" s="57">
        <f t="shared" si="671"/>
        <v>1</v>
      </c>
      <c r="AN391" s="57">
        <f t="shared" si="666"/>
        <v>1.3888888888888889E-3</v>
      </c>
      <c r="AO391" s="57">
        <f t="shared" ref="AO391:BH391" si="791">AN391+1/((FACT($B$4-1-AO$10))*(($B$5*$P391)^AO$10))</f>
        <v>1.3980263157894737E-3</v>
      </c>
      <c r="AP391" s="57">
        <f t="shared" si="791"/>
        <v>1.3980764113316918E-3</v>
      </c>
      <c r="AQ391" s="57">
        <f t="shared" si="791"/>
        <v>1.3980766310489822E-3</v>
      </c>
      <c r="AR391" s="57">
        <f t="shared" si="791"/>
        <v>1.3980766317717365E-3</v>
      </c>
      <c r="AS391" s="57">
        <f t="shared" si="791"/>
        <v>1.3980766317733214E-3</v>
      </c>
      <c r="AT391" s="57">
        <f t="shared" si="791"/>
        <v>1.3980766317733232E-3</v>
      </c>
      <c r="AU391" s="57" t="e">
        <f t="shared" si="791"/>
        <v>#NUM!</v>
      </c>
      <c r="AV391" s="57" t="e">
        <f t="shared" si="791"/>
        <v>#NUM!</v>
      </c>
      <c r="AW391" s="57" t="e">
        <f t="shared" si="791"/>
        <v>#NUM!</v>
      </c>
      <c r="AX391" s="57" t="e">
        <f t="shared" si="791"/>
        <v>#NUM!</v>
      </c>
      <c r="AY391" s="57" t="e">
        <f t="shared" si="791"/>
        <v>#NUM!</v>
      </c>
      <c r="AZ391" s="57" t="e">
        <f t="shared" si="791"/>
        <v>#NUM!</v>
      </c>
      <c r="BA391" s="57" t="e">
        <f t="shared" si="791"/>
        <v>#NUM!</v>
      </c>
      <c r="BB391" s="57" t="e">
        <f t="shared" si="791"/>
        <v>#NUM!</v>
      </c>
      <c r="BC391" s="57" t="e">
        <f t="shared" si="791"/>
        <v>#NUM!</v>
      </c>
      <c r="BD391" s="57" t="e">
        <f t="shared" si="791"/>
        <v>#NUM!</v>
      </c>
      <c r="BE391" s="57" t="e">
        <f t="shared" si="791"/>
        <v>#NUM!</v>
      </c>
      <c r="BF391" s="57" t="e">
        <f t="shared" si="791"/>
        <v>#NUM!</v>
      </c>
      <c r="BG391" s="57" t="e">
        <f t="shared" si="791"/>
        <v>#NUM!</v>
      </c>
      <c r="BH391" s="57" t="e">
        <f t="shared" si="791"/>
        <v>#NUM!</v>
      </c>
      <c r="BI391" s="5">
        <f t="shared" si="673"/>
        <v>4.7684558307870821</v>
      </c>
    </row>
    <row r="392" spans="4:61" s="1" customFormat="1">
      <c r="D392" s="5"/>
      <c r="E392" s="5"/>
      <c r="F392" s="5"/>
      <c r="G392" s="5"/>
      <c r="H392" s="5"/>
      <c r="O392" s="3"/>
      <c r="P392" s="57">
        <v>190.5</v>
      </c>
      <c r="Q392" s="57">
        <f t="shared" si="668"/>
        <v>0</v>
      </c>
      <c r="R392" s="57">
        <f t="shared" si="669"/>
        <v>1</v>
      </c>
      <c r="S392" s="57">
        <f t="shared" ref="S392:AL392" si="792">R392+(($B$5*$P392)^S$10)/FACT(S$10)</f>
        <v>915.4</v>
      </c>
      <c r="T392" s="57">
        <f t="shared" si="792"/>
        <v>418979.08</v>
      </c>
      <c r="U392" s="57">
        <f t="shared" si="792"/>
        <v>127844788.74399999</v>
      </c>
      <c r="V392" s="57">
        <f t="shared" si="792"/>
        <v>29257384877.934399</v>
      </c>
      <c r="W392" s="57">
        <f t="shared" si="792"/>
        <v>5356467676389.0742</v>
      </c>
      <c r="X392" s="57">
        <f t="shared" si="792"/>
        <v>817223316102686.88</v>
      </c>
      <c r="Y392" s="57">
        <f t="shared" si="792"/>
        <v>1.068702299162465E+17</v>
      </c>
      <c r="Z392" s="57">
        <f t="shared" si="792"/>
        <v>1.2228728884312682E+19</v>
      </c>
      <c r="AA392" s="57">
        <f t="shared" si="792"/>
        <v>1.2438095681709906E+21</v>
      </c>
      <c r="AB392" s="57">
        <f t="shared" si="792"/>
        <v>1.1385956151254484E+23</v>
      </c>
      <c r="AC392" s="57">
        <f t="shared" si="792"/>
        <v>9.4752998867794033E+24</v>
      </c>
      <c r="AD392" s="57">
        <f t="shared" si="792"/>
        <v>7.2281705267211396E+26</v>
      </c>
      <c r="AE392" s="57">
        <f t="shared" si="792"/>
        <v>5.08981784947421E+28</v>
      </c>
      <c r="AF392" s="57">
        <f t="shared" si="792"/>
        <v>3.3280660715396565E+30</v>
      </c>
      <c r="AG392" s="57">
        <f t="shared" si="792"/>
        <v>2.0310422083155767E+32</v>
      </c>
      <c r="AH392" s="57">
        <f t="shared" si="792"/>
        <v>1.1620311465366585E+34</v>
      </c>
      <c r="AI392" s="57">
        <f t="shared" si="792"/>
        <v>6.257317411361213E+35</v>
      </c>
      <c r="AJ392" s="57">
        <f t="shared" si="792"/>
        <v>3.1822592368410458E+37</v>
      </c>
      <c r="AK392" s="57">
        <f t="shared" si="792"/>
        <v>1.5332125585568134E+39</v>
      </c>
      <c r="AL392" s="57">
        <f t="shared" si="792"/>
        <v>7.0176761812690586E+40</v>
      </c>
      <c r="AM392" s="57">
        <f t="shared" si="671"/>
        <v>1</v>
      </c>
      <c r="AN392" s="57">
        <f t="shared" si="666"/>
        <v>1.3888888888888889E-3</v>
      </c>
      <c r="AO392" s="57">
        <f t="shared" ref="AO392:BH392" si="793">AN392+1/((FACT($B$4-1-AO$10))*(($B$5*$P392)^AO$10))</f>
        <v>1.3980023330417031E-3</v>
      </c>
      <c r="AP392" s="57">
        <f t="shared" si="793"/>
        <v>1.398052165960299E-3</v>
      </c>
      <c r="AQ392" s="57">
        <f t="shared" si="793"/>
        <v>1.3980523839520688E-3</v>
      </c>
      <c r="AR392" s="57">
        <f t="shared" si="793"/>
        <v>1.3980523846672649E-3</v>
      </c>
      <c r="AS392" s="57">
        <f t="shared" si="793"/>
        <v>1.3980523846688292E-3</v>
      </c>
      <c r="AT392" s="57">
        <f t="shared" si="793"/>
        <v>1.398052384668831E-3</v>
      </c>
      <c r="AU392" s="57" t="e">
        <f t="shared" si="793"/>
        <v>#NUM!</v>
      </c>
      <c r="AV392" s="57" t="e">
        <f t="shared" si="793"/>
        <v>#NUM!</v>
      </c>
      <c r="AW392" s="57" t="e">
        <f t="shared" si="793"/>
        <v>#NUM!</v>
      </c>
      <c r="AX392" s="57" t="e">
        <f t="shared" si="793"/>
        <v>#NUM!</v>
      </c>
      <c r="AY392" s="57" t="e">
        <f t="shared" si="793"/>
        <v>#NUM!</v>
      </c>
      <c r="AZ392" s="57" t="e">
        <f t="shared" si="793"/>
        <v>#NUM!</v>
      </c>
      <c r="BA392" s="57" t="e">
        <f t="shared" si="793"/>
        <v>#NUM!</v>
      </c>
      <c r="BB392" s="57" t="e">
        <f t="shared" si="793"/>
        <v>#NUM!</v>
      </c>
      <c r="BC392" s="57" t="e">
        <f t="shared" si="793"/>
        <v>#NUM!</v>
      </c>
      <c r="BD392" s="57" t="e">
        <f t="shared" si="793"/>
        <v>#NUM!</v>
      </c>
      <c r="BE392" s="57" t="e">
        <f t="shared" si="793"/>
        <v>#NUM!</v>
      </c>
      <c r="BF392" s="57" t="e">
        <f t="shared" si="793"/>
        <v>#NUM!</v>
      </c>
      <c r="BG392" s="57" t="e">
        <f t="shared" si="793"/>
        <v>#NUM!</v>
      </c>
      <c r="BH392" s="57" t="e">
        <f t="shared" si="793"/>
        <v>#NUM!</v>
      </c>
      <c r="BI392" s="5">
        <f t="shared" si="673"/>
        <v>4.7685385324426584</v>
      </c>
    </row>
    <row r="393" spans="4:61" s="1" customFormat="1">
      <c r="D393" s="5"/>
      <c r="E393" s="5"/>
      <c r="F393" s="5"/>
      <c r="G393" s="5"/>
      <c r="H393" s="5"/>
      <c r="O393" s="3"/>
      <c r="P393" s="58">
        <v>191</v>
      </c>
      <c r="Q393" s="57">
        <f t="shared" si="668"/>
        <v>0</v>
      </c>
      <c r="R393" s="57">
        <f t="shared" si="669"/>
        <v>1</v>
      </c>
      <c r="S393" s="57">
        <f t="shared" ref="S393:AL393" si="794">R393+(($B$5*$P393)^S$10)/FACT(S$10)</f>
        <v>917.8</v>
      </c>
      <c r="T393" s="57">
        <f t="shared" si="794"/>
        <v>421178.91999999993</v>
      </c>
      <c r="U393" s="57">
        <f t="shared" si="794"/>
        <v>128852977.19199997</v>
      </c>
      <c r="V393" s="57">
        <f t="shared" si="794"/>
        <v>29565421141.134396</v>
      </c>
      <c r="W393" s="57">
        <f t="shared" si="794"/>
        <v>5427054559681.6123</v>
      </c>
      <c r="X393" s="57">
        <f t="shared" si="794"/>
        <v>830163394928666.38</v>
      </c>
      <c r="Y393" s="57">
        <f t="shared" si="794"/>
        <v>1.0884706008782656E+17</v>
      </c>
      <c r="Z393" s="57">
        <f t="shared" si="794"/>
        <v>1.2487583421093925E+19</v>
      </c>
      <c r="AA393" s="57">
        <f t="shared" si="794"/>
        <v>1.2734681940622482E+21</v>
      </c>
      <c r="AB393" s="57">
        <f t="shared" si="794"/>
        <v>1.1688017057764329E+23</v>
      </c>
      <c r="AC393" s="57">
        <f t="shared" si="794"/>
        <v>9.7521733292382869E+24</v>
      </c>
      <c r="AD393" s="57">
        <f t="shared" si="794"/>
        <v>7.4588857065091153E+26</v>
      </c>
      <c r="AE393" s="57">
        <f t="shared" si="794"/>
        <v>5.2660492344843973E+28</v>
      </c>
      <c r="AF393" s="57">
        <f t="shared" si="794"/>
        <v>3.4523254023577152E+30</v>
      </c>
      <c r="AG393" s="57">
        <f t="shared" si="794"/>
        <v>2.1123984470234441E+32</v>
      </c>
      <c r="AH393" s="57">
        <f t="shared" si="794"/>
        <v>1.2117464700591581E+34</v>
      </c>
      <c r="AI393" s="57">
        <f t="shared" si="794"/>
        <v>6.542131675170183E+35</v>
      </c>
      <c r="AJ393" s="57">
        <f t="shared" si="794"/>
        <v>3.3358287630967011E+37</v>
      </c>
      <c r="AK393" s="57">
        <f t="shared" si="794"/>
        <v>1.6114159438462804E+39</v>
      </c>
      <c r="AL393" s="57">
        <f t="shared" si="794"/>
        <v>7.394957890475623E+40</v>
      </c>
      <c r="AM393" s="57">
        <f t="shared" si="671"/>
        <v>1</v>
      </c>
      <c r="AN393" s="57">
        <f t="shared" si="666"/>
        <v>1.3888888888888889E-3</v>
      </c>
      <c r="AO393" s="57">
        <f t="shared" ref="AO393:BH393" si="795">AN393+1/((FACT($B$4-1-AO$10))*(($B$5*$P393)^AO$10))</f>
        <v>1.397978475858057E-3</v>
      </c>
      <c r="AP393" s="57">
        <f t="shared" si="795"/>
        <v>1.3980280482128191E-3</v>
      </c>
      <c r="AQ393" s="57">
        <f t="shared" si="795"/>
        <v>1.3980282644970895E-3</v>
      </c>
      <c r="AR393" s="57">
        <f t="shared" si="795"/>
        <v>1.3980282652048259E-3</v>
      </c>
      <c r="AS393" s="57">
        <f t="shared" si="795"/>
        <v>1.3980282652063698E-3</v>
      </c>
      <c r="AT393" s="57">
        <f t="shared" si="795"/>
        <v>1.3980282652063716E-3</v>
      </c>
      <c r="AU393" s="57" t="e">
        <f t="shared" si="795"/>
        <v>#NUM!</v>
      </c>
      <c r="AV393" s="57" t="e">
        <f t="shared" si="795"/>
        <v>#NUM!</v>
      </c>
      <c r="AW393" s="57" t="e">
        <f t="shared" si="795"/>
        <v>#NUM!</v>
      </c>
      <c r="AX393" s="57" t="e">
        <f t="shared" si="795"/>
        <v>#NUM!</v>
      </c>
      <c r="AY393" s="57" t="e">
        <f t="shared" si="795"/>
        <v>#NUM!</v>
      </c>
      <c r="AZ393" s="57" t="e">
        <f t="shared" si="795"/>
        <v>#NUM!</v>
      </c>
      <c r="BA393" s="57" t="e">
        <f t="shared" si="795"/>
        <v>#NUM!</v>
      </c>
      <c r="BB393" s="57" t="e">
        <f t="shared" si="795"/>
        <v>#NUM!</v>
      </c>
      <c r="BC393" s="57" t="e">
        <f t="shared" si="795"/>
        <v>#NUM!</v>
      </c>
      <c r="BD393" s="57" t="e">
        <f t="shared" si="795"/>
        <v>#NUM!</v>
      </c>
      <c r="BE393" s="57" t="e">
        <f t="shared" si="795"/>
        <v>#NUM!</v>
      </c>
      <c r="BF393" s="57" t="e">
        <f t="shared" si="795"/>
        <v>#NUM!</v>
      </c>
      <c r="BG393" s="57" t="e">
        <f t="shared" si="795"/>
        <v>#NUM!</v>
      </c>
      <c r="BH393" s="57" t="e">
        <f t="shared" si="795"/>
        <v>#NUM!</v>
      </c>
      <c r="BI393" s="5">
        <f t="shared" si="673"/>
        <v>4.768620801584837</v>
      </c>
    </row>
    <row r="394" spans="4:61" s="1" customFormat="1">
      <c r="D394" s="5"/>
      <c r="E394" s="5"/>
      <c r="F394" s="5"/>
      <c r="G394" s="5"/>
      <c r="H394" s="5"/>
      <c r="O394" s="3"/>
      <c r="P394" s="57">
        <v>191.5</v>
      </c>
      <c r="Q394" s="57">
        <f t="shared" si="668"/>
        <v>0</v>
      </c>
      <c r="R394" s="57">
        <f t="shared" si="669"/>
        <v>1</v>
      </c>
      <c r="S394" s="57">
        <f t="shared" ref="S394:AL394" si="796">R394+(($B$5*$P394)^S$10)/FACT(S$10)</f>
        <v>920.19999999999993</v>
      </c>
      <c r="T394" s="57">
        <f t="shared" si="796"/>
        <v>423384.51999999996</v>
      </c>
      <c r="U394" s="57">
        <f t="shared" si="796"/>
        <v>129866452.16799998</v>
      </c>
      <c r="V394" s="57">
        <f t="shared" si="796"/>
        <v>29875883397.678391</v>
      </c>
      <c r="W394" s="57">
        <f t="shared" si="796"/>
        <v>5498383638660.3086</v>
      </c>
      <c r="X394" s="57">
        <f t="shared" si="796"/>
        <v>843273771744895.13</v>
      </c>
      <c r="Y394" s="57">
        <f t="shared" si="796"/>
        <v>1.1085515044992362E+17</v>
      </c>
      <c r="Z394" s="57">
        <f t="shared" si="796"/>
        <v>1.2751219780772659E+19</v>
      </c>
      <c r="AA394" s="57">
        <f t="shared" si="796"/>
        <v>1.3037537940244013E+21</v>
      </c>
      <c r="AB394" s="57">
        <f t="shared" si="796"/>
        <v>1.1997271041849872E+23</v>
      </c>
      <c r="AC394" s="57">
        <f t="shared" si="796"/>
        <v>1.0036382249438208E+25</v>
      </c>
      <c r="AD394" s="57">
        <f t="shared" si="796"/>
        <v>7.6963335293834771E+26</v>
      </c>
      <c r="AE394" s="57">
        <f t="shared" si="796"/>
        <v>5.4478982234264941E+28</v>
      </c>
      <c r="AF394" s="57">
        <f t="shared" si="796"/>
        <v>3.58088137449965E+30</v>
      </c>
      <c r="AG394" s="57">
        <f t="shared" si="796"/>
        <v>2.1967881997252245E+32</v>
      </c>
      <c r="AH394" s="57">
        <f t="shared" si="796"/>
        <v>1.2634505392428931E+34</v>
      </c>
      <c r="AI394" s="57">
        <f t="shared" si="796"/>
        <v>6.8391148100430718E+35</v>
      </c>
      <c r="AJ394" s="57">
        <f t="shared" si="796"/>
        <v>3.4963789035584223E+37</v>
      </c>
      <c r="AK394" s="57">
        <f t="shared" si="796"/>
        <v>1.6933881810445241E+39</v>
      </c>
      <c r="AL394" s="57">
        <f t="shared" si="796"/>
        <v>7.791457323777538E+40</v>
      </c>
      <c r="AM394" s="57">
        <f t="shared" si="671"/>
        <v>1</v>
      </c>
      <c r="AN394" s="57">
        <f t="shared" si="666"/>
        <v>1.3888888888888889E-3</v>
      </c>
      <c r="AO394" s="57">
        <f t="shared" ref="AO394:BH394" si="797">AN394+1/((FACT($B$4-1-AO$10))*(($B$5*$P394)^AO$10))</f>
        <v>1.3979547432550045E-3</v>
      </c>
      <c r="AP394" s="57">
        <f t="shared" si="797"/>
        <v>1.3980040570842371E-3</v>
      </c>
      <c r="AQ394" s="57">
        <f t="shared" si="797"/>
        <v>1.3980042716787943E-3</v>
      </c>
      <c r="AR394" s="57">
        <f t="shared" si="797"/>
        <v>1.398004272379168E-3</v>
      </c>
      <c r="AS394" s="57">
        <f t="shared" si="797"/>
        <v>1.398004272380692E-3</v>
      </c>
      <c r="AT394" s="57">
        <f t="shared" si="797"/>
        <v>1.3980042723806937E-3</v>
      </c>
      <c r="AU394" s="57" t="e">
        <f t="shared" si="797"/>
        <v>#NUM!</v>
      </c>
      <c r="AV394" s="57" t="e">
        <f t="shared" si="797"/>
        <v>#NUM!</v>
      </c>
      <c r="AW394" s="57" t="e">
        <f t="shared" si="797"/>
        <v>#NUM!</v>
      </c>
      <c r="AX394" s="57" t="e">
        <f t="shared" si="797"/>
        <v>#NUM!</v>
      </c>
      <c r="AY394" s="57" t="e">
        <f t="shared" si="797"/>
        <v>#NUM!</v>
      </c>
      <c r="AZ394" s="57" t="e">
        <f t="shared" si="797"/>
        <v>#NUM!</v>
      </c>
      <c r="BA394" s="57" t="e">
        <f t="shared" si="797"/>
        <v>#NUM!</v>
      </c>
      <c r="BB394" s="57" t="e">
        <f t="shared" si="797"/>
        <v>#NUM!</v>
      </c>
      <c r="BC394" s="57" t="e">
        <f t="shared" si="797"/>
        <v>#NUM!</v>
      </c>
      <c r="BD394" s="57" t="e">
        <f t="shared" si="797"/>
        <v>#NUM!</v>
      </c>
      <c r="BE394" s="57" t="e">
        <f t="shared" si="797"/>
        <v>#NUM!</v>
      </c>
      <c r="BF394" s="57" t="e">
        <f t="shared" si="797"/>
        <v>#NUM!</v>
      </c>
      <c r="BG394" s="57" t="e">
        <f t="shared" si="797"/>
        <v>#NUM!</v>
      </c>
      <c r="BH394" s="57" t="e">
        <f t="shared" si="797"/>
        <v>#NUM!</v>
      </c>
      <c r="BI394" s="5">
        <f t="shared" si="673"/>
        <v>4.7687026415976863</v>
      </c>
    </row>
    <row r="395" spans="4:61" s="1" customFormat="1">
      <c r="D395" s="5"/>
      <c r="E395" s="5"/>
      <c r="F395" s="5"/>
      <c r="G395" s="5"/>
      <c r="H395" s="5"/>
      <c r="O395" s="3"/>
      <c r="P395" s="58">
        <v>192</v>
      </c>
      <c r="Q395" s="57">
        <f t="shared" si="668"/>
        <v>0</v>
      </c>
      <c r="R395" s="57">
        <f t="shared" si="669"/>
        <v>1</v>
      </c>
      <c r="S395" s="57">
        <f t="shared" ref="S395:AL395" si="798">R395+(($B$5*$P395)^S$10)/FACT(S$10)</f>
        <v>922.59999999999991</v>
      </c>
      <c r="T395" s="57">
        <f t="shared" si="798"/>
        <v>425595.87999999989</v>
      </c>
      <c r="U395" s="57">
        <f t="shared" si="798"/>
        <v>130885227.49599995</v>
      </c>
      <c r="V395" s="57">
        <f t="shared" si="798"/>
        <v>30188784351.822384</v>
      </c>
      <c r="W395" s="57">
        <f t="shared" si="798"/>
        <v>5570460750947.6611</v>
      </c>
      <c r="X395" s="57">
        <f t="shared" si="798"/>
        <v>856556234820068.38</v>
      </c>
      <c r="Y395" s="57">
        <f t="shared" si="798"/>
        <v>1.1289491186083458E+17</v>
      </c>
      <c r="Z395" s="57">
        <f t="shared" si="798"/>
        <v>1.3019713479977705E+19</v>
      </c>
      <c r="AA395" s="57">
        <f t="shared" si="798"/>
        <v>1.3346779348551451E+21</v>
      </c>
      <c r="AB395" s="57">
        <f t="shared" si="798"/>
        <v>1.2313869961679056E+23</v>
      </c>
      <c r="AC395" s="57">
        <f t="shared" si="798"/>
        <v>1.0328101097986943E+25</v>
      </c>
      <c r="AD395" s="57">
        <f t="shared" si="798"/>
        <v>7.9406921329281443E+26</v>
      </c>
      <c r="AE395" s="57">
        <f t="shared" si="798"/>
        <v>5.6355285290119953E+28</v>
      </c>
      <c r="AF395" s="57">
        <f t="shared" si="798"/>
        <v>3.7138707664618266E+30</v>
      </c>
      <c r="AG395" s="57">
        <f t="shared" si="798"/>
        <v>2.2843162192965149E+32</v>
      </c>
      <c r="AH395" s="57">
        <f t="shared" si="798"/>
        <v>1.3172174088929372E+34</v>
      </c>
      <c r="AI395" s="57">
        <f t="shared" si="798"/>
        <v>7.1487529512345548E+35</v>
      </c>
      <c r="AJ395" s="57">
        <f t="shared" si="798"/>
        <v>3.6642075092091179E+37</v>
      </c>
      <c r="AK395" s="57">
        <f t="shared" si="798"/>
        <v>1.7793003557702727E+39</v>
      </c>
      <c r="AL395" s="57">
        <f t="shared" si="798"/>
        <v>8.2080993929420873E+40</v>
      </c>
      <c r="AM395" s="57">
        <f t="shared" si="671"/>
        <v>1</v>
      </c>
      <c r="AN395" s="57">
        <f t="shared" ref="AN395:AN411" si="799">1/((FACT($B$4-1-AN$10))*(($B$5*$P395)^AN$10))</f>
        <v>1.3888888888888889E-3</v>
      </c>
      <c r="AO395" s="57">
        <f t="shared" ref="AO395:BH395" si="800">AN395+1/((FACT($B$4-1-AO$10))*(($B$5*$P395)^AO$10))</f>
        <v>1.3979311342592594E-3</v>
      </c>
      <c r="AP395" s="57">
        <f t="shared" si="800"/>
        <v>1.3979801915800622E-3</v>
      </c>
      <c r="AQ395" s="57">
        <f t="shared" si="800"/>
        <v>1.3979804045024615E-3</v>
      </c>
      <c r="AR395" s="57">
        <f t="shared" si="800"/>
        <v>1.3979804051955683E-3</v>
      </c>
      <c r="AS395" s="57">
        <f t="shared" si="800"/>
        <v>1.3979804051970726E-3</v>
      </c>
      <c r="AT395" s="57">
        <f t="shared" si="800"/>
        <v>1.3979804051970743E-3</v>
      </c>
      <c r="AU395" s="57" t="e">
        <f t="shared" si="800"/>
        <v>#NUM!</v>
      </c>
      <c r="AV395" s="57" t="e">
        <f t="shared" si="800"/>
        <v>#NUM!</v>
      </c>
      <c r="AW395" s="57" t="e">
        <f t="shared" si="800"/>
        <v>#NUM!</v>
      </c>
      <c r="AX395" s="57" t="e">
        <f t="shared" si="800"/>
        <v>#NUM!</v>
      </c>
      <c r="AY395" s="57" t="e">
        <f t="shared" si="800"/>
        <v>#NUM!</v>
      </c>
      <c r="AZ395" s="57" t="e">
        <f t="shared" si="800"/>
        <v>#NUM!</v>
      </c>
      <c r="BA395" s="57" t="e">
        <f t="shared" si="800"/>
        <v>#NUM!</v>
      </c>
      <c r="BB395" s="57" t="e">
        <f t="shared" si="800"/>
        <v>#NUM!</v>
      </c>
      <c r="BC395" s="57" t="e">
        <f t="shared" si="800"/>
        <v>#NUM!</v>
      </c>
      <c r="BD395" s="57" t="e">
        <f t="shared" si="800"/>
        <v>#NUM!</v>
      </c>
      <c r="BE395" s="57" t="e">
        <f t="shared" si="800"/>
        <v>#NUM!</v>
      </c>
      <c r="BF395" s="57" t="e">
        <f t="shared" si="800"/>
        <v>#NUM!</v>
      </c>
      <c r="BG395" s="57" t="e">
        <f t="shared" si="800"/>
        <v>#NUM!</v>
      </c>
      <c r="BH395" s="57" t="e">
        <f t="shared" si="800"/>
        <v>#NUM!</v>
      </c>
      <c r="BI395" s="5">
        <f t="shared" si="673"/>
        <v>4.7687840558300687</v>
      </c>
    </row>
    <row r="396" spans="4:61" s="1" customFormat="1">
      <c r="D396" s="5"/>
      <c r="E396" s="5"/>
      <c r="F396" s="5"/>
      <c r="G396" s="5"/>
      <c r="H396" s="5"/>
      <c r="O396" s="3"/>
      <c r="P396" s="57">
        <v>192.5</v>
      </c>
      <c r="Q396" s="57">
        <f t="shared" ref="Q396:Q411" si="801">$B$5*EXP(-$B$5*P396)*(($B$5*P396)^($B$4-1))/FACT($B$4-1)</f>
        <v>0</v>
      </c>
      <c r="R396" s="57">
        <f t="shared" ref="R396:R411" si="802">(($B$5*$P396)^R$10)/FACT(R$10)</f>
        <v>1</v>
      </c>
      <c r="S396" s="57">
        <f t="shared" ref="S396:AL396" si="803">R396+(($B$5*$P396)^S$10)/FACT(S$10)</f>
        <v>925</v>
      </c>
      <c r="T396" s="57">
        <f t="shared" si="803"/>
        <v>427813</v>
      </c>
      <c r="U396" s="57">
        <f t="shared" si="803"/>
        <v>131909317</v>
      </c>
      <c r="V396" s="57">
        <f t="shared" si="803"/>
        <v>30504136741</v>
      </c>
      <c r="W396" s="57">
        <f t="shared" si="803"/>
        <v>5643291764696.2002</v>
      </c>
      <c r="X396" s="57">
        <f t="shared" si="803"/>
        <v>870012586469797</v>
      </c>
      <c r="Y396" s="57">
        <f t="shared" si="803"/>
        <v>1.149667594875431E+17</v>
      </c>
      <c r="Z396" s="57">
        <f t="shared" si="803"/>
        <v>1.3293141026561509E+19</v>
      </c>
      <c r="AA396" s="57">
        <f t="shared" si="803"/>
        <v>1.3662523657794887E+21</v>
      </c>
      <c r="AB396" s="57">
        <f t="shared" si="803"/>
        <v>1.2637968473294996E+23</v>
      </c>
      <c r="AC396" s="57">
        <f t="shared" si="803"/>
        <v>1.0627508003575272E+25</v>
      </c>
      <c r="AD396" s="57">
        <f t="shared" si="803"/>
        <v>8.1921438855443391E+26</v>
      </c>
      <c r="AE396" s="57">
        <f t="shared" si="803"/>
        <v>5.8291081898476997E+28</v>
      </c>
      <c r="AF396" s="57">
        <f t="shared" si="803"/>
        <v>3.8514343375533668E+30</v>
      </c>
      <c r="AG396" s="57">
        <f t="shared" si="803"/>
        <v>2.3750905888589457E+32</v>
      </c>
      <c r="AH396" s="57">
        <f t="shared" si="803"/>
        <v>1.3731236876552599E+34</v>
      </c>
      <c r="AI396" s="57">
        <f t="shared" si="803"/>
        <v>7.4715503120149569E+35</v>
      </c>
      <c r="AJ396" s="57">
        <f t="shared" si="803"/>
        <v>3.8396243139881909E+37</v>
      </c>
      <c r="AK396" s="57">
        <f t="shared" si="803"/>
        <v>1.8693308437936032E+39</v>
      </c>
      <c r="AL396" s="57">
        <f t="shared" si="803"/>
        <v>8.645850939399553E+40</v>
      </c>
      <c r="AM396" s="57">
        <f t="shared" ref="AM396:AM411" si="804">1-EXP(-$B$5*P396)*VLOOKUP(P396,P396:AL796,$B$4+2,1)</f>
        <v>1</v>
      </c>
      <c r="AN396" s="57">
        <f t="shared" si="799"/>
        <v>1.3888888888888889E-3</v>
      </c>
      <c r="AO396" s="57">
        <f t="shared" ref="AO396:BH396" si="805">AN396+1/((FACT($B$4-1-AO$10))*(($B$5*$P396)^AO$10))</f>
        <v>1.397907647907648E-3</v>
      </c>
      <c r="AP396" s="57">
        <f t="shared" si="805"/>
        <v>1.397956450716191E-3</v>
      </c>
      <c r="AQ396" s="57">
        <f t="shared" si="805"/>
        <v>1.3979566619837605E-3</v>
      </c>
      <c r="AR396" s="57">
        <f t="shared" si="805"/>
        <v>1.3979566626696942E-3</v>
      </c>
      <c r="AS396" s="57">
        <f t="shared" si="805"/>
        <v>1.3979566626711789E-3</v>
      </c>
      <c r="AT396" s="57">
        <f t="shared" si="805"/>
        <v>1.3979566626711804E-3</v>
      </c>
      <c r="AU396" s="57" t="e">
        <f t="shared" si="805"/>
        <v>#NUM!</v>
      </c>
      <c r="AV396" s="57" t="e">
        <f t="shared" si="805"/>
        <v>#NUM!</v>
      </c>
      <c r="AW396" s="57" t="e">
        <f t="shared" si="805"/>
        <v>#NUM!</v>
      </c>
      <c r="AX396" s="57" t="e">
        <f t="shared" si="805"/>
        <v>#NUM!</v>
      </c>
      <c r="AY396" s="57" t="e">
        <f t="shared" si="805"/>
        <v>#NUM!</v>
      </c>
      <c r="AZ396" s="57" t="e">
        <f t="shared" si="805"/>
        <v>#NUM!</v>
      </c>
      <c r="BA396" s="57" t="e">
        <f t="shared" si="805"/>
        <v>#NUM!</v>
      </c>
      <c r="BB396" s="57" t="e">
        <f t="shared" si="805"/>
        <v>#NUM!</v>
      </c>
      <c r="BC396" s="57" t="e">
        <f t="shared" si="805"/>
        <v>#NUM!</v>
      </c>
      <c r="BD396" s="57" t="e">
        <f t="shared" si="805"/>
        <v>#NUM!</v>
      </c>
      <c r="BE396" s="57" t="e">
        <f t="shared" si="805"/>
        <v>#NUM!</v>
      </c>
      <c r="BF396" s="57" t="e">
        <f t="shared" si="805"/>
        <v>#NUM!</v>
      </c>
      <c r="BG396" s="57" t="e">
        <f t="shared" si="805"/>
        <v>#NUM!</v>
      </c>
      <c r="BH396" s="57" t="e">
        <f t="shared" si="805"/>
        <v>#NUM!</v>
      </c>
      <c r="BI396" s="5">
        <f t="shared" ref="BI396:BI411" si="806">$B$5/((FACT($B$4-1))*VLOOKUP(P396,P396:BH796,$B$4+24,1))</f>
        <v>4.768865047596087</v>
      </c>
    </row>
    <row r="397" spans="4:61" s="1" customFormat="1">
      <c r="D397" s="5"/>
      <c r="E397" s="5"/>
      <c r="F397" s="5"/>
      <c r="G397" s="5"/>
      <c r="H397" s="5"/>
      <c r="O397" s="3"/>
      <c r="P397" s="58">
        <v>193</v>
      </c>
      <c r="Q397" s="57">
        <f t="shared" si="801"/>
        <v>0</v>
      </c>
      <c r="R397" s="57">
        <f t="shared" si="802"/>
        <v>1</v>
      </c>
      <c r="S397" s="57">
        <f t="shared" ref="S397:AL397" si="807">R397+(($B$5*$P397)^S$10)/FACT(S$10)</f>
        <v>927.4</v>
      </c>
      <c r="T397" s="57">
        <f t="shared" si="807"/>
        <v>430035.88</v>
      </c>
      <c r="U397" s="57">
        <f t="shared" si="807"/>
        <v>132938734.50399999</v>
      </c>
      <c r="V397" s="57">
        <f t="shared" si="807"/>
        <v>30821953335.822395</v>
      </c>
      <c r="W397" s="57">
        <f t="shared" si="807"/>
        <v>5716882578668.0938</v>
      </c>
      <c r="X397" s="57">
        <f t="shared" si="807"/>
        <v>883644643129970.88</v>
      </c>
      <c r="Y397" s="57">
        <f t="shared" si="807"/>
        <v>1.1707111283951952E+17</v>
      </c>
      <c r="Z397" s="57">
        <f t="shared" si="807"/>
        <v>1.357157992998143E+19</v>
      </c>
      <c r="AA397" s="57">
        <f t="shared" si="807"/>
        <v>1.3984890208411218E+21</v>
      </c>
      <c r="AB397" s="57">
        <f t="shared" si="807"/>
        <v>1.2969724074684918E+23</v>
      </c>
      <c r="AC397" s="57">
        <f t="shared" si="807"/>
        <v>1.0934784840653564E+25</v>
      </c>
      <c r="AD397" s="57">
        <f t="shared" si="807"/>
        <v>8.4508754755345185E+26</v>
      </c>
      <c r="AE397" s="57">
        <f t="shared" si="807"/>
        <v>6.0288096730410091E+28</v>
      </c>
      <c r="AF397" s="57">
        <f t="shared" si="807"/>
        <v>3.9937169329445805E+30</v>
      </c>
      <c r="AG397" s="57">
        <f t="shared" si="807"/>
        <v>2.4692228185753175E+32</v>
      </c>
      <c r="AH397" s="57">
        <f t="shared" si="807"/>
        <v>1.4312486190991127E+34</v>
      </c>
      <c r="AI397" s="57">
        <f t="shared" si="807"/>
        <v>7.8080298062754183E+35</v>
      </c>
      <c r="AJ397" s="57">
        <f t="shared" si="807"/>
        <v>4.022951376096202E+37</v>
      </c>
      <c r="AK397" s="57">
        <f t="shared" si="807"/>
        <v>1.9636656014926388E+39</v>
      </c>
      <c r="AL397" s="57">
        <f t="shared" si="807"/>
        <v>9.1057225185223895E+40</v>
      </c>
      <c r="AM397" s="57">
        <f t="shared" si="804"/>
        <v>1</v>
      </c>
      <c r="AN397" s="57">
        <f t="shared" si="799"/>
        <v>1.3888888888888889E-3</v>
      </c>
      <c r="AO397" s="57">
        <f t="shared" ref="AO397:BH397" si="808">AN397+1/((FACT($B$4-1-AO$10))*(($B$5*$P397)^AO$10))</f>
        <v>1.3978842832469776E-3</v>
      </c>
      <c r="AP397" s="57">
        <f t="shared" si="808"/>
        <v>1.3979328335187722E-3</v>
      </c>
      <c r="AQ397" s="57">
        <f t="shared" si="808"/>
        <v>1.3979330431486158E-3</v>
      </c>
      <c r="AR397" s="57">
        <f t="shared" si="808"/>
        <v>1.3979330438274689E-3</v>
      </c>
      <c r="AS397" s="57">
        <f t="shared" si="808"/>
        <v>1.3979330438289345E-3</v>
      </c>
      <c r="AT397" s="57">
        <f t="shared" si="808"/>
        <v>1.397933043828936E-3</v>
      </c>
      <c r="AU397" s="57" t="e">
        <f t="shared" si="808"/>
        <v>#NUM!</v>
      </c>
      <c r="AV397" s="57" t="e">
        <f t="shared" si="808"/>
        <v>#NUM!</v>
      </c>
      <c r="AW397" s="57" t="e">
        <f t="shared" si="808"/>
        <v>#NUM!</v>
      </c>
      <c r="AX397" s="57" t="e">
        <f t="shared" si="808"/>
        <v>#NUM!</v>
      </c>
      <c r="AY397" s="57" t="e">
        <f t="shared" si="808"/>
        <v>#NUM!</v>
      </c>
      <c r="AZ397" s="57" t="e">
        <f t="shared" si="808"/>
        <v>#NUM!</v>
      </c>
      <c r="BA397" s="57" t="e">
        <f t="shared" si="808"/>
        <v>#NUM!</v>
      </c>
      <c r="BB397" s="57" t="e">
        <f t="shared" si="808"/>
        <v>#NUM!</v>
      </c>
      <c r="BC397" s="57" t="e">
        <f t="shared" si="808"/>
        <v>#NUM!</v>
      </c>
      <c r="BD397" s="57" t="e">
        <f t="shared" si="808"/>
        <v>#NUM!</v>
      </c>
      <c r="BE397" s="57" t="e">
        <f t="shared" si="808"/>
        <v>#NUM!</v>
      </c>
      <c r="BF397" s="57" t="e">
        <f t="shared" si="808"/>
        <v>#NUM!</v>
      </c>
      <c r="BG397" s="57" t="e">
        <f t="shared" si="808"/>
        <v>#NUM!</v>
      </c>
      <c r="BH397" s="57" t="e">
        <f t="shared" si="808"/>
        <v>#NUM!</v>
      </c>
      <c r="BI397" s="5">
        <f t="shared" si="806"/>
        <v>4.7689456201755398</v>
      </c>
    </row>
    <row r="398" spans="4:61" s="1" customFormat="1">
      <c r="D398" s="5"/>
      <c r="E398" s="5"/>
      <c r="F398" s="5"/>
      <c r="G398" s="5"/>
      <c r="H398" s="5"/>
      <c r="O398" s="3"/>
      <c r="P398" s="57">
        <v>193.5</v>
      </c>
      <c r="Q398" s="57">
        <f t="shared" si="801"/>
        <v>0</v>
      </c>
      <c r="R398" s="57">
        <f t="shared" si="802"/>
        <v>1</v>
      </c>
      <c r="S398" s="57">
        <f t="shared" ref="S398:AL398" si="809">R398+(($B$5*$P398)^S$10)/FACT(S$10)</f>
        <v>929.8</v>
      </c>
      <c r="T398" s="57">
        <f t="shared" si="809"/>
        <v>432264.51999999996</v>
      </c>
      <c r="U398" s="57">
        <f t="shared" si="809"/>
        <v>133973493.83199997</v>
      </c>
      <c r="V398" s="57">
        <f t="shared" si="809"/>
        <v>31142246940.078396</v>
      </c>
      <c r="W398" s="57">
        <f t="shared" si="809"/>
        <v>5791239122314.8086</v>
      </c>
      <c r="X398" s="57">
        <f t="shared" si="809"/>
        <v>897454235430322.88</v>
      </c>
      <c r="Y398" s="57">
        <f t="shared" si="809"/>
        <v>1.1920839580269858E+17</v>
      </c>
      <c r="Z398" s="57">
        <f t="shared" si="809"/>
        <v>1.3855108711762545E+19</v>
      </c>
      <c r="AA398" s="57">
        <f t="shared" si="809"/>
        <v>1.4314000213188186E+21</v>
      </c>
      <c r="AB398" s="57">
        <f t="shared" si="809"/>
        <v>1.330929715042622E+23</v>
      </c>
      <c r="AC398" s="57">
        <f t="shared" si="809"/>
        <v>1.1250117298173151E+25</v>
      </c>
      <c r="AD398" s="57">
        <f t="shared" si="809"/>
        <v>8.7170780018234521E+26</v>
      </c>
      <c r="AE398" s="57">
        <f t="shared" si="809"/>
        <v>6.2348099789629953E+28</v>
      </c>
      <c r="AF398" s="57">
        <f t="shared" si="809"/>
        <v>4.1408675912038397E+30</v>
      </c>
      <c r="AG398" s="57">
        <f t="shared" si="809"/>
        <v>2.5668279449957168E+32</v>
      </c>
      <c r="AH398" s="57">
        <f t="shared" si="809"/>
        <v>1.4916741651530325E+34</v>
      </c>
      <c r="AI398" s="57">
        <f t="shared" si="809"/>
        <v>8.1587336908742243E+35</v>
      </c>
      <c r="AJ398" s="57">
        <f t="shared" si="809"/>
        <v>4.2145235344779452E+37</v>
      </c>
      <c r="AK398" s="57">
        <f t="shared" si="809"/>
        <v>2.0624984670828192E+39</v>
      </c>
      <c r="AL398" s="57">
        <f t="shared" si="809"/>
        <v>9.5887702548997373E+40</v>
      </c>
      <c r="AM398" s="57">
        <f t="shared" si="804"/>
        <v>1</v>
      </c>
      <c r="AN398" s="57">
        <f t="shared" si="799"/>
        <v>1.3888888888888889E-3</v>
      </c>
      <c r="AO398" s="57">
        <f t="shared" ref="AO398:BH398" si="810">AN398+1/((FACT($B$4-1-AO$10))*(($B$5*$P398)^AO$10))</f>
        <v>1.3978610393339077E-3</v>
      </c>
      <c r="AP398" s="57">
        <f t="shared" si="810"/>
        <v>1.3979093390240726E-3</v>
      </c>
      <c r="AQ398" s="57">
        <f t="shared" si="810"/>
        <v>1.3979095470330741E-3</v>
      </c>
      <c r="AR398" s="57">
        <f t="shared" si="810"/>
        <v>1.3979095477049377E-3</v>
      </c>
      <c r="AS398" s="57">
        <f t="shared" si="810"/>
        <v>1.3979095477063845E-3</v>
      </c>
      <c r="AT398" s="57">
        <f t="shared" si="810"/>
        <v>1.397909547706386E-3</v>
      </c>
      <c r="AU398" s="57" t="e">
        <f t="shared" si="810"/>
        <v>#NUM!</v>
      </c>
      <c r="AV398" s="57" t="e">
        <f t="shared" si="810"/>
        <v>#NUM!</v>
      </c>
      <c r="AW398" s="57" t="e">
        <f t="shared" si="810"/>
        <v>#NUM!</v>
      </c>
      <c r="AX398" s="57" t="e">
        <f t="shared" si="810"/>
        <v>#NUM!</v>
      </c>
      <c r="AY398" s="57" t="e">
        <f t="shared" si="810"/>
        <v>#NUM!</v>
      </c>
      <c r="AZ398" s="57" t="e">
        <f t="shared" si="810"/>
        <v>#NUM!</v>
      </c>
      <c r="BA398" s="57" t="e">
        <f t="shared" si="810"/>
        <v>#NUM!</v>
      </c>
      <c r="BB398" s="57" t="e">
        <f t="shared" si="810"/>
        <v>#NUM!</v>
      </c>
      <c r="BC398" s="57" t="e">
        <f t="shared" si="810"/>
        <v>#NUM!</v>
      </c>
      <c r="BD398" s="57" t="e">
        <f t="shared" si="810"/>
        <v>#NUM!</v>
      </c>
      <c r="BE398" s="57" t="e">
        <f t="shared" si="810"/>
        <v>#NUM!</v>
      </c>
      <c r="BF398" s="57" t="e">
        <f t="shared" si="810"/>
        <v>#NUM!</v>
      </c>
      <c r="BG398" s="57" t="e">
        <f t="shared" si="810"/>
        <v>#NUM!</v>
      </c>
      <c r="BH398" s="57" t="e">
        <f t="shared" si="810"/>
        <v>#NUM!</v>
      </c>
      <c r="BI398" s="5">
        <f t="shared" si="806"/>
        <v>4.7690257768143658</v>
      </c>
    </row>
    <row r="399" spans="4:61" s="1" customFormat="1">
      <c r="D399" s="5"/>
      <c r="E399" s="5"/>
      <c r="F399" s="5"/>
      <c r="G399" s="5"/>
      <c r="H399" s="5"/>
      <c r="O399" s="3"/>
      <c r="P399" s="58">
        <v>194</v>
      </c>
      <c r="Q399" s="57">
        <f t="shared" si="801"/>
        <v>0</v>
      </c>
      <c r="R399" s="57">
        <f t="shared" si="802"/>
        <v>1</v>
      </c>
      <c r="S399" s="57">
        <f t="shared" ref="S399:AL399" si="811">R399+(($B$5*$P399)^S$10)/FACT(S$10)</f>
        <v>932.19999999999993</v>
      </c>
      <c r="T399" s="57">
        <f t="shared" si="811"/>
        <v>434498.91999999993</v>
      </c>
      <c r="U399" s="57">
        <f t="shared" si="811"/>
        <v>135013608.80799997</v>
      </c>
      <c r="V399" s="57">
        <f t="shared" si="811"/>
        <v>31465030390.734386</v>
      </c>
      <c r="W399" s="57">
        <f t="shared" si="811"/>
        <v>5866367355856.7041</v>
      </c>
      <c r="X399" s="57">
        <f t="shared" si="811"/>
        <v>911443208268175.13</v>
      </c>
      <c r="Y399" s="57">
        <f t="shared" si="811"/>
        <v>1.2137903667363258E+17</v>
      </c>
      <c r="Z399" s="57">
        <f t="shared" si="811"/>
        <v>1.4143806916042047E+19</v>
      </c>
      <c r="AA399" s="57">
        <f t="shared" si="811"/>
        <v>1.4649976781680274E+21</v>
      </c>
      <c r="AB399" s="57">
        <f t="shared" si="811"/>
        <v>1.3656851016915287E+23</v>
      </c>
      <c r="AC399" s="57">
        <f t="shared" si="811"/>
        <v>1.1573694949405978E+25</v>
      </c>
      <c r="AD399" s="57">
        <f t="shared" si="811"/>
        <v>8.990947066341835E+26</v>
      </c>
      <c r="AE399" s="57">
        <f t="shared" si="811"/>
        <v>6.4472907482085314E+28</v>
      </c>
      <c r="AF399" s="57">
        <f t="shared" si="811"/>
        <v>4.293039654374949E+30</v>
      </c>
      <c r="AG399" s="57">
        <f t="shared" si="811"/>
        <v>2.6680246330148388E+32</v>
      </c>
      <c r="AH399" s="57">
        <f t="shared" si="811"/>
        <v>1.5544850919563223E+34</v>
      </c>
      <c r="AI399" s="57">
        <f t="shared" si="811"/>
        <v>8.5242242282961788E+35</v>
      </c>
      <c r="AJ399" s="57">
        <f t="shared" si="811"/>
        <v>4.4146888809643112E+37</v>
      </c>
      <c r="AK399" s="57">
        <f t="shared" si="811"/>
        <v>2.1660314729886285E+39</v>
      </c>
      <c r="AL399" s="57">
        <f t="shared" si="811"/>
        <v>1.0096097771236218E+41</v>
      </c>
      <c r="AM399" s="57">
        <f t="shared" si="804"/>
        <v>1</v>
      </c>
      <c r="AN399" s="57">
        <f t="shared" si="799"/>
        <v>1.3888888888888889E-3</v>
      </c>
      <c r="AO399" s="57">
        <f t="shared" ref="AO399:BH399" si="812">AN399+1/((FACT($B$4-1-AO$10))*(($B$5*$P399)^AO$10))</f>
        <v>1.3978379152348225E-3</v>
      </c>
      <c r="AP399" s="57">
        <f t="shared" si="812"/>
        <v>1.3978859662783466E-3</v>
      </c>
      <c r="AQ399" s="57">
        <f t="shared" si="812"/>
        <v>1.3978861726831728E-3</v>
      </c>
      <c r="AR399" s="57">
        <f t="shared" si="812"/>
        <v>1.3978861733481367E-3</v>
      </c>
      <c r="AS399" s="57">
        <f t="shared" si="812"/>
        <v>1.3978861733495648E-3</v>
      </c>
      <c r="AT399" s="57">
        <f t="shared" si="812"/>
        <v>1.3978861733495663E-3</v>
      </c>
      <c r="AU399" s="57" t="e">
        <f t="shared" si="812"/>
        <v>#NUM!</v>
      </c>
      <c r="AV399" s="57" t="e">
        <f t="shared" si="812"/>
        <v>#NUM!</v>
      </c>
      <c r="AW399" s="57" t="e">
        <f t="shared" si="812"/>
        <v>#NUM!</v>
      </c>
      <c r="AX399" s="57" t="e">
        <f t="shared" si="812"/>
        <v>#NUM!</v>
      </c>
      <c r="AY399" s="57" t="e">
        <f t="shared" si="812"/>
        <v>#NUM!</v>
      </c>
      <c r="AZ399" s="57" t="e">
        <f t="shared" si="812"/>
        <v>#NUM!</v>
      </c>
      <c r="BA399" s="57" t="e">
        <f t="shared" si="812"/>
        <v>#NUM!</v>
      </c>
      <c r="BB399" s="57" t="e">
        <f t="shared" si="812"/>
        <v>#NUM!</v>
      </c>
      <c r="BC399" s="57" t="e">
        <f t="shared" si="812"/>
        <v>#NUM!</v>
      </c>
      <c r="BD399" s="57" t="e">
        <f t="shared" si="812"/>
        <v>#NUM!</v>
      </c>
      <c r="BE399" s="57" t="e">
        <f t="shared" si="812"/>
        <v>#NUM!</v>
      </c>
      <c r="BF399" s="57" t="e">
        <f t="shared" si="812"/>
        <v>#NUM!</v>
      </c>
      <c r="BG399" s="57" t="e">
        <f t="shared" si="812"/>
        <v>#NUM!</v>
      </c>
      <c r="BH399" s="57" t="e">
        <f t="shared" si="812"/>
        <v>#NUM!</v>
      </c>
      <c r="BI399" s="5">
        <f t="shared" si="806"/>
        <v>4.7691055207250761</v>
      </c>
    </row>
    <row r="400" spans="4:61" s="1" customFormat="1">
      <c r="D400" s="5"/>
      <c r="E400" s="5"/>
      <c r="F400" s="5"/>
      <c r="G400" s="5"/>
      <c r="H400" s="5"/>
      <c r="O400" s="3"/>
      <c r="P400" s="57">
        <v>194.5</v>
      </c>
      <c r="Q400" s="57">
        <f t="shared" si="801"/>
        <v>0</v>
      </c>
      <c r="R400" s="57">
        <f t="shared" si="802"/>
        <v>1</v>
      </c>
      <c r="S400" s="57">
        <f t="shared" ref="S400:AL400" si="813">R400+(($B$5*$P400)^S$10)/FACT(S$10)</f>
        <v>934.59999999999991</v>
      </c>
      <c r="T400" s="57">
        <f t="shared" si="813"/>
        <v>436739.0799999999</v>
      </c>
      <c r="U400" s="57">
        <f t="shared" si="813"/>
        <v>136059093.25599998</v>
      </c>
      <c r="V400" s="57">
        <f t="shared" si="813"/>
        <v>31790316557.934391</v>
      </c>
      <c r="W400" s="57">
        <f t="shared" si="813"/>
        <v>5942273270362.6836</v>
      </c>
      <c r="X400" s="57">
        <f t="shared" si="813"/>
        <v>925613420882381.5</v>
      </c>
      <c r="Y400" s="57">
        <f t="shared" si="813"/>
        <v>1.2358346819382246E+17</v>
      </c>
      <c r="Z400" s="57">
        <f t="shared" si="813"/>
        <v>1.4437755120195932E+19</v>
      </c>
      <c r="AA400" s="57">
        <f t="shared" si="813"/>
        <v>1.4992944944878812E+21</v>
      </c>
      <c r="AB400" s="57">
        <f t="shared" si="813"/>
        <v>1.4012551968185497E+23</v>
      </c>
      <c r="AC400" s="57">
        <f t="shared" si="813"/>
        <v>1.1905711322856938E+25</v>
      </c>
      <c r="AD400" s="57">
        <f t="shared" si="813"/>
        <v>9.2726828680987833E+26</v>
      </c>
      <c r="AE400" s="57">
        <f t="shared" si="813"/>
        <v>6.6664383707939355E+28</v>
      </c>
      <c r="AF400" s="57">
        <f t="shared" si="813"/>
        <v>4.4503908806484011E+30</v>
      </c>
      <c r="AG400" s="57">
        <f t="shared" si="813"/>
        <v>2.7729352805022269E+32</v>
      </c>
      <c r="AH400" s="57">
        <f t="shared" si="813"/>
        <v>1.6197690581894884E+34</v>
      </c>
      <c r="AI400" s="57">
        <f t="shared" si="813"/>
        <v>8.9050843702126976E+35</v>
      </c>
      <c r="AJ400" s="57">
        <f t="shared" si="813"/>
        <v>4.6238092485676845E+37</v>
      </c>
      <c r="AK400" s="57">
        <f t="shared" si="813"/>
        <v>2.2744751697396158E+39</v>
      </c>
      <c r="AL400" s="57">
        <f t="shared" si="813"/>
        <v>1.062885819359535E+41</v>
      </c>
      <c r="AM400" s="57">
        <f t="shared" si="804"/>
        <v>1</v>
      </c>
      <c r="AN400" s="57">
        <f t="shared" si="799"/>
        <v>1.3888888888888889E-3</v>
      </c>
      <c r="AO400" s="57">
        <f t="shared" ref="AO400:BH400" si="814">AN400+1/((FACT($B$4-1-AO$10))*(($B$5*$P400)^AO$10))</f>
        <v>1.397814910025707E-3</v>
      </c>
      <c r="AP400" s="57">
        <f t="shared" si="814"/>
        <v>1.3978627143377078E-3</v>
      </c>
      <c r="AQ400" s="57">
        <f t="shared" si="814"/>
        <v>1.3978629191548114E-3</v>
      </c>
      <c r="AR400" s="57">
        <f t="shared" si="814"/>
        <v>1.397862919812964E-3</v>
      </c>
      <c r="AS400" s="57">
        <f t="shared" si="814"/>
        <v>1.3978629198143739E-3</v>
      </c>
      <c r="AT400" s="57">
        <f t="shared" si="814"/>
        <v>1.3978629198143754E-3</v>
      </c>
      <c r="AU400" s="57" t="e">
        <f t="shared" si="814"/>
        <v>#NUM!</v>
      </c>
      <c r="AV400" s="57" t="e">
        <f t="shared" si="814"/>
        <v>#NUM!</v>
      </c>
      <c r="AW400" s="57" t="e">
        <f t="shared" si="814"/>
        <v>#NUM!</v>
      </c>
      <c r="AX400" s="57" t="e">
        <f t="shared" si="814"/>
        <v>#NUM!</v>
      </c>
      <c r="AY400" s="57" t="e">
        <f t="shared" si="814"/>
        <v>#NUM!</v>
      </c>
      <c r="AZ400" s="57" t="e">
        <f t="shared" si="814"/>
        <v>#NUM!</v>
      </c>
      <c r="BA400" s="57" t="e">
        <f t="shared" si="814"/>
        <v>#NUM!</v>
      </c>
      <c r="BB400" s="57" t="e">
        <f t="shared" si="814"/>
        <v>#NUM!</v>
      </c>
      <c r="BC400" s="57" t="e">
        <f t="shared" si="814"/>
        <v>#NUM!</v>
      </c>
      <c r="BD400" s="57" t="e">
        <f t="shared" si="814"/>
        <v>#NUM!</v>
      </c>
      <c r="BE400" s="57" t="e">
        <f t="shared" si="814"/>
        <v>#NUM!</v>
      </c>
      <c r="BF400" s="57" t="e">
        <f t="shared" si="814"/>
        <v>#NUM!</v>
      </c>
      <c r="BG400" s="57" t="e">
        <f t="shared" si="814"/>
        <v>#NUM!</v>
      </c>
      <c r="BH400" s="57" t="e">
        <f t="shared" si="814"/>
        <v>#NUM!</v>
      </c>
      <c r="BI400" s="5">
        <f t="shared" si="806"/>
        <v>4.7691848550871816</v>
      </c>
    </row>
    <row r="401" spans="4:61" s="1" customFormat="1">
      <c r="D401" s="5"/>
      <c r="E401" s="5"/>
      <c r="F401" s="5"/>
      <c r="G401" s="5"/>
      <c r="H401" s="5"/>
      <c r="O401" s="3"/>
      <c r="P401" s="58">
        <v>195</v>
      </c>
      <c r="Q401" s="57">
        <f t="shared" si="801"/>
        <v>0</v>
      </c>
      <c r="R401" s="57">
        <f t="shared" si="802"/>
        <v>1</v>
      </c>
      <c r="S401" s="57">
        <f t="shared" ref="S401:AL401" si="815">R401+(($B$5*$P401)^S$10)/FACT(S$10)</f>
        <v>937</v>
      </c>
      <c r="T401" s="57">
        <f t="shared" si="815"/>
        <v>438985</v>
      </c>
      <c r="U401" s="57">
        <f t="shared" si="815"/>
        <v>137109961</v>
      </c>
      <c r="V401" s="57">
        <f t="shared" si="815"/>
        <v>32118118345</v>
      </c>
      <c r="W401" s="57">
        <f t="shared" si="815"/>
        <v>6018962887829.7998</v>
      </c>
      <c r="X401" s="57">
        <f t="shared" si="815"/>
        <v>939966746927458.5</v>
      </c>
      <c r="Y401" s="57">
        <f t="shared" si="815"/>
        <v>1.258221275842264E+17</v>
      </c>
      <c r="Z401" s="57">
        <f t="shared" si="815"/>
        <v>1.4737034945548202E+19</v>
      </c>
      <c r="AA401" s="57">
        <f t="shared" si="815"/>
        <v>1.5343031680138016E+21</v>
      </c>
      <c r="AB401" s="57">
        <f t="shared" si="815"/>
        <v>1.4376569322320233E+23</v>
      </c>
      <c r="AC401" s="57">
        <f t="shared" si="815"/>
        <v>1.2246363974282881E+25</v>
      </c>
      <c r="AD401" s="57">
        <f t="shared" si="815"/>
        <v>9.5624902989693779E+26</v>
      </c>
      <c r="AE401" s="57">
        <f t="shared" si="815"/>
        <v>6.8924440976328082E+28</v>
      </c>
      <c r="AF401" s="57">
        <f t="shared" si="815"/>
        <v>4.6130835596805818E+30</v>
      </c>
      <c r="AG401" s="57">
        <f t="shared" si="815"/>
        <v>2.8816861256682602E+32</v>
      </c>
      <c r="AH401" s="57">
        <f t="shared" si="815"/>
        <v>1.6876167059484835E+34</v>
      </c>
      <c r="AI401" s="57">
        <f t="shared" si="815"/>
        <v>9.3019184625449997E+35</v>
      </c>
      <c r="AJ401" s="57">
        <f t="shared" si="815"/>
        <v>4.8422607164395284E+37</v>
      </c>
      <c r="AK401" s="57">
        <f t="shared" si="815"/>
        <v>2.3880489617843834E+39</v>
      </c>
      <c r="AL401" s="57">
        <f t="shared" si="815"/>
        <v>1.1188256235799982E+41</v>
      </c>
      <c r="AM401" s="57">
        <f t="shared" si="804"/>
        <v>1</v>
      </c>
      <c r="AN401" s="57">
        <f t="shared" si="799"/>
        <v>1.3888888888888889E-3</v>
      </c>
      <c r="AO401" s="57">
        <f t="shared" ref="AO401:BH401" si="816">AN401+1/((FACT($B$4-1-AO$10))*(($B$5*$P401)^AO$10))</f>
        <v>1.3977920227920227E-3</v>
      </c>
      <c r="AP401" s="57">
        <f t="shared" si="816"/>
        <v>1.3978395822680011E-3</v>
      </c>
      <c r="AQ401" s="57">
        <f t="shared" si="816"/>
        <v>1.397839785513625E-3</v>
      </c>
      <c r="AR401" s="57">
        <f t="shared" si="816"/>
        <v>1.3978397861650533E-3</v>
      </c>
      <c r="AS401" s="57">
        <f t="shared" si="816"/>
        <v>1.3978397861664452E-3</v>
      </c>
      <c r="AT401" s="57">
        <f t="shared" si="816"/>
        <v>1.3978397861664467E-3</v>
      </c>
      <c r="AU401" s="57" t="e">
        <f t="shared" si="816"/>
        <v>#NUM!</v>
      </c>
      <c r="AV401" s="57" t="e">
        <f t="shared" si="816"/>
        <v>#NUM!</v>
      </c>
      <c r="AW401" s="57" t="e">
        <f t="shared" si="816"/>
        <v>#NUM!</v>
      </c>
      <c r="AX401" s="57" t="e">
        <f t="shared" si="816"/>
        <v>#NUM!</v>
      </c>
      <c r="AY401" s="57" t="e">
        <f t="shared" si="816"/>
        <v>#NUM!</v>
      </c>
      <c r="AZ401" s="57" t="e">
        <f t="shared" si="816"/>
        <v>#NUM!</v>
      </c>
      <c r="BA401" s="57" t="e">
        <f t="shared" si="816"/>
        <v>#NUM!</v>
      </c>
      <c r="BB401" s="57" t="e">
        <f t="shared" si="816"/>
        <v>#NUM!</v>
      </c>
      <c r="BC401" s="57" t="e">
        <f t="shared" si="816"/>
        <v>#NUM!</v>
      </c>
      <c r="BD401" s="57" t="e">
        <f t="shared" si="816"/>
        <v>#NUM!</v>
      </c>
      <c r="BE401" s="57" t="e">
        <f t="shared" si="816"/>
        <v>#NUM!</v>
      </c>
      <c r="BF401" s="57" t="e">
        <f t="shared" si="816"/>
        <v>#NUM!</v>
      </c>
      <c r="BG401" s="57" t="e">
        <f t="shared" si="816"/>
        <v>#NUM!</v>
      </c>
      <c r="BH401" s="57" t="e">
        <f t="shared" si="816"/>
        <v>#NUM!</v>
      </c>
      <c r="BI401" s="5">
        <f t="shared" si="806"/>
        <v>4.769263783047621</v>
      </c>
    </row>
    <row r="402" spans="4:61" s="1" customFormat="1">
      <c r="D402" s="5"/>
      <c r="E402" s="5"/>
      <c r="F402" s="5"/>
      <c r="G402" s="5"/>
      <c r="H402" s="5"/>
      <c r="O402" s="3"/>
      <c r="P402" s="57">
        <v>195.5</v>
      </c>
      <c r="Q402" s="57">
        <f t="shared" si="801"/>
        <v>0</v>
      </c>
      <c r="R402" s="57">
        <f t="shared" si="802"/>
        <v>1</v>
      </c>
      <c r="S402" s="57">
        <f t="shared" ref="S402:AL402" si="817">R402+(($B$5*$P402)^S$10)/FACT(S$10)</f>
        <v>939.4</v>
      </c>
      <c r="T402" s="57">
        <f t="shared" si="817"/>
        <v>441236.68</v>
      </c>
      <c r="U402" s="57">
        <f t="shared" si="817"/>
        <v>138166225.86399999</v>
      </c>
      <c r="V402" s="57">
        <f t="shared" si="817"/>
        <v>32448448688.430393</v>
      </c>
      <c r="W402" s="57">
        <f t="shared" si="817"/>
        <v>6096442261262.8926</v>
      </c>
      <c r="X402" s="57">
        <f t="shared" si="817"/>
        <v>954505074547908.63</v>
      </c>
      <c r="Y402" s="57">
        <f t="shared" si="817"/>
        <v>1.2809545657994624E+17</v>
      </c>
      <c r="Z402" s="57">
        <f t="shared" si="817"/>
        <v>1.5041729068163168E+19</v>
      </c>
      <c r="AA402" s="57">
        <f t="shared" si="817"/>
        <v>1.5700365936359071E+21</v>
      </c>
      <c r="AB402" s="57">
        <f t="shared" si="817"/>
        <v>1.47490754684673E+23</v>
      </c>
      <c r="AC402" s="57">
        <f t="shared" si="817"/>
        <v>1.2595854559832783E+25</v>
      </c>
      <c r="AD402" s="57">
        <f t="shared" si="817"/>
        <v>9.8605790412241487E+26</v>
      </c>
      <c r="AE402" s="57">
        <f t="shared" si="817"/>
        <v>7.1255041543316812E+28</v>
      </c>
      <c r="AF402" s="57">
        <f t="shared" si="817"/>
        <v>4.7812846306161752E+30</v>
      </c>
      <c r="AG402" s="57">
        <f t="shared" si="817"/>
        <v>2.9944073572301418E+32</v>
      </c>
      <c r="AH402" s="57">
        <f t="shared" si="817"/>
        <v>1.7581217542292155E+34</v>
      </c>
      <c r="AI402" s="57">
        <f t="shared" si="817"/>
        <v>9.7153529726490866E+35</v>
      </c>
      <c r="AJ402" s="57">
        <f t="shared" si="817"/>
        <v>5.0704341320137316E+37</v>
      </c>
      <c r="AK402" s="57">
        <f t="shared" si="817"/>
        <v>2.5069814556287408E+39</v>
      </c>
      <c r="AL402" s="57">
        <f t="shared" si="817"/>
        <v>1.177555036589884E+41</v>
      </c>
      <c r="AM402" s="57">
        <f t="shared" si="804"/>
        <v>1</v>
      </c>
      <c r="AN402" s="57">
        <f t="shared" si="799"/>
        <v>1.3888888888888889E-3</v>
      </c>
      <c r="AO402" s="57">
        <f t="shared" ref="AO402:BH402" si="818">AN402+1/((FACT($B$4-1-AO$10))*(($B$5*$P402)^AO$10))</f>
        <v>1.3977692526285876E-3</v>
      </c>
      <c r="AP402" s="57">
        <f t="shared" si="818"/>
        <v>1.3978165691446772E-3</v>
      </c>
      <c r="AQ402" s="57">
        <f t="shared" si="818"/>
        <v>1.3978167708348565E-3</v>
      </c>
      <c r="AR402" s="57">
        <f t="shared" si="818"/>
        <v>1.3978167714796461E-3</v>
      </c>
      <c r="AS402" s="57">
        <f t="shared" si="818"/>
        <v>1.3978167714810204E-3</v>
      </c>
      <c r="AT402" s="57">
        <f t="shared" si="818"/>
        <v>1.3978167714810219E-3</v>
      </c>
      <c r="AU402" s="57" t="e">
        <f t="shared" si="818"/>
        <v>#NUM!</v>
      </c>
      <c r="AV402" s="57" t="e">
        <f t="shared" si="818"/>
        <v>#NUM!</v>
      </c>
      <c r="AW402" s="57" t="e">
        <f t="shared" si="818"/>
        <v>#NUM!</v>
      </c>
      <c r="AX402" s="57" t="e">
        <f t="shared" si="818"/>
        <v>#NUM!</v>
      </c>
      <c r="AY402" s="57" t="e">
        <f t="shared" si="818"/>
        <v>#NUM!</v>
      </c>
      <c r="AZ402" s="57" t="e">
        <f t="shared" si="818"/>
        <v>#NUM!</v>
      </c>
      <c r="BA402" s="57" t="e">
        <f t="shared" si="818"/>
        <v>#NUM!</v>
      </c>
      <c r="BB402" s="57" t="e">
        <f t="shared" si="818"/>
        <v>#NUM!</v>
      </c>
      <c r="BC402" s="57" t="e">
        <f t="shared" si="818"/>
        <v>#NUM!</v>
      </c>
      <c r="BD402" s="57" t="e">
        <f t="shared" si="818"/>
        <v>#NUM!</v>
      </c>
      <c r="BE402" s="57" t="e">
        <f t="shared" si="818"/>
        <v>#NUM!</v>
      </c>
      <c r="BF402" s="57" t="e">
        <f t="shared" si="818"/>
        <v>#NUM!</v>
      </c>
      <c r="BG402" s="57" t="e">
        <f t="shared" si="818"/>
        <v>#NUM!</v>
      </c>
      <c r="BH402" s="57" t="e">
        <f t="shared" si="818"/>
        <v>#NUM!</v>
      </c>
      <c r="BI402" s="5">
        <f t="shared" si="806"/>
        <v>4.7693423077211801</v>
      </c>
    </row>
    <row r="403" spans="4:61" s="1" customFormat="1">
      <c r="D403" s="5"/>
      <c r="E403" s="5"/>
      <c r="F403" s="5"/>
      <c r="G403" s="5"/>
      <c r="H403" s="5"/>
      <c r="O403" s="3"/>
      <c r="P403" s="58">
        <v>196</v>
      </c>
      <c r="Q403" s="57">
        <f t="shared" si="801"/>
        <v>0</v>
      </c>
      <c r="R403" s="57">
        <f t="shared" si="802"/>
        <v>1</v>
      </c>
      <c r="S403" s="57">
        <f t="shared" ref="S403:AL403" si="819">R403+(($B$5*$P403)^S$10)/FACT(S$10)</f>
        <v>941.8</v>
      </c>
      <c r="T403" s="57">
        <f t="shared" si="819"/>
        <v>443494.11999999994</v>
      </c>
      <c r="U403" s="57">
        <f t="shared" si="819"/>
        <v>139227901.67199999</v>
      </c>
      <c r="V403" s="57">
        <f t="shared" si="819"/>
        <v>32781320557.902393</v>
      </c>
      <c r="W403" s="57">
        <f t="shared" si="819"/>
        <v>6174717474754.2129</v>
      </c>
      <c r="X403" s="57">
        <f t="shared" si="819"/>
        <v>969230306452735.63</v>
      </c>
      <c r="Y403" s="57">
        <f t="shared" si="819"/>
        <v>1.3040390146509342E+17</v>
      </c>
      <c r="Z403" s="57">
        <f t="shared" si="819"/>
        <v>1.535192122972124E+19</v>
      </c>
      <c r="AA403" s="57">
        <f t="shared" si="819"/>
        <v>1.6065078659434301E+21</v>
      </c>
      <c r="AB403" s="57">
        <f t="shared" si="819"/>
        <v>1.5130245914460916E+23</v>
      </c>
      <c r="AC403" s="57">
        <f t="shared" si="819"/>
        <v>1.2954388910323585E+25</v>
      </c>
      <c r="AD403" s="57">
        <f t="shared" si="819"/>
        <v>1.0167163666827551E+27</v>
      </c>
      <c r="AE403" s="57">
        <f t="shared" si="819"/>
        <v>7.3658198573475328E+28</v>
      </c>
      <c r="AF403" s="57">
        <f t="shared" si="819"/>
        <v>4.955165802869936E+30</v>
      </c>
      <c r="AG403" s="57">
        <f t="shared" si="819"/>
        <v>3.1112332274434397E+32</v>
      </c>
      <c r="AH403" s="57">
        <f t="shared" si="819"/>
        <v>1.8313810950903017E+34</v>
      </c>
      <c r="AI403" s="57">
        <f t="shared" si="819"/>
        <v>1.0146037239257076E+36</v>
      </c>
      <c r="AJ403" s="57">
        <f t="shared" si="819"/>
        <v>5.3087356508742165E+37</v>
      </c>
      <c r="AK403" s="57">
        <f t="shared" si="819"/>
        <v>2.6315108207169167E+39</v>
      </c>
      <c r="AL403" s="57">
        <f t="shared" si="819"/>
        <v>1.2392055057706945E+41</v>
      </c>
      <c r="AM403" s="57">
        <f t="shared" si="804"/>
        <v>1</v>
      </c>
      <c r="AN403" s="57">
        <f t="shared" si="799"/>
        <v>1.3888888888888889E-3</v>
      </c>
      <c r="AO403" s="57">
        <f t="shared" ref="AO403:BH403" si="820">AN403+1/((FACT($B$4-1-AO$10))*(($B$5*$P403)^AO$10))</f>
        <v>1.3977465986394558E-3</v>
      </c>
      <c r="AP403" s="57">
        <f t="shared" si="820"/>
        <v>1.3977936740526709E-3</v>
      </c>
      <c r="AQ403" s="57">
        <f t="shared" si="820"/>
        <v>1.3977938742032374E-3</v>
      </c>
      <c r="AR403" s="57">
        <f t="shared" si="820"/>
        <v>1.3977938748414725E-3</v>
      </c>
      <c r="AS403" s="57">
        <f t="shared" si="820"/>
        <v>1.3977938748428293E-3</v>
      </c>
      <c r="AT403" s="57">
        <f t="shared" si="820"/>
        <v>1.3977938748428308E-3</v>
      </c>
      <c r="AU403" s="57" t="e">
        <f t="shared" si="820"/>
        <v>#NUM!</v>
      </c>
      <c r="AV403" s="57" t="e">
        <f t="shared" si="820"/>
        <v>#NUM!</v>
      </c>
      <c r="AW403" s="57" t="e">
        <f t="shared" si="820"/>
        <v>#NUM!</v>
      </c>
      <c r="AX403" s="57" t="e">
        <f t="shared" si="820"/>
        <v>#NUM!</v>
      </c>
      <c r="AY403" s="57" t="e">
        <f t="shared" si="820"/>
        <v>#NUM!</v>
      </c>
      <c r="AZ403" s="57" t="e">
        <f t="shared" si="820"/>
        <v>#NUM!</v>
      </c>
      <c r="BA403" s="57" t="e">
        <f t="shared" si="820"/>
        <v>#NUM!</v>
      </c>
      <c r="BB403" s="57" t="e">
        <f t="shared" si="820"/>
        <v>#NUM!</v>
      </c>
      <c r="BC403" s="57" t="e">
        <f t="shared" si="820"/>
        <v>#NUM!</v>
      </c>
      <c r="BD403" s="57" t="e">
        <f t="shared" si="820"/>
        <v>#NUM!</v>
      </c>
      <c r="BE403" s="57" t="e">
        <f t="shared" si="820"/>
        <v>#NUM!</v>
      </c>
      <c r="BF403" s="57" t="e">
        <f t="shared" si="820"/>
        <v>#NUM!</v>
      </c>
      <c r="BG403" s="57" t="e">
        <f t="shared" si="820"/>
        <v>#NUM!</v>
      </c>
      <c r="BH403" s="57" t="e">
        <f t="shared" si="820"/>
        <v>#NUM!</v>
      </c>
      <c r="BI403" s="5">
        <f t="shared" si="806"/>
        <v>4.7694204321908851</v>
      </c>
    </row>
    <row r="404" spans="4:61">
      <c r="P404" s="57">
        <v>196.5</v>
      </c>
      <c r="Q404" s="57">
        <f t="shared" si="801"/>
        <v>0</v>
      </c>
      <c r="R404" s="57">
        <f t="shared" si="802"/>
        <v>1</v>
      </c>
      <c r="S404" s="57">
        <f t="shared" ref="S404:AL404" si="821">R404+(($B$5*$P404)^S$10)/FACT(S$10)</f>
        <v>944.19999999999993</v>
      </c>
      <c r="T404" s="57">
        <f t="shared" si="821"/>
        <v>445757.31999999995</v>
      </c>
      <c r="U404" s="57">
        <f t="shared" si="821"/>
        <v>140295002.24799997</v>
      </c>
      <c r="V404" s="57">
        <f t="shared" si="821"/>
        <v>33116746956.27039</v>
      </c>
      <c r="W404" s="57">
        <f t="shared" si="821"/>
        <v>6253794643563.0537</v>
      </c>
      <c r="X404" s="57">
        <f t="shared" si="821"/>
        <v>984144359990149.25</v>
      </c>
      <c r="Y404" s="57">
        <f t="shared" si="821"/>
        <v>1.3274791310783302E+17</v>
      </c>
      <c r="Z404" s="57">
        <f t="shared" si="821"/>
        <v>1.5667696248478507E+19</v>
      </c>
      <c r="AA404" s="57">
        <f t="shared" si="821"/>
        <v>1.6437302817953247E+21</v>
      </c>
      <c r="AB404" s="57">
        <f t="shared" si="821"/>
        <v>1.5520259335057389E+23</v>
      </c>
      <c r="AC404" s="57">
        <f t="shared" si="821"/>
        <v>1.3322177106666202E+25</v>
      </c>
      <c r="AD404" s="57">
        <f t="shared" si="821"/>
        <v>1.0482463738532744E+27</v>
      </c>
      <c r="AE404" s="57">
        <f t="shared" si="821"/>
        <v>7.6135977325499498E+28</v>
      </c>
      <c r="AF404" s="57">
        <f t="shared" si="821"/>
        <v>5.1349036797249792E+30</v>
      </c>
      <c r="AG404" s="57">
        <f t="shared" si="821"/>
        <v>3.2323021680660425E+32</v>
      </c>
      <c r="AH404" s="57">
        <f t="shared" si="821"/>
        <v>1.9074948925636134E+34</v>
      </c>
      <c r="AI404" s="57">
        <f t="shared" si="821"/>
        <v>1.0594644245825781E+36</v>
      </c>
      <c r="AJ404" s="57">
        <f t="shared" si="821"/>
        <v>5.557587294900633E+37</v>
      </c>
      <c r="AK404" s="57">
        <f t="shared" si="821"/>
        <v>2.7618851634877687E+39</v>
      </c>
      <c r="AL404" s="57">
        <f t="shared" si="821"/>
        <v>1.3039143130529576E+41</v>
      </c>
      <c r="AM404" s="57">
        <f t="shared" si="804"/>
        <v>1</v>
      </c>
      <c r="AN404" s="57">
        <f t="shared" si="799"/>
        <v>1.3888888888888889E-3</v>
      </c>
      <c r="AO404" s="57">
        <f t="shared" ref="AO404:BH404" si="822">AN404+1/((FACT($B$4-1-AO$10))*(($B$5*$P404)^AO$10))</f>
        <v>1.3977240599378005E-3</v>
      </c>
      <c r="AP404" s="57">
        <f t="shared" si="822"/>
        <v>1.3977708960862787E-3</v>
      </c>
      <c r="AQ404" s="57">
        <f t="shared" si="822"/>
        <v>1.3977710947128627E-3</v>
      </c>
      <c r="AR404" s="57">
        <f t="shared" si="822"/>
        <v>1.3977710953446266E-3</v>
      </c>
      <c r="AS404" s="57">
        <f t="shared" si="822"/>
        <v>1.3977710953459663E-3</v>
      </c>
      <c r="AT404" s="57">
        <f t="shared" si="822"/>
        <v>1.3977710953459678E-3</v>
      </c>
      <c r="AU404" s="57" t="e">
        <f t="shared" si="822"/>
        <v>#NUM!</v>
      </c>
      <c r="AV404" s="57" t="e">
        <f t="shared" si="822"/>
        <v>#NUM!</v>
      </c>
      <c r="AW404" s="57" t="e">
        <f t="shared" si="822"/>
        <v>#NUM!</v>
      </c>
      <c r="AX404" s="57" t="e">
        <f t="shared" si="822"/>
        <v>#NUM!</v>
      </c>
      <c r="AY404" s="57" t="e">
        <f t="shared" si="822"/>
        <v>#NUM!</v>
      </c>
      <c r="AZ404" s="57" t="e">
        <f t="shared" si="822"/>
        <v>#NUM!</v>
      </c>
      <c r="BA404" s="57" t="e">
        <f t="shared" si="822"/>
        <v>#NUM!</v>
      </c>
      <c r="BB404" s="57" t="e">
        <f t="shared" si="822"/>
        <v>#NUM!</v>
      </c>
      <c r="BC404" s="57" t="e">
        <f t="shared" si="822"/>
        <v>#NUM!</v>
      </c>
      <c r="BD404" s="57" t="e">
        <f t="shared" si="822"/>
        <v>#NUM!</v>
      </c>
      <c r="BE404" s="57" t="e">
        <f t="shared" si="822"/>
        <v>#NUM!</v>
      </c>
      <c r="BF404" s="57" t="e">
        <f t="shared" si="822"/>
        <v>#NUM!</v>
      </c>
      <c r="BG404" s="57" t="e">
        <f t="shared" si="822"/>
        <v>#NUM!</v>
      </c>
      <c r="BH404" s="57" t="e">
        <f t="shared" si="822"/>
        <v>#NUM!</v>
      </c>
      <c r="BI404" s="5">
        <f t="shared" si="806"/>
        <v>4.7694981595084238</v>
      </c>
    </row>
    <row r="405" spans="4:61">
      <c r="P405" s="58">
        <v>197</v>
      </c>
      <c r="Q405" s="57">
        <f t="shared" si="801"/>
        <v>0</v>
      </c>
      <c r="R405" s="57">
        <f t="shared" si="802"/>
        <v>1</v>
      </c>
      <c r="S405" s="57">
        <f t="shared" ref="S405:AL405" si="823">R405+(($B$5*$P405)^S$10)/FACT(S$10)</f>
        <v>946.59999999999991</v>
      </c>
      <c r="T405" s="57">
        <f t="shared" si="823"/>
        <v>448026.27999999991</v>
      </c>
      <c r="U405" s="57">
        <f t="shared" si="823"/>
        <v>141367541.41599995</v>
      </c>
      <c r="V405" s="57">
        <f t="shared" si="823"/>
        <v>33454740919.566391</v>
      </c>
      <c r="W405" s="57">
        <f t="shared" si="823"/>
        <v>6333679914195.3672</v>
      </c>
      <c r="X405" s="57">
        <f t="shared" si="823"/>
        <v>999249167222461.63</v>
      </c>
      <c r="Y405" s="57">
        <f t="shared" si="823"/>
        <v>1.3512794699560768E+17</v>
      </c>
      <c r="Z405" s="57">
        <f t="shared" si="823"/>
        <v>1.5989140030310738E+19</v>
      </c>
      <c r="AA405" s="57">
        <f t="shared" si="823"/>
        <v>1.6817173429172872E+21</v>
      </c>
      <c r="AB405" s="57">
        <f t="shared" si="823"/>
        <v>1.5919297620790972E+23</v>
      </c>
      <c r="AC405" s="57">
        <f t="shared" si="823"/>
        <v>1.3699433556456716E+25</v>
      </c>
      <c r="AD405" s="57">
        <f t="shared" si="823"/>
        <v>1.0806703912800625E+27</v>
      </c>
      <c r="AE405" s="57">
        <f t="shared" si="823"/>
        <v>7.8690496362314024E+28</v>
      </c>
      <c r="AF405" s="57">
        <f t="shared" si="823"/>
        <v>5.3206798848058655E+30</v>
      </c>
      <c r="AG405" s="57">
        <f t="shared" si="823"/>
        <v>3.3577569093228723E+32</v>
      </c>
      <c r="AH405" s="57">
        <f t="shared" si="823"/>
        <v>1.9865666843838439E+34</v>
      </c>
      <c r="AI405" s="57">
        <f t="shared" si="823"/>
        <v>1.106187141796077E+36</v>
      </c>
      <c r="AJ405" s="57">
        <f t="shared" si="823"/>
        <v>5.817427529262034E+37</v>
      </c>
      <c r="AK405" s="57">
        <f t="shared" si="823"/>
        <v>2.8983629150515366E+39</v>
      </c>
      <c r="AL405" s="57">
        <f t="shared" si="823"/>
        <v>1.3718248180285311E+41</v>
      </c>
      <c r="AM405" s="57">
        <f t="shared" si="804"/>
        <v>1</v>
      </c>
      <c r="AN405" s="57">
        <f t="shared" si="799"/>
        <v>1.3888888888888889E-3</v>
      </c>
      <c r="AO405" s="57">
        <f t="shared" ref="AO405:BH405" si="824">AN405+1/((FACT($B$4-1-AO$10))*(($B$5*$P405)^AO$10))</f>
        <v>1.397701635645798E-3</v>
      </c>
      <c r="AP405" s="57">
        <f t="shared" si="824"/>
        <v>1.397748234349039E-3</v>
      </c>
      <c r="AQ405" s="57">
        <f t="shared" si="824"/>
        <v>1.3977484314670729E-3</v>
      </c>
      <c r="AR405" s="57">
        <f t="shared" si="824"/>
        <v>1.3977484320924474E-3</v>
      </c>
      <c r="AS405" s="57">
        <f t="shared" si="824"/>
        <v>1.3977484320937701E-3</v>
      </c>
      <c r="AT405" s="57">
        <f t="shared" si="824"/>
        <v>1.3977484320937714E-3</v>
      </c>
      <c r="AU405" s="57" t="e">
        <f t="shared" si="824"/>
        <v>#NUM!</v>
      </c>
      <c r="AV405" s="57" t="e">
        <f t="shared" si="824"/>
        <v>#NUM!</v>
      </c>
      <c r="AW405" s="57" t="e">
        <f t="shared" si="824"/>
        <v>#NUM!</v>
      </c>
      <c r="AX405" s="57" t="e">
        <f t="shared" si="824"/>
        <v>#NUM!</v>
      </c>
      <c r="AY405" s="57" t="e">
        <f t="shared" si="824"/>
        <v>#NUM!</v>
      </c>
      <c r="AZ405" s="57" t="e">
        <f t="shared" si="824"/>
        <v>#NUM!</v>
      </c>
      <c r="BA405" s="57" t="e">
        <f t="shared" si="824"/>
        <v>#NUM!</v>
      </c>
      <c r="BB405" s="57" t="e">
        <f t="shared" si="824"/>
        <v>#NUM!</v>
      </c>
      <c r="BC405" s="57" t="e">
        <f t="shared" si="824"/>
        <v>#NUM!</v>
      </c>
      <c r="BD405" s="57" t="e">
        <f t="shared" si="824"/>
        <v>#NUM!</v>
      </c>
      <c r="BE405" s="57" t="e">
        <f t="shared" si="824"/>
        <v>#NUM!</v>
      </c>
      <c r="BF405" s="57" t="e">
        <f t="shared" si="824"/>
        <v>#NUM!</v>
      </c>
      <c r="BG405" s="57" t="e">
        <f t="shared" si="824"/>
        <v>#NUM!</v>
      </c>
      <c r="BH405" s="57" t="e">
        <f t="shared" si="824"/>
        <v>#NUM!</v>
      </c>
      <c r="BI405" s="5">
        <f t="shared" si="806"/>
        <v>4.7695754926945373</v>
      </c>
    </row>
    <row r="406" spans="4:61">
      <c r="P406" s="57">
        <v>197.5</v>
      </c>
      <c r="Q406" s="57">
        <f t="shared" si="801"/>
        <v>0</v>
      </c>
      <c r="R406" s="57">
        <f t="shared" si="802"/>
        <v>1</v>
      </c>
      <c r="S406" s="57">
        <f t="shared" ref="S406:AL406" si="825">R406+(($B$5*$P406)^S$10)/FACT(S$10)</f>
        <v>949</v>
      </c>
      <c r="T406" s="57">
        <f t="shared" si="825"/>
        <v>450301</v>
      </c>
      <c r="U406" s="57">
        <f t="shared" si="825"/>
        <v>142445533</v>
      </c>
      <c r="V406" s="57">
        <f t="shared" si="825"/>
        <v>33795315517</v>
      </c>
      <c r="W406" s="57">
        <f t="shared" si="825"/>
        <v>6414379464483.4004</v>
      </c>
      <c r="X406" s="57">
        <f t="shared" si="825"/>
        <v>1014546675001174.6</v>
      </c>
      <c r="Y406" s="57">
        <f t="shared" si="825"/>
        <v>1.3754446327054165E+17</v>
      </c>
      <c r="Z406" s="57">
        <f t="shared" si="825"/>
        <v>1.6316339579842085E+19</v>
      </c>
      <c r="AA406" s="57">
        <f t="shared" si="825"/>
        <v>1.7204827585253781E+21</v>
      </c>
      <c r="AB406" s="57">
        <f t="shared" si="825"/>
        <v>1.6327545927456219E+23</v>
      </c>
      <c r="AC406" s="57">
        <f t="shared" si="825"/>
        <v>1.4086377071747553E+25</v>
      </c>
      <c r="AD406" s="57">
        <f t="shared" si="825"/>
        <v>1.1140114044571138E+27</v>
      </c>
      <c r="AE406" s="57">
        <f t="shared" si="825"/>
        <v>8.1323928786097667E+28</v>
      </c>
      <c r="AF406" s="57">
        <f t="shared" si="825"/>
        <v>5.5126811914857591E+30</v>
      </c>
      <c r="AG406" s="57">
        <f t="shared" si="825"/>
        <v>3.4877446019410428E+32</v>
      </c>
      <c r="AH406" s="57">
        <f t="shared" si="825"/>
        <v>2.0687034866099252E+34</v>
      </c>
      <c r="AI406" s="57">
        <f t="shared" si="825"/>
        <v>1.154844144560104E+36</v>
      </c>
      <c r="AJ406" s="57">
        <f t="shared" si="825"/>
        <v>6.0887118588444349E+37</v>
      </c>
      <c r="AK406" s="57">
        <f t="shared" si="825"/>
        <v>3.0412132329464583E+39</v>
      </c>
      <c r="AL406" s="57">
        <f t="shared" si="825"/>
        <v>1.4430867105351631E+41</v>
      </c>
      <c r="AM406" s="57">
        <f t="shared" si="804"/>
        <v>1</v>
      </c>
      <c r="AN406" s="57">
        <f t="shared" si="799"/>
        <v>1.3888888888888889E-3</v>
      </c>
      <c r="AO406" s="57">
        <f t="shared" ref="AO406:BH406" si="826">AN406+1/((FACT($B$4-1-AO$10))*(($B$5*$P406)^AO$10))</f>
        <v>1.3976793248945149E-3</v>
      </c>
      <c r="AP406" s="57">
        <f t="shared" si="826"/>
        <v>1.3977256879536162E-3</v>
      </c>
      <c r="AQ406" s="57">
        <f t="shared" si="826"/>
        <v>1.3977258835783382E-3</v>
      </c>
      <c r="AR406" s="57">
        <f t="shared" si="826"/>
        <v>1.3977258841974037E-3</v>
      </c>
      <c r="AS406" s="57">
        <f t="shared" si="826"/>
        <v>1.3977258841987097E-3</v>
      </c>
      <c r="AT406" s="57">
        <f t="shared" si="826"/>
        <v>1.397725884198711E-3</v>
      </c>
      <c r="AU406" s="57" t="e">
        <f t="shared" si="826"/>
        <v>#NUM!</v>
      </c>
      <c r="AV406" s="57" t="e">
        <f t="shared" si="826"/>
        <v>#NUM!</v>
      </c>
      <c r="AW406" s="57" t="e">
        <f t="shared" si="826"/>
        <v>#NUM!</v>
      </c>
      <c r="AX406" s="57" t="e">
        <f t="shared" si="826"/>
        <v>#NUM!</v>
      </c>
      <c r="AY406" s="57" t="e">
        <f t="shared" si="826"/>
        <v>#NUM!</v>
      </c>
      <c r="AZ406" s="57" t="e">
        <f t="shared" si="826"/>
        <v>#NUM!</v>
      </c>
      <c r="BA406" s="57" t="e">
        <f t="shared" si="826"/>
        <v>#NUM!</v>
      </c>
      <c r="BB406" s="57" t="e">
        <f t="shared" si="826"/>
        <v>#NUM!</v>
      </c>
      <c r="BC406" s="57" t="e">
        <f t="shared" si="826"/>
        <v>#NUM!</v>
      </c>
      <c r="BD406" s="57" t="e">
        <f t="shared" si="826"/>
        <v>#NUM!</v>
      </c>
      <c r="BE406" s="57" t="e">
        <f t="shared" si="826"/>
        <v>#NUM!</v>
      </c>
      <c r="BF406" s="57" t="e">
        <f t="shared" si="826"/>
        <v>#NUM!</v>
      </c>
      <c r="BG406" s="57" t="e">
        <f t="shared" si="826"/>
        <v>#NUM!</v>
      </c>
      <c r="BH406" s="57" t="e">
        <f t="shared" si="826"/>
        <v>#NUM!</v>
      </c>
      <c r="BI406" s="5">
        <f t="shared" si="806"/>
        <v>4.7696524347394025</v>
      </c>
    </row>
    <row r="407" spans="4:61">
      <c r="P407" s="58">
        <v>198</v>
      </c>
      <c r="Q407" s="57">
        <f t="shared" si="801"/>
        <v>0</v>
      </c>
      <c r="R407" s="57">
        <f t="shared" si="802"/>
        <v>1</v>
      </c>
      <c r="S407" s="57">
        <f t="shared" ref="S407:AL407" si="827">R407+(($B$5*$P407)^S$10)/FACT(S$10)</f>
        <v>951.4</v>
      </c>
      <c r="T407" s="57">
        <f t="shared" si="827"/>
        <v>452581.48</v>
      </c>
      <c r="U407" s="57">
        <f t="shared" si="827"/>
        <v>143528990.82399997</v>
      </c>
      <c r="V407" s="57">
        <f t="shared" si="827"/>
        <v>34138483850.958397</v>
      </c>
      <c r="W407" s="57">
        <f t="shared" si="827"/>
        <v>6495899503665.3037</v>
      </c>
      <c r="X407" s="57">
        <f t="shared" si="827"/>
        <v>1030038845042257.4</v>
      </c>
      <c r="Y407" s="57">
        <f t="shared" si="827"/>
        <v>1.3999792676502483E+17</v>
      </c>
      <c r="Z407" s="57">
        <f t="shared" si="827"/>
        <v>1.6649383011658955E+19</v>
      </c>
      <c r="AA407" s="57">
        <f t="shared" si="827"/>
        <v>1.7600404479764582E+21</v>
      </c>
      <c r="AB407" s="57">
        <f t="shared" si="827"/>
        <v>1.6745192726223093E+23</v>
      </c>
      <c r="AC407" s="57">
        <f t="shared" si="827"/>
        <v>1.4483230948013817E+25</v>
      </c>
      <c r="AD407" s="57">
        <f t="shared" si="827"/>
        <v>1.1482929293915395E+27</v>
      </c>
      <c r="AE407" s="57">
        <f t="shared" si="827"/>
        <v>8.4038503498678222E+28</v>
      </c>
      <c r="AF407" s="57">
        <f t="shared" si="827"/>
        <v>5.7110996552879664E+30</v>
      </c>
      <c r="AG407" s="57">
        <f t="shared" si="827"/>
        <v>3.6224169423265731E+32</v>
      </c>
      <c r="AH407" s="57">
        <f t="shared" si="827"/>
        <v>2.1540159012128397E+34</v>
      </c>
      <c r="AI407" s="57">
        <f t="shared" si="827"/>
        <v>1.2055103130667231E+36</v>
      </c>
      <c r="AJ407" s="57">
        <f t="shared" si="827"/>
        <v>6.3719134447149313E+37</v>
      </c>
      <c r="AK407" s="57">
        <f t="shared" si="827"/>
        <v>3.1907164174488383E+39</v>
      </c>
      <c r="AL407" s="57">
        <f t="shared" si="827"/>
        <v>1.5178562730568912E+41</v>
      </c>
      <c r="AM407" s="57">
        <f t="shared" si="804"/>
        <v>1</v>
      </c>
      <c r="AN407" s="57">
        <f t="shared" si="799"/>
        <v>1.3888888888888889E-3</v>
      </c>
      <c r="AO407" s="57">
        <f t="shared" ref="AO407:BH407" si="828">AN407+1/((FACT($B$4-1-AO$10))*(($B$5*$P407)^AO$10))</f>
        <v>1.3976571268237935E-3</v>
      </c>
      <c r="AP407" s="57">
        <f t="shared" si="828"/>
        <v>1.3977032560216834E-3</v>
      </c>
      <c r="AQ407" s="57">
        <f t="shared" si="828"/>
        <v>1.3977034501681392E-3</v>
      </c>
      <c r="AR407" s="57">
        <f t="shared" si="828"/>
        <v>1.3977034507809752E-3</v>
      </c>
      <c r="AS407" s="57">
        <f t="shared" si="828"/>
        <v>1.3977034507822647E-3</v>
      </c>
      <c r="AT407" s="57">
        <f t="shared" si="828"/>
        <v>1.397703450782266E-3</v>
      </c>
      <c r="AU407" s="57" t="e">
        <f t="shared" si="828"/>
        <v>#NUM!</v>
      </c>
      <c r="AV407" s="57" t="e">
        <f t="shared" si="828"/>
        <v>#NUM!</v>
      </c>
      <c r="AW407" s="57" t="e">
        <f t="shared" si="828"/>
        <v>#NUM!</v>
      </c>
      <c r="AX407" s="57" t="e">
        <f t="shared" si="828"/>
        <v>#NUM!</v>
      </c>
      <c r="AY407" s="57" t="e">
        <f t="shared" si="828"/>
        <v>#NUM!</v>
      </c>
      <c r="AZ407" s="57" t="e">
        <f t="shared" si="828"/>
        <v>#NUM!</v>
      </c>
      <c r="BA407" s="57" t="e">
        <f t="shared" si="828"/>
        <v>#NUM!</v>
      </c>
      <c r="BB407" s="57" t="e">
        <f t="shared" si="828"/>
        <v>#NUM!</v>
      </c>
      <c r="BC407" s="57" t="e">
        <f t="shared" si="828"/>
        <v>#NUM!</v>
      </c>
      <c r="BD407" s="57" t="e">
        <f t="shared" si="828"/>
        <v>#NUM!</v>
      </c>
      <c r="BE407" s="57" t="e">
        <f t="shared" si="828"/>
        <v>#NUM!</v>
      </c>
      <c r="BF407" s="57" t="e">
        <f t="shared" si="828"/>
        <v>#NUM!</v>
      </c>
      <c r="BG407" s="57" t="e">
        <f t="shared" si="828"/>
        <v>#NUM!</v>
      </c>
      <c r="BH407" s="57" t="e">
        <f t="shared" si="828"/>
        <v>#NUM!</v>
      </c>
      <c r="BI407" s="5">
        <f t="shared" si="806"/>
        <v>4.769728988603033</v>
      </c>
    </row>
    <row r="408" spans="4:61">
      <c r="P408" s="57">
        <v>198.5</v>
      </c>
      <c r="Q408" s="57">
        <f t="shared" si="801"/>
        <v>0</v>
      </c>
      <c r="R408" s="57">
        <f t="shared" si="802"/>
        <v>1</v>
      </c>
      <c r="S408" s="57">
        <f t="shared" ref="S408:AL408" si="829">R408+(($B$5*$P408)^S$10)/FACT(S$10)</f>
        <v>953.8</v>
      </c>
      <c r="T408" s="57">
        <f t="shared" si="829"/>
        <v>454867.72</v>
      </c>
      <c r="U408" s="57">
        <f t="shared" si="829"/>
        <v>144617928.71199998</v>
      </c>
      <c r="V408" s="57">
        <f t="shared" si="829"/>
        <v>34484259057.006401</v>
      </c>
      <c r="W408" s="57">
        <f t="shared" si="829"/>
        <v>6578246272464.7871</v>
      </c>
      <c r="X408" s="57">
        <f t="shared" si="829"/>
        <v>1045727654001620.3</v>
      </c>
      <c r="Y408" s="57">
        <f t="shared" si="829"/>
        <v>1.4248880703747866E+17</v>
      </c>
      <c r="Z408" s="57">
        <f t="shared" si="829"/>
        <v>1.6988359561609597E+19</v>
      </c>
      <c r="AA408" s="57">
        <f t="shared" si="829"/>
        <v>1.8004045434456441E+21</v>
      </c>
      <c r="AB408" s="57">
        <f t="shared" si="829"/>
        <v>1.7172429854391646E+23</v>
      </c>
      <c r="AC408" s="57">
        <f t="shared" si="829"/>
        <v>1.4890223044330152E+25</v>
      </c>
      <c r="AD408" s="57">
        <f t="shared" si="829"/>
        <v>1.1835390234597574E+27</v>
      </c>
      <c r="AE408" s="57">
        <f t="shared" si="829"/>
        <v>8.6836506487753538E+28</v>
      </c>
      <c r="AF408" s="57">
        <f t="shared" si="829"/>
        <v>5.9161327493434044E+30</v>
      </c>
      <c r="AG408" s="57">
        <f t="shared" si="829"/>
        <v>3.7619303009553431E+32</v>
      </c>
      <c r="AH408" s="57">
        <f t="shared" si="829"/>
        <v>2.2426182267061206E+34</v>
      </c>
      <c r="AI408" s="57">
        <f t="shared" si="829"/>
        <v>1.2582632260894665E+36</v>
      </c>
      <c r="AJ408" s="57">
        <f t="shared" si="829"/>
        <v>6.6675237412422117E+37</v>
      </c>
      <c r="AK408" s="57">
        <f t="shared" si="829"/>
        <v>3.3471643429249349E+39</v>
      </c>
      <c r="AL408" s="57">
        <f t="shared" si="829"/>
        <v>1.5962966532954108E+41</v>
      </c>
      <c r="AM408" s="57">
        <f t="shared" si="804"/>
        <v>1</v>
      </c>
      <c r="AN408" s="57">
        <f t="shared" si="799"/>
        <v>1.3888888888888889E-3</v>
      </c>
      <c r="AO408" s="57">
        <f t="shared" ref="AO408:BH408" si="830">AN408+1/((FACT($B$4-1-AO$10))*(($B$5*$P408)^AO$10))</f>
        <v>1.3976350405821439E-3</v>
      </c>
      <c r="AP408" s="57">
        <f t="shared" si="830"/>
        <v>1.3976809376838087E-3</v>
      </c>
      <c r="AQ408" s="57">
        <f t="shared" si="830"/>
        <v>1.3976811303668551E-3</v>
      </c>
      <c r="AR408" s="57">
        <f t="shared" si="830"/>
        <v>1.3976811309735397E-3</v>
      </c>
      <c r="AS408" s="57">
        <f t="shared" si="830"/>
        <v>1.3976811309748133E-3</v>
      </c>
      <c r="AT408" s="57">
        <f t="shared" si="830"/>
        <v>1.3976811309748146E-3</v>
      </c>
      <c r="AU408" s="57" t="e">
        <f t="shared" si="830"/>
        <v>#NUM!</v>
      </c>
      <c r="AV408" s="57" t="e">
        <f t="shared" si="830"/>
        <v>#NUM!</v>
      </c>
      <c r="AW408" s="57" t="e">
        <f t="shared" si="830"/>
        <v>#NUM!</v>
      </c>
      <c r="AX408" s="57" t="e">
        <f t="shared" si="830"/>
        <v>#NUM!</v>
      </c>
      <c r="AY408" s="57" t="e">
        <f t="shared" si="830"/>
        <v>#NUM!</v>
      </c>
      <c r="AZ408" s="57" t="e">
        <f t="shared" si="830"/>
        <v>#NUM!</v>
      </c>
      <c r="BA408" s="57" t="e">
        <f t="shared" si="830"/>
        <v>#NUM!</v>
      </c>
      <c r="BB408" s="57" t="e">
        <f t="shared" si="830"/>
        <v>#NUM!</v>
      </c>
      <c r="BC408" s="57" t="e">
        <f t="shared" si="830"/>
        <v>#NUM!</v>
      </c>
      <c r="BD408" s="57" t="e">
        <f t="shared" si="830"/>
        <v>#NUM!</v>
      </c>
      <c r="BE408" s="57" t="e">
        <f t="shared" si="830"/>
        <v>#NUM!</v>
      </c>
      <c r="BF408" s="57" t="e">
        <f t="shared" si="830"/>
        <v>#NUM!</v>
      </c>
      <c r="BG408" s="57" t="e">
        <f t="shared" si="830"/>
        <v>#NUM!</v>
      </c>
      <c r="BH408" s="57" t="e">
        <f t="shared" si="830"/>
        <v>#NUM!</v>
      </c>
      <c r="BI408" s="5">
        <f t="shared" si="806"/>
        <v>4.7698051572156448</v>
      </c>
    </row>
    <row r="409" spans="4:61">
      <c r="P409" s="58">
        <v>199</v>
      </c>
      <c r="Q409" s="57">
        <f t="shared" si="801"/>
        <v>0</v>
      </c>
      <c r="R409" s="57">
        <f t="shared" si="802"/>
        <v>1</v>
      </c>
      <c r="S409" s="57">
        <f t="shared" ref="S409:AL409" si="831">R409+(($B$5*$P409)^S$10)/FACT(S$10)</f>
        <v>956.19999999999993</v>
      </c>
      <c r="T409" s="57">
        <f t="shared" si="831"/>
        <v>457159.72</v>
      </c>
      <c r="U409" s="57">
        <f t="shared" si="831"/>
        <v>145712360.48799998</v>
      </c>
      <c r="V409" s="57">
        <f t="shared" si="831"/>
        <v>34832654303.886391</v>
      </c>
      <c r="W409" s="57">
        <f t="shared" si="831"/>
        <v>6661426043170.7148</v>
      </c>
      <c r="X409" s="57">
        <f t="shared" si="831"/>
        <v>1061615093550769.9</v>
      </c>
      <c r="Y409" s="57">
        <f t="shared" si="831"/>
        <v>1.4501757840830202E+17</v>
      </c>
      <c r="Z409" s="57">
        <f t="shared" si="831"/>
        <v>1.7333359598189599E+19</v>
      </c>
      <c r="AA409" s="57">
        <f t="shared" si="831"/>
        <v>1.8415893926309779E+21</v>
      </c>
      <c r="AB409" s="57">
        <f t="shared" si="831"/>
        <v>1.7609452566792288E+23</v>
      </c>
      <c r="AC409" s="57">
        <f t="shared" si="831"/>
        <v>1.530758586477327E+25</v>
      </c>
      <c r="AD409" s="57">
        <f t="shared" si="831"/>
        <v>1.2197742964575589E+27</v>
      </c>
      <c r="AE409" s="57">
        <f t="shared" si="831"/>
        <v>8.9720282139398216E+28</v>
      </c>
      <c r="AF409" s="57">
        <f t="shared" si="831"/>
        <v>6.1279835029663214E+30</v>
      </c>
      <c r="AG409" s="57">
        <f t="shared" si="831"/>
        <v>3.9064458540522473E+32</v>
      </c>
      <c r="AH409" s="57">
        <f t="shared" si="831"/>
        <v>2.3346285718970055E+34</v>
      </c>
      <c r="AI409" s="57">
        <f t="shared" si="831"/>
        <v>1.3131832510590359E+36</v>
      </c>
      <c r="AJ409" s="57">
        <f t="shared" si="831"/>
        <v>6.976053154510521E+37</v>
      </c>
      <c r="AK409" s="57">
        <f t="shared" si="831"/>
        <v>3.5108609047278894E+39</v>
      </c>
      <c r="AL409" s="57">
        <f t="shared" si="831"/>
        <v>1.6785781472793763E+41</v>
      </c>
      <c r="AM409" s="57">
        <f t="shared" si="804"/>
        <v>1</v>
      </c>
      <c r="AN409" s="57">
        <f t="shared" si="799"/>
        <v>1.3888888888888889E-3</v>
      </c>
      <c r="AO409" s="57">
        <f t="shared" ref="AO409:BH409" si="832">AN409+1/((FACT($B$4-1-AO$10))*(($B$5*$P409)^AO$10))</f>
        <v>1.3976130653266332E-3</v>
      </c>
      <c r="AP409" s="57">
        <f t="shared" si="832"/>
        <v>1.3976587320793433E-3</v>
      </c>
      <c r="AQ409" s="57">
        <f t="shared" si="832"/>
        <v>1.3976589233136512E-3</v>
      </c>
      <c r="AR409" s="57">
        <f t="shared" si="832"/>
        <v>1.3976589239142615E-3</v>
      </c>
      <c r="AS409" s="57">
        <f t="shared" si="832"/>
        <v>1.3976589239155189E-3</v>
      </c>
      <c r="AT409" s="57">
        <f t="shared" si="832"/>
        <v>1.3976589239155202E-3</v>
      </c>
      <c r="AU409" s="57" t="e">
        <f t="shared" si="832"/>
        <v>#NUM!</v>
      </c>
      <c r="AV409" s="57" t="e">
        <f t="shared" si="832"/>
        <v>#NUM!</v>
      </c>
      <c r="AW409" s="57" t="e">
        <f t="shared" si="832"/>
        <v>#NUM!</v>
      </c>
      <c r="AX409" s="57" t="e">
        <f t="shared" si="832"/>
        <v>#NUM!</v>
      </c>
      <c r="AY409" s="57" t="e">
        <f t="shared" si="832"/>
        <v>#NUM!</v>
      </c>
      <c r="AZ409" s="57" t="e">
        <f t="shared" si="832"/>
        <v>#NUM!</v>
      </c>
      <c r="BA409" s="57" t="e">
        <f t="shared" si="832"/>
        <v>#NUM!</v>
      </c>
      <c r="BB409" s="57" t="e">
        <f t="shared" si="832"/>
        <v>#NUM!</v>
      </c>
      <c r="BC409" s="57" t="e">
        <f t="shared" si="832"/>
        <v>#NUM!</v>
      </c>
      <c r="BD409" s="57" t="e">
        <f t="shared" si="832"/>
        <v>#NUM!</v>
      </c>
      <c r="BE409" s="57" t="e">
        <f t="shared" si="832"/>
        <v>#NUM!</v>
      </c>
      <c r="BF409" s="57" t="e">
        <f t="shared" si="832"/>
        <v>#NUM!</v>
      </c>
      <c r="BG409" s="57" t="e">
        <f t="shared" si="832"/>
        <v>#NUM!</v>
      </c>
      <c r="BH409" s="57" t="e">
        <f t="shared" si="832"/>
        <v>#NUM!</v>
      </c>
      <c r="BI409" s="5">
        <f t="shared" si="806"/>
        <v>4.769880943478042</v>
      </c>
    </row>
    <row r="410" spans="4:61">
      <c r="P410" s="57">
        <v>199.5</v>
      </c>
      <c r="Q410" s="57">
        <f t="shared" si="801"/>
        <v>0</v>
      </c>
      <c r="R410" s="57">
        <f t="shared" si="802"/>
        <v>1</v>
      </c>
      <c r="S410" s="57">
        <f t="shared" ref="S410:AL410" si="833">R410+(($B$5*$P410)^S$10)/FACT(S$10)</f>
        <v>958.59999999999991</v>
      </c>
      <c r="T410" s="57">
        <f t="shared" si="833"/>
        <v>459457.47999999986</v>
      </c>
      <c r="U410" s="57">
        <f t="shared" si="833"/>
        <v>146812299.97599995</v>
      </c>
      <c r="V410" s="57">
        <f t="shared" si="833"/>
        <v>35183682793.518379</v>
      </c>
      <c r="W410" s="57">
        <f t="shared" si="833"/>
        <v>6745445119716.7549</v>
      </c>
      <c r="X410" s="57">
        <f t="shared" si="833"/>
        <v>1077703170452665.3</v>
      </c>
      <c r="Y410" s="57">
        <f t="shared" si="833"/>
        <v>1.47584719996E+17</v>
      </c>
      <c r="Z410" s="57">
        <f t="shared" si="833"/>
        <v>1.7684474634014015E+19</v>
      </c>
      <c r="AA410" s="57">
        <f t="shared" si="833"/>
        <v>1.8836095614855306E+21</v>
      </c>
      <c r="AB410" s="57">
        <f t="shared" si="833"/>
        <v>1.8056459587838671E+23</v>
      </c>
      <c r="AC410" s="57">
        <f t="shared" si="833"/>
        <v>1.5735556641066075E+25</v>
      </c>
      <c r="AD410" s="57">
        <f t="shared" si="833"/>
        <v>1.2570239218470435E+27</v>
      </c>
      <c r="AE410" s="57">
        <f t="shared" si="833"/>
        <v>9.2692234577327344E+28</v>
      </c>
      <c r="AF410" s="57">
        <f t="shared" si="833"/>
        <v>6.3468606434121788E+30</v>
      </c>
      <c r="AG410" s="57">
        <f t="shared" si="833"/>
        <v>4.0561297186342905E+32</v>
      </c>
      <c r="AH410" s="57">
        <f t="shared" si="833"/>
        <v>2.4301689728381435E+34</v>
      </c>
      <c r="AI410" s="57">
        <f t="shared" si="833"/>
        <v>1.3703536369073016E+36</v>
      </c>
      <c r="AJ410" s="57">
        <f t="shared" si="833"/>
        <v>7.2980317226825833E+37</v>
      </c>
      <c r="AK410" s="57">
        <f t="shared" si="833"/>
        <v>3.6821224821587197E+39</v>
      </c>
      <c r="AL410" s="57">
        <f t="shared" si="833"/>
        <v>1.764878493390978E+41</v>
      </c>
      <c r="AM410" s="57">
        <f t="shared" si="804"/>
        <v>1</v>
      </c>
      <c r="AN410" s="57">
        <f t="shared" si="799"/>
        <v>1.3888888888888889E-3</v>
      </c>
      <c r="AO410" s="57">
        <f t="shared" ref="AO410:BH410" si="834">AN410+1/((FACT($B$4-1-AO$10))*(($B$5*$P410)^AO$10))</f>
        <v>1.3975912002227792E-3</v>
      </c>
      <c r="AP410" s="57">
        <f t="shared" si="834"/>
        <v>1.3976366383563104E-3</v>
      </c>
      <c r="AQ410" s="57">
        <f t="shared" si="834"/>
        <v>1.3976368281563669E-3</v>
      </c>
      <c r="AR410" s="57">
        <f t="shared" si="834"/>
        <v>1.3976368287509785E-3</v>
      </c>
      <c r="AS410" s="57">
        <f t="shared" si="834"/>
        <v>1.3976368287522203E-3</v>
      </c>
      <c r="AT410" s="57">
        <f t="shared" si="834"/>
        <v>1.3976368287522216E-3</v>
      </c>
      <c r="AU410" s="57" t="e">
        <f t="shared" si="834"/>
        <v>#NUM!</v>
      </c>
      <c r="AV410" s="57" t="e">
        <f t="shared" si="834"/>
        <v>#NUM!</v>
      </c>
      <c r="AW410" s="57" t="e">
        <f t="shared" si="834"/>
        <v>#NUM!</v>
      </c>
      <c r="AX410" s="57" t="e">
        <f t="shared" si="834"/>
        <v>#NUM!</v>
      </c>
      <c r="AY410" s="57" t="e">
        <f t="shared" si="834"/>
        <v>#NUM!</v>
      </c>
      <c r="AZ410" s="57" t="e">
        <f t="shared" si="834"/>
        <v>#NUM!</v>
      </c>
      <c r="BA410" s="57" t="e">
        <f t="shared" si="834"/>
        <v>#NUM!</v>
      </c>
      <c r="BB410" s="57" t="e">
        <f t="shared" si="834"/>
        <v>#NUM!</v>
      </c>
      <c r="BC410" s="57" t="e">
        <f t="shared" si="834"/>
        <v>#NUM!</v>
      </c>
      <c r="BD410" s="57" t="e">
        <f t="shared" si="834"/>
        <v>#NUM!</v>
      </c>
      <c r="BE410" s="57" t="e">
        <f t="shared" si="834"/>
        <v>#NUM!</v>
      </c>
      <c r="BF410" s="57" t="e">
        <f t="shared" si="834"/>
        <v>#NUM!</v>
      </c>
      <c r="BG410" s="57" t="e">
        <f t="shared" si="834"/>
        <v>#NUM!</v>
      </c>
      <c r="BH410" s="57" t="e">
        <f t="shared" si="834"/>
        <v>#NUM!</v>
      </c>
      <c r="BI410" s="5">
        <f t="shared" si="806"/>
        <v>4.7699563502619737</v>
      </c>
    </row>
    <row r="411" spans="4:61">
      <c r="P411" s="58">
        <v>200</v>
      </c>
      <c r="Q411" s="57">
        <f t="shared" si="801"/>
        <v>0</v>
      </c>
      <c r="R411" s="57">
        <f t="shared" si="802"/>
        <v>1</v>
      </c>
      <c r="S411" s="57">
        <f t="shared" ref="S411:AL411" si="835">R411+(($B$5*$P411)^S$10)/FACT(S$10)</f>
        <v>961</v>
      </c>
      <c r="T411" s="57">
        <f t="shared" si="835"/>
        <v>461761</v>
      </c>
      <c r="U411" s="57">
        <f t="shared" si="835"/>
        <v>147917761</v>
      </c>
      <c r="V411" s="57">
        <f t="shared" si="835"/>
        <v>35537357761</v>
      </c>
      <c r="W411" s="57">
        <f t="shared" si="835"/>
        <v>6830309837761</v>
      </c>
      <c r="X411" s="57">
        <f t="shared" si="835"/>
        <v>1093993906637761</v>
      </c>
      <c r="Y411" s="57">
        <f t="shared" si="835"/>
        <v>1.5019071575349491E+17</v>
      </c>
      <c r="Z411" s="57">
        <f t="shared" si="835"/>
        <v>1.8041797337376352E+19</v>
      </c>
      <c r="AA411" s="57">
        <f t="shared" si="835"/>
        <v>1.9264798369771477E+21</v>
      </c>
      <c r="AB411" s="57">
        <f t="shared" si="835"/>
        <v>1.8513653164239523E+23</v>
      </c>
      <c r="AC411" s="57">
        <f t="shared" si="835"/>
        <v>1.6174377416478882E+25</v>
      </c>
      <c r="AD411" s="57">
        <f t="shared" si="835"/>
        <v>1.2953136482033976E+27</v>
      </c>
      <c r="AE411" s="57">
        <f t="shared" si="835"/>
        <v>9.5754829029391243E+28</v>
      </c>
      <c r="AF411" s="57">
        <f t="shared" si="835"/>
        <v>6.5729787408822717E+30</v>
      </c>
      <c r="AG411" s="57">
        <f t="shared" si="835"/>
        <v>4.2111530909946668E+32</v>
      </c>
      <c r="AH411" s="57">
        <f t="shared" si="835"/>
        <v>2.5293655130614531E+34</v>
      </c>
      <c r="AI411" s="57">
        <f t="shared" si="835"/>
        <v>1.4298606097573474E+36</v>
      </c>
      <c r="AJ411" s="57">
        <f t="shared" si="835"/>
        <v>7.6340098189849788E+37</v>
      </c>
      <c r="AK411" s="57">
        <f t="shared" si="835"/>
        <v>3.8612784180260987E+39</v>
      </c>
      <c r="AL411" s="57">
        <f t="shared" si="835"/>
        <v>1.8553831777016605E+41</v>
      </c>
      <c r="AM411" s="57">
        <f t="shared" si="804"/>
        <v>1</v>
      </c>
      <c r="AN411" s="57">
        <f t="shared" si="799"/>
        <v>1.3888888888888889E-3</v>
      </c>
      <c r="AO411" s="57">
        <f t="shared" ref="AO411:BH411" si="836">AN411+1/((FACT($B$4-1-AO$10))*(($B$5*$P411)^AO$10))</f>
        <v>1.3975694444444446E-3</v>
      </c>
      <c r="AP411" s="57">
        <f t="shared" si="836"/>
        <v>1.3976146556712965E-3</v>
      </c>
      <c r="AQ411" s="57">
        <f t="shared" si="836"/>
        <v>1.3976148440514083E-3</v>
      </c>
      <c r="AR411" s="57">
        <f t="shared" si="836"/>
        <v>1.3976148446400963E-3</v>
      </c>
      <c r="AS411" s="57">
        <f t="shared" si="836"/>
        <v>1.3976148446413227E-3</v>
      </c>
      <c r="AT411" s="57">
        <f t="shared" si="836"/>
        <v>1.397614844641324E-3</v>
      </c>
      <c r="AU411" s="57" t="e">
        <f t="shared" si="836"/>
        <v>#NUM!</v>
      </c>
      <c r="AV411" s="57" t="e">
        <f t="shared" si="836"/>
        <v>#NUM!</v>
      </c>
      <c r="AW411" s="57" t="e">
        <f t="shared" si="836"/>
        <v>#NUM!</v>
      </c>
      <c r="AX411" s="57" t="e">
        <f t="shared" si="836"/>
        <v>#NUM!</v>
      </c>
      <c r="AY411" s="57" t="e">
        <f t="shared" si="836"/>
        <v>#NUM!</v>
      </c>
      <c r="AZ411" s="57" t="e">
        <f t="shared" si="836"/>
        <v>#NUM!</v>
      </c>
      <c r="BA411" s="57" t="e">
        <f t="shared" si="836"/>
        <v>#NUM!</v>
      </c>
      <c r="BB411" s="57" t="e">
        <f t="shared" si="836"/>
        <v>#NUM!</v>
      </c>
      <c r="BC411" s="57" t="e">
        <f t="shared" si="836"/>
        <v>#NUM!</v>
      </c>
      <c r="BD411" s="57" t="e">
        <f t="shared" si="836"/>
        <v>#NUM!</v>
      </c>
      <c r="BE411" s="57" t="e">
        <f t="shared" si="836"/>
        <v>#NUM!</v>
      </c>
      <c r="BF411" s="57" t="e">
        <f t="shared" si="836"/>
        <v>#NUM!</v>
      </c>
      <c r="BG411" s="57" t="e">
        <f t="shared" si="836"/>
        <v>#NUM!</v>
      </c>
      <c r="BH411" s="57" t="e">
        <f t="shared" si="836"/>
        <v>#NUM!</v>
      </c>
      <c r="BI411" s="5">
        <f t="shared" si="806"/>
        <v>4.7700313804105035</v>
      </c>
    </row>
  </sheetData>
  <sheetProtection password="C6E8" sheet="1" objects="1" scenarios="1" selectLockedCells="1" selectUnlockedCells="1"/>
  <pageMargins left="0.7" right="0.7" top="0.78740157499999996" bottom="0.78740157499999996" header="0.3" footer="0.3"/>
  <drawing r:id="rId1"/>
  <legacyDrawing r:id="rId2"/>
  <controls>
    <mc:AlternateContent xmlns:mc="http://schemas.openxmlformats.org/markup-compatibility/2006">
      <mc:Choice Requires="x14">
        <control shapeId="6145" r:id="rId3" name="ScrollBar1">
          <controlPr defaultSize="0" autoLine="0" linkedCell="Q9" r:id="rId4">
            <anchor moveWithCells="1">
              <from>
                <xdr:col>3</xdr:col>
                <xdr:colOff>60960</xdr:colOff>
                <xdr:row>3</xdr:row>
                <xdr:rowOff>22860</xdr:rowOff>
              </from>
              <to>
                <xdr:col>7</xdr:col>
                <xdr:colOff>525780</xdr:colOff>
                <xdr:row>3</xdr:row>
                <xdr:rowOff>152400</xdr:rowOff>
              </to>
            </anchor>
          </controlPr>
        </control>
      </mc:Choice>
      <mc:Fallback>
        <control shapeId="6145" r:id="rId3" name="ScrollBar1"/>
      </mc:Fallback>
    </mc:AlternateContent>
    <mc:AlternateContent xmlns:mc="http://schemas.openxmlformats.org/markup-compatibility/2006">
      <mc:Choice Requires="x14">
        <control shapeId="6146" r:id="rId5" name="ScrollBar2">
          <controlPr defaultSize="0" autoLine="0" linkedCell="S9" r:id="rId6">
            <anchor moveWithCells="1">
              <from>
                <xdr:col>3</xdr:col>
                <xdr:colOff>45720</xdr:colOff>
                <xdr:row>4</xdr:row>
                <xdr:rowOff>30480</xdr:rowOff>
              </from>
              <to>
                <xdr:col>7</xdr:col>
                <xdr:colOff>510540</xdr:colOff>
                <xdr:row>4</xdr:row>
                <xdr:rowOff>160020</xdr:rowOff>
              </to>
            </anchor>
          </controlPr>
        </control>
      </mc:Choice>
      <mc:Fallback>
        <control shapeId="6146" r:id="rId5" name="ScrollBar2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/>
  <dimension ref="A1:X403"/>
  <sheetViews>
    <sheetView workbookViewId="0">
      <pane ySplit="6" topLeftCell="A7" activePane="bottomLeft" state="frozen"/>
      <selection pane="bottomLeft" activeCell="M1" sqref="M1"/>
    </sheetView>
  </sheetViews>
  <sheetFormatPr defaultRowHeight="14.4"/>
  <cols>
    <col min="1" max="1" width="30.109375" bestFit="1" customWidth="1"/>
    <col min="4" max="8" width="9.109375" style="6"/>
    <col min="15" max="15" width="9.109375" style="4"/>
    <col min="16" max="16" width="9.109375" style="56" hidden="1" customWidth="1"/>
    <col min="17" max="19" width="11" style="56" hidden="1" customWidth="1"/>
    <col min="20" max="23" width="9.109375" style="56" hidden="1" customWidth="1"/>
    <col min="24" max="24" width="9.109375" style="4"/>
  </cols>
  <sheetData>
    <row r="1" spans="1:24" s="10" customFormat="1" ht="21">
      <c r="A1" s="9" t="s">
        <v>33</v>
      </c>
      <c r="D1" s="11"/>
      <c r="E1" s="11"/>
      <c r="F1" s="11"/>
      <c r="G1" s="11"/>
      <c r="M1" s="65" t="s">
        <v>26</v>
      </c>
      <c r="O1" s="12"/>
      <c r="P1" s="54"/>
      <c r="Q1" s="54"/>
      <c r="R1" s="54"/>
      <c r="S1" s="54"/>
      <c r="T1" s="54"/>
      <c r="U1" s="54"/>
      <c r="V1" s="54"/>
      <c r="W1" s="54"/>
      <c r="X1" s="12"/>
    </row>
    <row r="2" spans="1:24" s="14" customFormat="1">
      <c r="A2" s="14" t="s">
        <v>39</v>
      </c>
      <c r="D2" s="15"/>
      <c r="E2" s="15"/>
      <c r="F2" s="15"/>
      <c r="G2" s="15"/>
      <c r="H2" s="15"/>
      <c r="O2" s="16"/>
      <c r="P2" s="55"/>
      <c r="Q2" s="55"/>
      <c r="R2" s="55"/>
      <c r="S2" s="55"/>
      <c r="T2" s="55"/>
      <c r="U2" s="55"/>
      <c r="V2" s="55"/>
      <c r="W2" s="55"/>
      <c r="X2" s="16"/>
    </row>
    <row r="3" spans="1:24" s="1" customFormat="1">
      <c r="C3" s="7"/>
      <c r="D3" s="5"/>
      <c r="E3" s="5"/>
      <c r="F3" s="5"/>
      <c r="G3" s="5"/>
      <c r="H3" s="5"/>
      <c r="I3" s="8"/>
      <c r="O3" s="3"/>
      <c r="P3" s="57" t="s">
        <v>0</v>
      </c>
      <c r="Q3" s="57" t="s">
        <v>15</v>
      </c>
      <c r="R3" s="57" t="s">
        <v>17</v>
      </c>
      <c r="S3" s="57" t="s">
        <v>18</v>
      </c>
      <c r="T3" s="57" t="s">
        <v>1</v>
      </c>
      <c r="U3" s="57" t="s">
        <v>16</v>
      </c>
      <c r="V3" s="57" t="s">
        <v>5</v>
      </c>
      <c r="W3" s="57"/>
      <c r="X3" s="3"/>
    </row>
    <row r="4" spans="1:24" s="1" customFormat="1">
      <c r="A4" s="19" t="s">
        <v>34</v>
      </c>
      <c r="B4" s="17">
        <v>1</v>
      </c>
      <c r="C4" s="7">
        <v>1</v>
      </c>
      <c r="D4" s="5"/>
      <c r="E4" s="5"/>
      <c r="F4" s="5"/>
      <c r="G4" s="5"/>
      <c r="H4" s="5"/>
      <c r="I4" s="8">
        <v>15</v>
      </c>
      <c r="O4" s="3"/>
      <c r="P4" s="58">
        <v>-10</v>
      </c>
      <c r="Q4" s="57">
        <f>(1/(SQRT(2*PI())*1))*EXP(-0.5*((P4)/1)^2)</f>
        <v>7.6945986267064199E-23</v>
      </c>
      <c r="R4" s="57">
        <f>IF($B$4=1,SQRT(PI()),IF(ROUND($B$4/2,0)=($B$4/2),FACT(($B$4-2)/2),((FACTDOUBLE($B$4-2))*SQRT(PI()))/(2^(($B$4-1)/2))))</f>
        <v>1.7724538509055159</v>
      </c>
      <c r="S4" s="57">
        <f>IF($B$4=1,1,IF(ROUND($B$4/2,0)=($B$4/2),((FACTDOUBLE($B$4-1))*SQRT(PI()))/(2^($B$4/2)),FACT(($B$4-1)/2)))</f>
        <v>1</v>
      </c>
      <c r="T4" s="57">
        <f>($S$4/($R$4*SQRT(PI()*$B$4)))*((1+((P4)^2)/$B$4)^(-($B$4+1)/2))</f>
        <v>3.1515830315226806E-3</v>
      </c>
      <c r="U4" s="57">
        <f>0</f>
        <v>0</v>
      </c>
      <c r="V4" s="57">
        <f>0</f>
        <v>0</v>
      </c>
      <c r="W4" s="57"/>
      <c r="X4" s="3"/>
    </row>
    <row r="5" spans="1:24" s="1" customFormat="1">
      <c r="A5" s="20"/>
      <c r="B5" s="21"/>
      <c r="C5" s="22"/>
      <c r="D5" s="23"/>
      <c r="E5" s="23"/>
      <c r="F5" s="23"/>
      <c r="G5" s="23"/>
      <c r="H5" s="23"/>
      <c r="I5" s="24"/>
      <c r="O5" s="3"/>
      <c r="P5" s="57">
        <v>-9.5</v>
      </c>
      <c r="Q5" s="57">
        <f t="shared" ref="Q5:Q44" si="0">(1/(SQRT(2*PI())*1))*EXP(-0.5*((P5)/1)^2)</f>
        <v>1.007793539430001E-20</v>
      </c>
      <c r="R5" s="57"/>
      <c r="S5" s="57"/>
      <c r="T5" s="57">
        <f t="shared" ref="T5:T44" si="1">($S$4/($R$4*SQRT(PI()*$B$4)))*((1+((P5)^2)/$B$4)^(-($B$4+1)/2))</f>
        <v>3.4883275198223642E-3</v>
      </c>
      <c r="U5" s="57">
        <f>U4+ABS(P5-P4)*Q5</f>
        <v>5.0389676971500049E-21</v>
      </c>
      <c r="V5" s="57">
        <f>V4+ABS(P5-P4)*T5</f>
        <v>1.7441637599111821E-3</v>
      </c>
      <c r="W5" s="57"/>
      <c r="X5" s="3"/>
    </row>
    <row r="6" spans="1:24" s="1" customFormat="1">
      <c r="A6" s="2" t="str">
        <f>CONCATENATE("X--&gt;","t",B4)</f>
        <v>X--&gt;t1</v>
      </c>
      <c r="B6" s="2" t="str">
        <f>IF(B4&gt;2,CONCATENATE("E(X)=0; ","D(X)=",ROUND(B4/(B4-2),1)),"")</f>
        <v/>
      </c>
      <c r="D6" s="5"/>
      <c r="E6" s="5"/>
      <c r="F6" s="5"/>
      <c r="G6" s="5"/>
      <c r="H6" s="5"/>
      <c r="O6" s="3"/>
      <c r="P6" s="58">
        <v>-9</v>
      </c>
      <c r="Q6" s="57">
        <f t="shared" si="0"/>
        <v>1.0279773571668917E-18</v>
      </c>
      <c r="R6" s="57"/>
      <c r="S6" s="57"/>
      <c r="T6" s="57">
        <f t="shared" si="1"/>
        <v>3.8818278802901312E-3</v>
      </c>
      <c r="U6" s="57">
        <f t="shared" ref="U6:U44" si="2">U5+ABS(P6-P5)*Q6</f>
        <v>5.1902764628059584E-19</v>
      </c>
      <c r="V6" s="57">
        <f t="shared" ref="V6:V44" si="3">V5+ABS(P6-P5)*T6</f>
        <v>3.6850777000562475E-3</v>
      </c>
      <c r="W6" s="57"/>
      <c r="X6" s="3"/>
    </row>
    <row r="7" spans="1:24" s="1" customFormat="1">
      <c r="D7" s="5"/>
      <c r="E7" s="5"/>
      <c r="F7" s="5"/>
      <c r="G7" s="5"/>
      <c r="H7" s="5"/>
      <c r="O7" s="3"/>
      <c r="P7" s="57">
        <v>-8.5</v>
      </c>
      <c r="Q7" s="57">
        <f t="shared" si="0"/>
        <v>8.1662356316695502E-17</v>
      </c>
      <c r="R7" s="57"/>
      <c r="S7" s="57"/>
      <c r="T7" s="57">
        <f t="shared" si="1"/>
        <v>4.3455274564340035E-3</v>
      </c>
      <c r="U7" s="57">
        <f t="shared" si="2"/>
        <v>4.1350205804628345E-17</v>
      </c>
      <c r="V7" s="57">
        <f t="shared" si="3"/>
        <v>5.8578414282732492E-3</v>
      </c>
      <c r="W7" s="57"/>
      <c r="X7" s="3"/>
    </row>
    <row r="8" spans="1:24" s="1" customFormat="1">
      <c r="D8" s="5"/>
      <c r="E8" s="5"/>
      <c r="F8" s="5"/>
      <c r="G8" s="5"/>
      <c r="H8" s="5"/>
      <c r="O8" s="3"/>
      <c r="P8" s="58">
        <v>-8</v>
      </c>
      <c r="Q8" s="57">
        <f t="shared" si="0"/>
        <v>5.0522710835368927E-15</v>
      </c>
      <c r="R8" s="57"/>
      <c r="S8" s="57"/>
      <c r="T8" s="57">
        <f t="shared" si="1"/>
        <v>4.8970751720583197E-3</v>
      </c>
      <c r="U8" s="57">
        <f t="shared" si="2"/>
        <v>2.5674857475730748E-15</v>
      </c>
      <c r="V8" s="57">
        <f t="shared" si="3"/>
        <v>8.3063790143024091E-3</v>
      </c>
      <c r="W8" s="57"/>
      <c r="X8" s="3"/>
    </row>
    <row r="9" spans="1:24" s="1" customFormat="1">
      <c r="D9" s="5"/>
      <c r="E9" s="5"/>
      <c r="F9" s="5"/>
      <c r="G9" s="5"/>
      <c r="H9" s="5"/>
      <c r="O9" s="3"/>
      <c r="P9" s="57">
        <v>-7.5</v>
      </c>
      <c r="Q9" s="57">
        <f t="shared" si="0"/>
        <v>2.4343205330290096E-13</v>
      </c>
      <c r="R9" s="57"/>
      <c r="S9" s="57"/>
      <c r="T9" s="57">
        <f t="shared" si="1"/>
        <v>5.5599980119439433E-3</v>
      </c>
      <c r="U9" s="57">
        <f t="shared" si="2"/>
        <v>1.2428351239902357E-13</v>
      </c>
      <c r="V9" s="57">
        <f t="shared" si="3"/>
        <v>1.108637802027438E-2</v>
      </c>
      <c r="W9" s="57"/>
      <c r="X9" s="3"/>
    </row>
    <row r="10" spans="1:24" s="1" customFormat="1">
      <c r="D10" s="5"/>
      <c r="E10" s="5"/>
      <c r="F10" s="5"/>
      <c r="G10" s="5"/>
      <c r="H10" s="5"/>
      <c r="O10" s="3"/>
      <c r="P10" s="58">
        <v>-7</v>
      </c>
      <c r="Q10" s="57">
        <f t="shared" si="0"/>
        <v>9.1347204083645936E-12</v>
      </c>
      <c r="R10" s="57"/>
      <c r="S10" s="57"/>
      <c r="T10" s="57">
        <f t="shared" si="1"/>
        <v>6.3661977236758151E-3</v>
      </c>
      <c r="U10" s="57">
        <f t="shared" si="2"/>
        <v>4.6916437165813202E-12</v>
      </c>
      <c r="V10" s="57">
        <f t="shared" si="3"/>
        <v>1.4269476882112287E-2</v>
      </c>
      <c r="W10" s="57"/>
      <c r="X10" s="3"/>
    </row>
    <row r="11" spans="1:24" s="1" customFormat="1">
      <c r="D11" s="5"/>
      <c r="E11" s="5"/>
      <c r="F11" s="5"/>
      <c r="G11" s="5"/>
      <c r="H11" s="5"/>
      <c r="O11" s="3"/>
      <c r="P11" s="57">
        <v>-6.5</v>
      </c>
      <c r="Q11" s="57">
        <f t="shared" si="0"/>
        <v>2.6695566147628519E-10</v>
      </c>
      <c r="R11" s="57"/>
      <c r="S11" s="57"/>
      <c r="T11" s="57">
        <f t="shared" si="1"/>
        <v>7.3597661545385142E-3</v>
      </c>
      <c r="U11" s="57">
        <f t="shared" si="2"/>
        <v>1.3816947445472392E-10</v>
      </c>
      <c r="V11" s="57">
        <f t="shared" si="3"/>
        <v>1.7949359959381544E-2</v>
      </c>
      <c r="W11" s="57"/>
      <c r="X11" s="3"/>
    </row>
    <row r="12" spans="1:24" s="1" customFormat="1">
      <c r="D12" s="5"/>
      <c r="E12" s="5"/>
      <c r="F12" s="5"/>
      <c r="G12" s="5"/>
      <c r="H12" s="5"/>
      <c r="O12" s="3"/>
      <c r="P12" s="58">
        <v>-6</v>
      </c>
      <c r="Q12" s="57">
        <f t="shared" si="0"/>
        <v>6.0758828498232861E-9</v>
      </c>
      <c r="R12" s="57"/>
      <c r="S12" s="57"/>
      <c r="T12" s="57">
        <f t="shared" si="1"/>
        <v>8.6029698968592104E-3</v>
      </c>
      <c r="U12" s="57">
        <f t="shared" si="2"/>
        <v>3.1761108993663668E-9</v>
      </c>
      <c r="V12" s="57">
        <f t="shared" si="3"/>
        <v>2.2250844907811151E-2</v>
      </c>
      <c r="W12" s="57"/>
      <c r="X12" s="3"/>
    </row>
    <row r="13" spans="1:24" s="1" customFormat="1">
      <c r="D13" s="5"/>
      <c r="E13" s="5"/>
      <c r="F13" s="5"/>
      <c r="G13" s="5"/>
      <c r="H13" s="5"/>
      <c r="O13" s="3"/>
      <c r="P13" s="57">
        <v>-5.5</v>
      </c>
      <c r="Q13" s="57">
        <f t="shared" si="0"/>
        <v>1.0769760042543276E-7</v>
      </c>
      <c r="R13" s="57"/>
      <c r="S13" s="57"/>
      <c r="T13" s="57">
        <f t="shared" si="1"/>
        <v>1.0185916357881304E-2</v>
      </c>
      <c r="U13" s="57">
        <f t="shared" si="2"/>
        <v>5.7024911112082746E-8</v>
      </c>
      <c r="V13" s="57">
        <f t="shared" si="3"/>
        <v>2.7343803086751804E-2</v>
      </c>
      <c r="W13" s="57"/>
      <c r="X13" s="3"/>
    </row>
    <row r="14" spans="1:24" s="1" customFormat="1">
      <c r="D14" s="5"/>
      <c r="E14" s="5"/>
      <c r="F14" s="5"/>
      <c r="G14" s="5"/>
      <c r="H14" s="5"/>
      <c r="O14" s="3"/>
      <c r="P14" s="58">
        <v>-5</v>
      </c>
      <c r="Q14" s="57">
        <f t="shared" si="0"/>
        <v>1.4867195147342977E-6</v>
      </c>
      <c r="R14" s="57"/>
      <c r="S14" s="57"/>
      <c r="T14" s="57">
        <f t="shared" si="1"/>
        <v>1.2242687930145799E-2</v>
      </c>
      <c r="U14" s="57">
        <f t="shared" si="2"/>
        <v>8.0038466847923162E-7</v>
      </c>
      <c r="V14" s="57">
        <f t="shared" si="3"/>
        <v>3.3465147051824705E-2</v>
      </c>
      <c r="W14" s="57"/>
      <c r="X14" s="3"/>
    </row>
    <row r="15" spans="1:24" s="1" customFormat="1">
      <c r="D15" s="5"/>
      <c r="E15" s="5"/>
      <c r="F15" s="5"/>
      <c r="G15" s="5"/>
      <c r="H15" s="5"/>
      <c r="O15" s="3"/>
      <c r="P15" s="57">
        <v>-4.5</v>
      </c>
      <c r="Q15" s="57">
        <f t="shared" si="0"/>
        <v>1.5983741106905475E-5</v>
      </c>
      <c r="R15" s="57"/>
      <c r="S15" s="57"/>
      <c r="T15" s="57">
        <f t="shared" si="1"/>
        <v>1.4979288761590152E-2</v>
      </c>
      <c r="U15" s="57">
        <f t="shared" si="2"/>
        <v>8.7922552219319689E-6</v>
      </c>
      <c r="V15" s="57">
        <f t="shared" si="3"/>
        <v>4.0954791432619778E-2</v>
      </c>
      <c r="W15" s="57"/>
      <c r="X15" s="3"/>
    </row>
    <row r="16" spans="1:24" s="1" customFormat="1">
      <c r="D16" s="5"/>
      <c r="E16" s="5"/>
      <c r="F16" s="5"/>
      <c r="G16" s="5"/>
      <c r="H16" s="5"/>
      <c r="O16" s="3"/>
      <c r="P16" s="58">
        <v>-4</v>
      </c>
      <c r="Q16" s="57">
        <f t="shared" si="0"/>
        <v>1.3383022576488537E-4</v>
      </c>
      <c r="R16" s="57"/>
      <c r="S16" s="57"/>
      <c r="T16" s="57">
        <f t="shared" si="1"/>
        <v>1.8724110951987692E-2</v>
      </c>
      <c r="U16" s="57">
        <f t="shared" si="2"/>
        <v>7.5707368104374658E-5</v>
      </c>
      <c r="V16" s="57">
        <f t="shared" si="3"/>
        <v>5.0316846908613627E-2</v>
      </c>
      <c r="W16" s="57"/>
      <c r="X16" s="3"/>
    </row>
    <row r="17" spans="4:24" s="1" customFormat="1">
      <c r="D17" s="5"/>
      <c r="E17" s="5"/>
      <c r="F17" s="5"/>
      <c r="G17" s="5"/>
      <c r="H17" s="5"/>
      <c r="O17" s="3"/>
      <c r="P17" s="57">
        <v>-3.5</v>
      </c>
      <c r="Q17" s="57">
        <f t="shared" si="0"/>
        <v>8.7268269504576015E-4</v>
      </c>
      <c r="R17" s="57"/>
      <c r="S17" s="57"/>
      <c r="T17" s="57">
        <f t="shared" si="1"/>
        <v>2.402338763651251E-2</v>
      </c>
      <c r="U17" s="57">
        <f t="shared" si="2"/>
        <v>5.1204871562725469E-4</v>
      </c>
      <c r="V17" s="57">
        <f t="shared" si="3"/>
        <v>6.2328540726869885E-2</v>
      </c>
      <c r="W17" s="57"/>
      <c r="X17" s="3"/>
    </row>
    <row r="18" spans="4:24" s="1" customFormat="1">
      <c r="D18" s="5"/>
      <c r="E18" s="5"/>
      <c r="F18" s="5"/>
      <c r="G18" s="5"/>
      <c r="H18" s="5"/>
      <c r="O18" s="3"/>
      <c r="P18" s="58">
        <v>-3</v>
      </c>
      <c r="Q18" s="57">
        <f t="shared" si="0"/>
        <v>4.4318484119380075E-3</v>
      </c>
      <c r="R18" s="57"/>
      <c r="S18" s="57"/>
      <c r="T18" s="57">
        <f t="shared" si="1"/>
        <v>3.1830988618379075E-2</v>
      </c>
      <c r="U18" s="57">
        <f t="shared" si="2"/>
        <v>2.7279729215962585E-3</v>
      </c>
      <c r="V18" s="57">
        <f t="shared" si="3"/>
        <v>7.8244035036059423E-2</v>
      </c>
      <c r="W18" s="57"/>
      <c r="X18" s="3"/>
    </row>
    <row r="19" spans="4:24" s="1" customFormat="1">
      <c r="D19" s="5"/>
      <c r="E19" s="5"/>
      <c r="F19" s="5"/>
      <c r="G19" s="5"/>
      <c r="H19" s="5"/>
      <c r="O19" s="3"/>
      <c r="P19" s="57">
        <v>-2.5</v>
      </c>
      <c r="Q19" s="57">
        <f t="shared" si="0"/>
        <v>1.752830049356854E-2</v>
      </c>
      <c r="R19" s="57"/>
      <c r="S19" s="57"/>
      <c r="T19" s="57">
        <f t="shared" si="1"/>
        <v>4.3904811887419411E-2</v>
      </c>
      <c r="U19" s="57">
        <f t="shared" si="2"/>
        <v>1.1492123168380528E-2</v>
      </c>
      <c r="V19" s="57">
        <f t="shared" si="3"/>
        <v>0.10019644097976912</v>
      </c>
      <c r="W19" s="57"/>
      <c r="X19" s="3"/>
    </row>
    <row r="20" spans="4:24" s="1" customFormat="1">
      <c r="D20" s="5"/>
      <c r="E20" s="5"/>
      <c r="F20" s="5"/>
      <c r="G20" s="5"/>
      <c r="H20" s="5"/>
      <c r="O20" s="3"/>
      <c r="P20" s="58">
        <v>-2</v>
      </c>
      <c r="Q20" s="57">
        <f t="shared" si="0"/>
        <v>5.3990966513188063E-2</v>
      </c>
      <c r="R20" s="57"/>
      <c r="S20" s="57"/>
      <c r="T20" s="57">
        <f t="shared" si="1"/>
        <v>6.3661977236758149E-2</v>
      </c>
      <c r="U20" s="57">
        <f t="shared" si="2"/>
        <v>3.8487606424974563E-2</v>
      </c>
      <c r="V20" s="57">
        <f t="shared" si="3"/>
        <v>0.1320274295981482</v>
      </c>
      <c r="W20" s="57"/>
      <c r="X20" s="3"/>
    </row>
    <row r="21" spans="4:24" s="1" customFormat="1">
      <c r="D21" s="5"/>
      <c r="E21" s="5"/>
      <c r="F21" s="5"/>
      <c r="G21" s="5"/>
      <c r="H21" s="5"/>
      <c r="O21" s="3"/>
      <c r="P21" s="57">
        <v>-1.5</v>
      </c>
      <c r="Q21" s="57">
        <f t="shared" si="0"/>
        <v>0.12951759566589174</v>
      </c>
      <c r="R21" s="57"/>
      <c r="S21" s="57"/>
      <c r="T21" s="57">
        <f t="shared" si="1"/>
        <v>9.7941503441166394E-2</v>
      </c>
      <c r="U21" s="57">
        <f t="shared" si="2"/>
        <v>0.10324640425792043</v>
      </c>
      <c r="V21" s="57">
        <f t="shared" si="3"/>
        <v>0.18099818131873141</v>
      </c>
      <c r="W21" s="57"/>
      <c r="X21" s="3"/>
    </row>
    <row r="22" spans="4:24" s="1" customFormat="1">
      <c r="D22" s="5"/>
      <c r="E22" s="5"/>
      <c r="F22" s="5"/>
      <c r="G22" s="5"/>
      <c r="H22" s="5"/>
      <c r="O22" s="3"/>
      <c r="P22" s="58">
        <v>-1</v>
      </c>
      <c r="Q22" s="57">
        <f t="shared" si="0"/>
        <v>0.24197072451914337</v>
      </c>
      <c r="R22" s="57"/>
      <c r="S22" s="57"/>
      <c r="T22" s="57">
        <f t="shared" si="1"/>
        <v>0.15915494309189537</v>
      </c>
      <c r="U22" s="57">
        <f t="shared" si="2"/>
        <v>0.2242317665174921</v>
      </c>
      <c r="V22" s="57">
        <f t="shared" si="3"/>
        <v>0.2605756528646791</v>
      </c>
      <c r="W22" s="57"/>
      <c r="X22" s="3"/>
    </row>
    <row r="23" spans="4:24" s="1" customFormat="1">
      <c r="D23" s="5"/>
      <c r="E23" s="5"/>
      <c r="F23" s="5"/>
      <c r="G23" s="5"/>
      <c r="H23" s="5"/>
      <c r="O23" s="3"/>
      <c r="P23" s="57">
        <v>-0.5</v>
      </c>
      <c r="Q23" s="57">
        <f t="shared" si="0"/>
        <v>0.35206532676429952</v>
      </c>
      <c r="R23" s="57"/>
      <c r="S23" s="57"/>
      <c r="T23" s="57">
        <f t="shared" si="1"/>
        <v>0.2546479089470326</v>
      </c>
      <c r="U23" s="57">
        <f t="shared" si="2"/>
        <v>0.40026442989964184</v>
      </c>
      <c r="V23" s="57">
        <f t="shared" si="3"/>
        <v>0.3878996073381954</v>
      </c>
      <c r="W23" s="57"/>
      <c r="X23" s="3"/>
    </row>
    <row r="24" spans="4:24" s="1" customFormat="1">
      <c r="D24" s="5"/>
      <c r="E24" s="5"/>
      <c r="F24" s="5"/>
      <c r="G24" s="5"/>
      <c r="H24" s="5"/>
      <c r="O24" s="3"/>
      <c r="P24" s="58">
        <v>0</v>
      </c>
      <c r="Q24" s="57">
        <f t="shared" si="0"/>
        <v>0.3989422804014327</v>
      </c>
      <c r="R24" s="57"/>
      <c r="S24" s="57"/>
      <c r="T24" s="57">
        <f t="shared" si="1"/>
        <v>0.31830988618379075</v>
      </c>
      <c r="U24" s="57">
        <f t="shared" si="2"/>
        <v>0.59973557010035816</v>
      </c>
      <c r="V24" s="57">
        <f t="shared" si="3"/>
        <v>0.54705455043009077</v>
      </c>
      <c r="W24" s="57"/>
      <c r="X24" s="3"/>
    </row>
    <row r="25" spans="4:24" s="1" customFormat="1">
      <c r="D25" s="5"/>
      <c r="E25" s="5"/>
      <c r="F25" s="5"/>
      <c r="G25" s="5"/>
      <c r="H25" s="5"/>
      <c r="O25" s="3"/>
      <c r="P25" s="57">
        <v>0.5</v>
      </c>
      <c r="Q25" s="57">
        <f t="shared" si="0"/>
        <v>0.35206532676429952</v>
      </c>
      <c r="R25" s="57"/>
      <c r="S25" s="57"/>
      <c r="T25" s="57">
        <f t="shared" si="1"/>
        <v>0.2546479089470326</v>
      </c>
      <c r="U25" s="57">
        <f t="shared" si="2"/>
        <v>0.7757682334825079</v>
      </c>
      <c r="V25" s="57">
        <f t="shared" si="3"/>
        <v>0.67437850490360707</v>
      </c>
      <c r="W25" s="57"/>
      <c r="X25" s="3"/>
    </row>
    <row r="26" spans="4:24" s="1" customFormat="1">
      <c r="D26" s="5"/>
      <c r="E26" s="5"/>
      <c r="F26" s="5"/>
      <c r="G26" s="5"/>
      <c r="H26" s="5"/>
      <c r="O26" s="3"/>
      <c r="P26" s="58">
        <v>1</v>
      </c>
      <c r="Q26" s="57">
        <f t="shared" si="0"/>
        <v>0.24197072451914337</v>
      </c>
      <c r="R26" s="57"/>
      <c r="S26" s="57"/>
      <c r="T26" s="57">
        <f t="shared" si="1"/>
        <v>0.15915494309189537</v>
      </c>
      <c r="U26" s="57">
        <f t="shared" si="2"/>
        <v>0.89675359574207958</v>
      </c>
      <c r="V26" s="57">
        <f t="shared" si="3"/>
        <v>0.7539559764495547</v>
      </c>
      <c r="W26" s="57"/>
      <c r="X26" s="3"/>
    </row>
    <row r="27" spans="4:24" s="1" customFormat="1">
      <c r="D27" s="5"/>
      <c r="E27" s="5"/>
      <c r="F27" s="5"/>
      <c r="G27" s="5"/>
      <c r="H27" s="5"/>
      <c r="O27" s="3"/>
      <c r="P27" s="57">
        <v>1.5</v>
      </c>
      <c r="Q27" s="57">
        <f t="shared" si="0"/>
        <v>0.12951759566589174</v>
      </c>
      <c r="R27" s="57"/>
      <c r="S27" s="57"/>
      <c r="T27" s="57">
        <f t="shared" si="1"/>
        <v>9.7941503441166394E-2</v>
      </c>
      <c r="U27" s="57">
        <f t="shared" si="2"/>
        <v>0.96151239357502549</v>
      </c>
      <c r="V27" s="57">
        <f t="shared" si="3"/>
        <v>0.80292672817013788</v>
      </c>
      <c r="W27" s="57"/>
      <c r="X27" s="3"/>
    </row>
    <row r="28" spans="4:24" s="1" customFormat="1">
      <c r="D28" s="5"/>
      <c r="E28" s="5"/>
      <c r="F28" s="5"/>
      <c r="G28" s="5"/>
      <c r="H28" s="5"/>
      <c r="O28" s="3"/>
      <c r="P28" s="58">
        <v>2</v>
      </c>
      <c r="Q28" s="57">
        <f t="shared" si="0"/>
        <v>5.3990966513188063E-2</v>
      </c>
      <c r="R28" s="57"/>
      <c r="S28" s="57"/>
      <c r="T28" s="57">
        <f t="shared" si="1"/>
        <v>6.3661977236758149E-2</v>
      </c>
      <c r="U28" s="57">
        <f t="shared" si="2"/>
        <v>0.98850787683161956</v>
      </c>
      <c r="V28" s="57">
        <f t="shared" si="3"/>
        <v>0.83475771678851696</v>
      </c>
      <c r="W28" s="57"/>
      <c r="X28" s="3"/>
    </row>
    <row r="29" spans="4:24" s="1" customFormat="1">
      <c r="D29" s="5"/>
      <c r="E29" s="5"/>
      <c r="F29" s="5"/>
      <c r="G29" s="5"/>
      <c r="H29" s="5"/>
      <c r="O29" s="3"/>
      <c r="P29" s="57">
        <v>2.5</v>
      </c>
      <c r="Q29" s="57">
        <f t="shared" si="0"/>
        <v>1.752830049356854E-2</v>
      </c>
      <c r="R29" s="57"/>
      <c r="S29" s="57"/>
      <c r="T29" s="57">
        <f t="shared" si="1"/>
        <v>4.3904811887419411E-2</v>
      </c>
      <c r="U29" s="57">
        <f t="shared" si="2"/>
        <v>0.99727202707840379</v>
      </c>
      <c r="V29" s="57">
        <f t="shared" si="3"/>
        <v>0.85671012273222669</v>
      </c>
      <c r="W29" s="57"/>
      <c r="X29" s="3"/>
    </row>
    <row r="30" spans="4:24" s="1" customFormat="1">
      <c r="D30" s="5"/>
      <c r="E30" s="5"/>
      <c r="F30" s="5"/>
      <c r="G30" s="5"/>
      <c r="H30" s="5"/>
      <c r="O30" s="3"/>
      <c r="P30" s="58">
        <v>3</v>
      </c>
      <c r="Q30" s="57">
        <f t="shared" si="0"/>
        <v>4.4318484119380075E-3</v>
      </c>
      <c r="R30" s="57"/>
      <c r="S30" s="57"/>
      <c r="T30" s="57">
        <f t="shared" si="1"/>
        <v>3.1830988618379075E-2</v>
      </c>
      <c r="U30" s="57">
        <f t="shared" si="2"/>
        <v>0.99948795128437284</v>
      </c>
      <c r="V30" s="57">
        <f t="shared" si="3"/>
        <v>0.87262561704141617</v>
      </c>
      <c r="W30" s="57"/>
      <c r="X30" s="3"/>
    </row>
    <row r="31" spans="4:24" s="1" customFormat="1">
      <c r="D31" s="5"/>
      <c r="E31" s="5"/>
      <c r="F31" s="5"/>
      <c r="G31" s="5"/>
      <c r="H31" s="5"/>
      <c r="O31" s="3"/>
      <c r="P31" s="57">
        <v>3.5</v>
      </c>
      <c r="Q31" s="57">
        <f t="shared" si="0"/>
        <v>8.7268269504576015E-4</v>
      </c>
      <c r="R31" s="57"/>
      <c r="S31" s="57"/>
      <c r="T31" s="57">
        <f t="shared" si="1"/>
        <v>2.402338763651251E-2</v>
      </c>
      <c r="U31" s="57">
        <f t="shared" si="2"/>
        <v>0.99992429263189575</v>
      </c>
      <c r="V31" s="57">
        <f t="shared" si="3"/>
        <v>0.88463731085967245</v>
      </c>
      <c r="W31" s="57"/>
      <c r="X31" s="3"/>
    </row>
    <row r="32" spans="4:24" s="1" customFormat="1">
      <c r="D32" s="5"/>
      <c r="E32" s="5"/>
      <c r="F32" s="5"/>
      <c r="G32" s="5"/>
      <c r="H32" s="5"/>
      <c r="O32" s="3"/>
      <c r="P32" s="58">
        <v>4</v>
      </c>
      <c r="Q32" s="57">
        <f t="shared" si="0"/>
        <v>1.3383022576488537E-4</v>
      </c>
      <c r="R32" s="57"/>
      <c r="S32" s="57"/>
      <c r="T32" s="57">
        <f t="shared" si="1"/>
        <v>1.8724110951987692E-2</v>
      </c>
      <c r="U32" s="57">
        <f t="shared" si="2"/>
        <v>0.99999120774477823</v>
      </c>
      <c r="V32" s="57">
        <f t="shared" si="3"/>
        <v>0.89399936633566635</v>
      </c>
      <c r="W32" s="57"/>
      <c r="X32" s="3"/>
    </row>
    <row r="33" spans="4:24" s="1" customFormat="1">
      <c r="D33" s="5"/>
      <c r="E33" s="5"/>
      <c r="F33" s="5"/>
      <c r="G33" s="5"/>
      <c r="H33" s="5"/>
      <c r="O33" s="3"/>
      <c r="P33" s="57">
        <v>4.5</v>
      </c>
      <c r="Q33" s="57">
        <f t="shared" si="0"/>
        <v>1.5983741106905475E-5</v>
      </c>
      <c r="R33" s="57"/>
      <c r="S33" s="57"/>
      <c r="T33" s="57">
        <f t="shared" si="1"/>
        <v>1.4979288761590152E-2</v>
      </c>
      <c r="U33" s="57">
        <f t="shared" si="2"/>
        <v>0.99999919961533168</v>
      </c>
      <c r="V33" s="57">
        <f t="shared" si="3"/>
        <v>0.90148901071646137</v>
      </c>
      <c r="W33" s="57"/>
      <c r="X33" s="3"/>
    </row>
    <row r="34" spans="4:24" s="1" customFormat="1">
      <c r="D34" s="5"/>
      <c r="E34" s="5"/>
      <c r="F34" s="5"/>
      <c r="G34" s="5"/>
      <c r="H34" s="5"/>
      <c r="O34" s="3"/>
      <c r="P34" s="58">
        <v>5</v>
      </c>
      <c r="Q34" s="57">
        <f t="shared" si="0"/>
        <v>1.4867195147342977E-6</v>
      </c>
      <c r="R34" s="57"/>
      <c r="S34" s="57"/>
      <c r="T34" s="57">
        <f t="shared" si="1"/>
        <v>1.2242687930145799E-2</v>
      </c>
      <c r="U34" s="57">
        <f t="shared" si="2"/>
        <v>0.9999999429750891</v>
      </c>
      <c r="V34" s="57">
        <f t="shared" si="3"/>
        <v>0.90761035468153428</v>
      </c>
      <c r="W34" s="57"/>
      <c r="X34" s="3"/>
    </row>
    <row r="35" spans="4:24" s="1" customFormat="1">
      <c r="D35" s="5"/>
      <c r="E35" s="5"/>
      <c r="F35" s="5"/>
      <c r="G35" s="5"/>
      <c r="H35" s="5"/>
      <c r="O35" s="3"/>
      <c r="P35" s="57">
        <v>5.5</v>
      </c>
      <c r="Q35" s="57">
        <f t="shared" si="0"/>
        <v>1.0769760042543276E-7</v>
      </c>
      <c r="R35" s="57"/>
      <c r="S35" s="57"/>
      <c r="T35" s="57">
        <f t="shared" si="1"/>
        <v>1.0185916357881304E-2</v>
      </c>
      <c r="U35" s="57">
        <f t="shared" si="2"/>
        <v>0.99999999682388929</v>
      </c>
      <c r="V35" s="57">
        <f t="shared" si="3"/>
        <v>0.9127033128604749</v>
      </c>
      <c r="W35" s="57"/>
      <c r="X35" s="3"/>
    </row>
    <row r="36" spans="4:24" s="1" customFormat="1">
      <c r="D36" s="5"/>
      <c r="E36" s="5"/>
      <c r="F36" s="5"/>
      <c r="G36" s="5"/>
      <c r="H36" s="5"/>
      <c r="O36" s="3"/>
      <c r="P36" s="58">
        <v>6</v>
      </c>
      <c r="Q36" s="57">
        <f t="shared" si="0"/>
        <v>6.0758828498232861E-9</v>
      </c>
      <c r="R36" s="57"/>
      <c r="S36" s="57"/>
      <c r="T36" s="57">
        <f t="shared" si="1"/>
        <v>8.6029698968592104E-3</v>
      </c>
      <c r="U36" s="57">
        <f t="shared" si="2"/>
        <v>0.99999999986183075</v>
      </c>
      <c r="V36" s="57">
        <f t="shared" si="3"/>
        <v>0.91700479780890454</v>
      </c>
      <c r="W36" s="57"/>
      <c r="X36" s="3"/>
    </row>
    <row r="37" spans="4:24" s="1" customFormat="1">
      <c r="D37" s="5"/>
      <c r="E37" s="5"/>
      <c r="F37" s="5"/>
      <c r="G37" s="5"/>
      <c r="H37" s="5"/>
      <c r="O37" s="3"/>
      <c r="P37" s="57">
        <v>6.5</v>
      </c>
      <c r="Q37" s="57">
        <f t="shared" si="0"/>
        <v>2.6695566147628519E-10</v>
      </c>
      <c r="R37" s="57"/>
      <c r="S37" s="57"/>
      <c r="T37" s="57">
        <f t="shared" si="1"/>
        <v>7.3597661545385142E-3</v>
      </c>
      <c r="U37" s="57">
        <f t="shared" si="2"/>
        <v>0.99999999999530853</v>
      </c>
      <c r="V37" s="57">
        <f t="shared" si="3"/>
        <v>0.92068468088617383</v>
      </c>
      <c r="W37" s="57"/>
      <c r="X37" s="3"/>
    </row>
    <row r="38" spans="4:24" s="1" customFormat="1">
      <c r="D38" s="5"/>
      <c r="E38" s="5"/>
      <c r="F38" s="5"/>
      <c r="G38" s="5"/>
      <c r="H38" s="5"/>
      <c r="O38" s="3"/>
      <c r="P38" s="58">
        <v>7</v>
      </c>
      <c r="Q38" s="57">
        <f t="shared" si="0"/>
        <v>9.1347204083645936E-12</v>
      </c>
      <c r="R38" s="57"/>
      <c r="S38" s="57"/>
      <c r="T38" s="57">
        <f t="shared" si="1"/>
        <v>6.3661977236758151E-3</v>
      </c>
      <c r="U38" s="57">
        <f t="shared" si="2"/>
        <v>0.99999999999987588</v>
      </c>
      <c r="V38" s="57">
        <f t="shared" si="3"/>
        <v>0.92386777974801171</v>
      </c>
      <c r="W38" s="57"/>
      <c r="X38" s="3"/>
    </row>
    <row r="39" spans="4:24" s="1" customFormat="1">
      <c r="D39" s="5"/>
      <c r="E39" s="5"/>
      <c r="F39" s="5"/>
      <c r="G39" s="5"/>
      <c r="H39" s="5"/>
      <c r="O39" s="3"/>
      <c r="P39" s="57">
        <v>7.5</v>
      </c>
      <c r="Q39" s="57">
        <f t="shared" si="0"/>
        <v>2.4343205330290096E-13</v>
      </c>
      <c r="R39" s="57"/>
      <c r="S39" s="57"/>
      <c r="T39" s="57">
        <f t="shared" si="1"/>
        <v>5.5599980119439433E-3</v>
      </c>
      <c r="U39" s="57">
        <f t="shared" si="2"/>
        <v>0.99999999999999756</v>
      </c>
      <c r="V39" s="57">
        <f t="shared" si="3"/>
        <v>0.92664777875398363</v>
      </c>
      <c r="W39" s="57"/>
      <c r="X39" s="3"/>
    </row>
    <row r="40" spans="4:24" s="1" customFormat="1">
      <c r="D40" s="5"/>
      <c r="E40" s="5"/>
      <c r="F40" s="5"/>
      <c r="G40" s="5"/>
      <c r="H40" s="5"/>
      <c r="O40" s="3"/>
      <c r="P40" s="58">
        <v>8</v>
      </c>
      <c r="Q40" s="57">
        <f t="shared" si="0"/>
        <v>5.0522710835368927E-15</v>
      </c>
      <c r="R40" s="57"/>
      <c r="S40" s="57"/>
      <c r="T40" s="57">
        <f t="shared" si="1"/>
        <v>4.8970751720583197E-3</v>
      </c>
      <c r="U40" s="57">
        <f t="shared" si="2"/>
        <v>1</v>
      </c>
      <c r="V40" s="57">
        <f t="shared" si="3"/>
        <v>0.92909631634001277</v>
      </c>
      <c r="W40" s="57"/>
      <c r="X40" s="3"/>
    </row>
    <row r="41" spans="4:24" s="1" customFormat="1">
      <c r="D41" s="5"/>
      <c r="E41" s="5"/>
      <c r="F41" s="5"/>
      <c r="G41" s="5"/>
      <c r="H41" s="5"/>
      <c r="O41" s="3"/>
      <c r="P41" s="57">
        <v>8.5</v>
      </c>
      <c r="Q41" s="57">
        <f t="shared" si="0"/>
        <v>8.1662356316695502E-17</v>
      </c>
      <c r="R41" s="57"/>
      <c r="S41" s="57"/>
      <c r="T41" s="57">
        <f t="shared" si="1"/>
        <v>4.3455274564340035E-3</v>
      </c>
      <c r="U41" s="57">
        <f t="shared" si="2"/>
        <v>1</v>
      </c>
      <c r="V41" s="57">
        <f t="shared" si="3"/>
        <v>0.93126908006822973</v>
      </c>
      <c r="W41" s="57"/>
      <c r="X41" s="3"/>
    </row>
    <row r="42" spans="4:24" s="1" customFormat="1">
      <c r="D42" s="5"/>
      <c r="E42" s="5"/>
      <c r="F42" s="5"/>
      <c r="G42" s="5"/>
      <c r="H42" s="5"/>
      <c r="O42" s="3"/>
      <c r="P42" s="58">
        <v>9</v>
      </c>
      <c r="Q42" s="57">
        <f t="shared" si="0"/>
        <v>1.0279773571668917E-18</v>
      </c>
      <c r="R42" s="57"/>
      <c r="S42" s="57"/>
      <c r="T42" s="57">
        <f t="shared" si="1"/>
        <v>3.8818278802901312E-3</v>
      </c>
      <c r="U42" s="57">
        <f t="shared" si="2"/>
        <v>1</v>
      </c>
      <c r="V42" s="57">
        <f t="shared" si="3"/>
        <v>0.93320999400837479</v>
      </c>
      <c r="W42" s="57"/>
      <c r="X42" s="3"/>
    </row>
    <row r="43" spans="4:24" s="1" customFormat="1">
      <c r="D43" s="5"/>
      <c r="E43" s="5"/>
      <c r="F43" s="5"/>
      <c r="G43" s="5"/>
      <c r="H43" s="5"/>
      <c r="O43" s="3"/>
      <c r="P43" s="57">
        <v>9.5</v>
      </c>
      <c r="Q43" s="57">
        <f t="shared" si="0"/>
        <v>1.007793539430001E-20</v>
      </c>
      <c r="R43" s="57"/>
      <c r="S43" s="57"/>
      <c r="T43" s="57">
        <f t="shared" si="1"/>
        <v>3.4883275198223642E-3</v>
      </c>
      <c r="U43" s="57">
        <f t="shared" si="2"/>
        <v>1</v>
      </c>
      <c r="V43" s="57">
        <f t="shared" si="3"/>
        <v>0.93495415776828594</v>
      </c>
      <c r="W43" s="57"/>
      <c r="X43" s="3"/>
    </row>
    <row r="44" spans="4:24" s="1" customFormat="1">
      <c r="D44" s="5"/>
      <c r="E44" s="5"/>
      <c r="F44" s="5"/>
      <c r="G44" s="5"/>
      <c r="H44" s="5"/>
      <c r="O44" s="3"/>
      <c r="P44" s="58">
        <v>10</v>
      </c>
      <c r="Q44" s="57">
        <f t="shared" si="0"/>
        <v>7.6945986267064199E-23</v>
      </c>
      <c r="R44" s="57"/>
      <c r="S44" s="57"/>
      <c r="T44" s="57">
        <f t="shared" si="1"/>
        <v>3.1515830315226806E-3</v>
      </c>
      <c r="U44" s="57">
        <f t="shared" si="2"/>
        <v>1</v>
      </c>
      <c r="V44" s="57">
        <f t="shared" si="3"/>
        <v>0.93652994928404731</v>
      </c>
      <c r="W44" s="57"/>
      <c r="X44" s="3"/>
    </row>
    <row r="45" spans="4:24" s="1" customFormat="1">
      <c r="D45" s="5"/>
      <c r="E45" s="5"/>
      <c r="F45" s="5"/>
      <c r="G45" s="5"/>
      <c r="H45" s="5"/>
      <c r="O45" s="3"/>
      <c r="P45" s="57"/>
      <c r="Q45" s="57"/>
      <c r="R45" s="57"/>
      <c r="S45" s="57"/>
      <c r="T45" s="57"/>
      <c r="U45" s="57"/>
      <c r="V45" s="57"/>
      <c r="W45" s="57"/>
      <c r="X45" s="3"/>
    </row>
    <row r="46" spans="4:24" s="1" customFormat="1">
      <c r="D46" s="5"/>
      <c r="E46" s="5"/>
      <c r="F46" s="5"/>
      <c r="G46" s="5"/>
      <c r="H46" s="5"/>
      <c r="O46" s="3"/>
      <c r="P46" s="58"/>
      <c r="Q46" s="57"/>
      <c r="R46" s="57"/>
      <c r="S46" s="57"/>
      <c r="T46" s="57"/>
      <c r="U46" s="57"/>
      <c r="V46" s="57"/>
      <c r="W46" s="57"/>
      <c r="X46" s="3"/>
    </row>
    <row r="47" spans="4:24" s="1" customFormat="1">
      <c r="D47" s="5"/>
      <c r="E47" s="5"/>
      <c r="F47" s="5"/>
      <c r="G47" s="5"/>
      <c r="H47" s="5"/>
      <c r="O47" s="3"/>
      <c r="P47" s="57"/>
      <c r="Q47" s="57"/>
      <c r="R47" s="57"/>
      <c r="S47" s="57"/>
      <c r="T47" s="57"/>
      <c r="U47" s="57"/>
      <c r="V47" s="57"/>
      <c r="W47" s="57"/>
      <c r="X47" s="3"/>
    </row>
    <row r="48" spans="4:24" s="1" customFormat="1">
      <c r="D48" s="5"/>
      <c r="E48" s="5"/>
      <c r="F48" s="5"/>
      <c r="G48" s="5"/>
      <c r="H48" s="5"/>
      <c r="O48" s="3"/>
      <c r="P48" s="58"/>
      <c r="Q48" s="57"/>
      <c r="R48" s="57"/>
      <c r="S48" s="57"/>
      <c r="T48" s="57"/>
      <c r="U48" s="57"/>
      <c r="V48" s="57"/>
      <c r="W48" s="57"/>
      <c r="X48" s="3"/>
    </row>
    <row r="49" spans="4:24" s="1" customFormat="1">
      <c r="D49" s="5"/>
      <c r="E49" s="5"/>
      <c r="F49" s="5"/>
      <c r="G49" s="5"/>
      <c r="H49" s="5"/>
      <c r="O49" s="3"/>
      <c r="P49" s="57"/>
      <c r="Q49" s="57"/>
      <c r="R49" s="57"/>
      <c r="S49" s="57"/>
      <c r="T49" s="57"/>
      <c r="U49" s="57"/>
      <c r="V49" s="57"/>
      <c r="W49" s="57"/>
      <c r="X49" s="3"/>
    </row>
    <row r="50" spans="4:24" s="1" customFormat="1">
      <c r="D50" s="5"/>
      <c r="E50" s="5"/>
      <c r="F50" s="5"/>
      <c r="G50" s="5"/>
      <c r="H50" s="5"/>
      <c r="O50" s="3"/>
      <c r="P50" s="58"/>
      <c r="Q50" s="57"/>
      <c r="R50" s="57"/>
      <c r="S50" s="57"/>
      <c r="T50" s="57"/>
      <c r="U50" s="57"/>
      <c r="V50" s="57"/>
      <c r="W50" s="57"/>
      <c r="X50" s="3"/>
    </row>
    <row r="51" spans="4:24" s="1" customFormat="1">
      <c r="D51" s="5"/>
      <c r="E51" s="5"/>
      <c r="F51" s="5"/>
      <c r="G51" s="5"/>
      <c r="H51" s="5"/>
      <c r="O51" s="3"/>
      <c r="P51" s="57"/>
      <c r="Q51" s="57"/>
      <c r="R51" s="57"/>
      <c r="S51" s="57"/>
      <c r="T51" s="57"/>
      <c r="U51" s="57"/>
      <c r="V51" s="57"/>
      <c r="W51" s="57"/>
      <c r="X51" s="3"/>
    </row>
    <row r="52" spans="4:24" s="1" customFormat="1">
      <c r="D52" s="5"/>
      <c r="E52" s="5"/>
      <c r="F52" s="5"/>
      <c r="G52" s="5"/>
      <c r="H52" s="5"/>
      <c r="O52" s="3"/>
      <c r="P52" s="58"/>
      <c r="Q52" s="57"/>
      <c r="R52" s="57"/>
      <c r="S52" s="57"/>
      <c r="T52" s="57"/>
      <c r="U52" s="57"/>
      <c r="V52" s="57"/>
      <c r="W52" s="57"/>
      <c r="X52" s="3"/>
    </row>
    <row r="53" spans="4:24" s="1" customFormat="1">
      <c r="D53" s="5"/>
      <c r="E53" s="5"/>
      <c r="F53" s="5"/>
      <c r="G53" s="5"/>
      <c r="H53" s="5"/>
      <c r="O53" s="3"/>
      <c r="P53" s="57"/>
      <c r="Q53" s="57"/>
      <c r="R53" s="57"/>
      <c r="S53" s="57"/>
      <c r="T53" s="57"/>
      <c r="U53" s="57"/>
      <c r="V53" s="57"/>
      <c r="W53" s="57"/>
      <c r="X53" s="3"/>
    </row>
    <row r="54" spans="4:24" s="1" customFormat="1">
      <c r="D54" s="5"/>
      <c r="E54" s="5"/>
      <c r="F54" s="5"/>
      <c r="G54" s="5"/>
      <c r="H54" s="5"/>
      <c r="O54" s="3"/>
      <c r="P54" s="58"/>
      <c r="Q54" s="57"/>
      <c r="R54" s="57"/>
      <c r="S54" s="57"/>
      <c r="T54" s="57"/>
      <c r="U54" s="57"/>
      <c r="V54" s="57"/>
      <c r="W54" s="57"/>
      <c r="X54" s="3"/>
    </row>
    <row r="55" spans="4:24" s="1" customFormat="1">
      <c r="D55" s="5"/>
      <c r="E55" s="5"/>
      <c r="F55" s="5"/>
      <c r="G55" s="5"/>
      <c r="H55" s="5"/>
      <c r="O55" s="3"/>
      <c r="P55" s="57"/>
      <c r="Q55" s="57"/>
      <c r="R55" s="57"/>
      <c r="S55" s="57"/>
      <c r="T55" s="57"/>
      <c r="U55" s="57"/>
      <c r="V55" s="57"/>
      <c r="W55" s="57"/>
      <c r="X55" s="3"/>
    </row>
    <row r="56" spans="4:24" s="1" customFormat="1">
      <c r="D56" s="5"/>
      <c r="E56" s="5"/>
      <c r="F56" s="5"/>
      <c r="G56" s="5"/>
      <c r="H56" s="5"/>
      <c r="O56" s="3"/>
      <c r="P56" s="58"/>
      <c r="Q56" s="57"/>
      <c r="R56" s="57"/>
      <c r="S56" s="57"/>
      <c r="T56" s="57"/>
      <c r="U56" s="57"/>
      <c r="V56" s="57"/>
      <c r="W56" s="57"/>
      <c r="X56" s="3"/>
    </row>
    <row r="57" spans="4:24" s="1" customFormat="1">
      <c r="D57" s="5"/>
      <c r="E57" s="5"/>
      <c r="F57" s="5"/>
      <c r="G57" s="5"/>
      <c r="H57" s="5"/>
      <c r="O57" s="3"/>
      <c r="P57" s="57"/>
      <c r="Q57" s="57"/>
      <c r="R57" s="57"/>
      <c r="S57" s="57"/>
      <c r="T57" s="57"/>
      <c r="U57" s="57"/>
      <c r="V57" s="57"/>
      <c r="W57" s="57"/>
      <c r="X57" s="3"/>
    </row>
    <row r="58" spans="4:24" s="1" customFormat="1">
      <c r="D58" s="5"/>
      <c r="E58" s="5"/>
      <c r="F58" s="5"/>
      <c r="G58" s="5"/>
      <c r="H58" s="5"/>
      <c r="O58" s="3"/>
      <c r="P58" s="58"/>
      <c r="Q58" s="57"/>
      <c r="R58" s="57"/>
      <c r="S58" s="57"/>
      <c r="T58" s="57"/>
      <c r="U58" s="57"/>
      <c r="V58" s="57"/>
      <c r="W58" s="57"/>
      <c r="X58" s="3"/>
    </row>
    <row r="59" spans="4:24" s="1" customFormat="1">
      <c r="D59" s="5"/>
      <c r="E59" s="5"/>
      <c r="F59" s="5"/>
      <c r="G59" s="5"/>
      <c r="H59" s="5"/>
      <c r="O59" s="3"/>
      <c r="P59" s="57"/>
      <c r="Q59" s="57"/>
      <c r="R59" s="57"/>
      <c r="S59" s="57"/>
      <c r="T59" s="57"/>
      <c r="U59" s="57"/>
      <c r="V59" s="57"/>
      <c r="W59" s="57"/>
      <c r="X59" s="3"/>
    </row>
    <row r="60" spans="4:24" s="1" customFormat="1">
      <c r="D60" s="5"/>
      <c r="E60" s="5"/>
      <c r="F60" s="5"/>
      <c r="G60" s="5"/>
      <c r="H60" s="5"/>
      <c r="O60" s="3"/>
      <c r="P60" s="58"/>
      <c r="Q60" s="57"/>
      <c r="R60" s="57"/>
      <c r="S60" s="57"/>
      <c r="T60" s="57"/>
      <c r="U60" s="57"/>
      <c r="V60" s="57"/>
      <c r="W60" s="57"/>
      <c r="X60" s="3"/>
    </row>
    <row r="61" spans="4:24" s="1" customFormat="1">
      <c r="D61" s="5"/>
      <c r="E61" s="5"/>
      <c r="F61" s="5"/>
      <c r="G61" s="5"/>
      <c r="H61" s="5"/>
      <c r="O61" s="3"/>
      <c r="P61" s="57"/>
      <c r="Q61" s="57"/>
      <c r="R61" s="57"/>
      <c r="S61" s="57"/>
      <c r="T61" s="57"/>
      <c r="U61" s="57"/>
      <c r="V61" s="57"/>
      <c r="W61" s="57"/>
      <c r="X61" s="3"/>
    </row>
    <row r="62" spans="4:24" s="1" customFormat="1">
      <c r="D62" s="5"/>
      <c r="E62" s="5"/>
      <c r="F62" s="5"/>
      <c r="G62" s="5"/>
      <c r="H62" s="5"/>
      <c r="O62" s="3"/>
      <c r="P62" s="58"/>
      <c r="Q62" s="57"/>
      <c r="R62" s="57"/>
      <c r="S62" s="57"/>
      <c r="T62" s="57"/>
      <c r="U62" s="57"/>
      <c r="V62" s="57"/>
      <c r="W62" s="57"/>
      <c r="X62" s="3"/>
    </row>
    <row r="63" spans="4:24" s="1" customFormat="1">
      <c r="D63" s="5"/>
      <c r="E63" s="5"/>
      <c r="F63" s="5"/>
      <c r="G63" s="5"/>
      <c r="H63" s="5"/>
      <c r="O63" s="3"/>
      <c r="P63" s="57"/>
      <c r="Q63" s="57"/>
      <c r="R63" s="57"/>
      <c r="S63" s="57"/>
      <c r="T63" s="57"/>
      <c r="U63" s="57"/>
      <c r="V63" s="57"/>
      <c r="W63" s="57"/>
      <c r="X63" s="3"/>
    </row>
    <row r="64" spans="4:24" s="1" customFormat="1">
      <c r="D64" s="5"/>
      <c r="E64" s="5"/>
      <c r="F64" s="5"/>
      <c r="G64" s="5"/>
      <c r="H64" s="5"/>
      <c r="O64" s="3"/>
      <c r="P64" s="58"/>
      <c r="Q64" s="57"/>
      <c r="R64" s="57"/>
      <c r="S64" s="57"/>
      <c r="T64" s="57"/>
      <c r="U64" s="57"/>
      <c r="V64" s="57"/>
      <c r="W64" s="57"/>
      <c r="X64" s="3"/>
    </row>
    <row r="65" spans="4:24" s="1" customFormat="1">
      <c r="D65" s="5"/>
      <c r="E65" s="5"/>
      <c r="F65" s="5"/>
      <c r="G65" s="5"/>
      <c r="H65" s="5"/>
      <c r="O65" s="3"/>
      <c r="P65" s="57"/>
      <c r="Q65" s="57"/>
      <c r="R65" s="57"/>
      <c r="S65" s="57"/>
      <c r="T65" s="57"/>
      <c r="U65" s="57"/>
      <c r="V65" s="57"/>
      <c r="W65" s="57"/>
      <c r="X65" s="3"/>
    </row>
    <row r="66" spans="4:24" s="1" customFormat="1">
      <c r="D66" s="5"/>
      <c r="E66" s="5"/>
      <c r="F66" s="5"/>
      <c r="G66" s="5"/>
      <c r="H66" s="5"/>
      <c r="O66" s="3"/>
      <c r="P66" s="58"/>
      <c r="Q66" s="57"/>
      <c r="R66" s="57"/>
      <c r="S66" s="57"/>
      <c r="T66" s="57"/>
      <c r="U66" s="57"/>
      <c r="V66" s="57"/>
      <c r="W66" s="57"/>
      <c r="X66" s="3"/>
    </row>
    <row r="67" spans="4:24" s="1" customFormat="1">
      <c r="D67" s="5"/>
      <c r="E67" s="5"/>
      <c r="F67" s="5"/>
      <c r="G67" s="5"/>
      <c r="H67" s="5"/>
      <c r="O67" s="3"/>
      <c r="P67" s="57"/>
      <c r="Q67" s="57"/>
      <c r="R67" s="57"/>
      <c r="S67" s="57"/>
      <c r="T67" s="57"/>
      <c r="U67" s="57"/>
      <c r="V67" s="57"/>
      <c r="W67" s="57"/>
      <c r="X67" s="3"/>
    </row>
    <row r="68" spans="4:24" s="1" customFormat="1">
      <c r="D68" s="5"/>
      <c r="E68" s="5"/>
      <c r="F68" s="5"/>
      <c r="G68" s="5"/>
      <c r="H68" s="5"/>
      <c r="O68" s="3"/>
      <c r="P68" s="58"/>
      <c r="Q68" s="57"/>
      <c r="R68" s="57"/>
      <c r="S68" s="57"/>
      <c r="T68" s="57"/>
      <c r="U68" s="57"/>
      <c r="V68" s="57"/>
      <c r="W68" s="57"/>
      <c r="X68" s="3"/>
    </row>
    <row r="69" spans="4:24" s="1" customFormat="1">
      <c r="D69" s="5"/>
      <c r="E69" s="5"/>
      <c r="F69" s="5"/>
      <c r="G69" s="5"/>
      <c r="H69" s="5"/>
      <c r="O69" s="3"/>
      <c r="P69" s="57"/>
      <c r="Q69" s="57"/>
      <c r="R69" s="57"/>
      <c r="S69" s="57"/>
      <c r="T69" s="57"/>
      <c r="U69" s="57"/>
      <c r="V69" s="57"/>
      <c r="W69" s="57"/>
      <c r="X69" s="3"/>
    </row>
    <row r="70" spans="4:24" s="1" customFormat="1">
      <c r="D70" s="5"/>
      <c r="E70" s="5"/>
      <c r="F70" s="5"/>
      <c r="G70" s="5"/>
      <c r="H70" s="5"/>
      <c r="O70" s="3"/>
      <c r="P70" s="58"/>
      <c r="Q70" s="57"/>
      <c r="R70" s="57"/>
      <c r="S70" s="57"/>
      <c r="T70" s="57"/>
      <c r="U70" s="57"/>
      <c r="V70" s="57"/>
      <c r="W70" s="57"/>
      <c r="X70" s="3"/>
    </row>
    <row r="71" spans="4:24" s="1" customFormat="1">
      <c r="D71" s="5"/>
      <c r="E71" s="5"/>
      <c r="F71" s="5"/>
      <c r="G71" s="5"/>
      <c r="H71" s="5"/>
      <c r="O71" s="3"/>
      <c r="P71" s="57"/>
      <c r="Q71" s="57"/>
      <c r="R71" s="57"/>
      <c r="S71" s="57"/>
      <c r="T71" s="57"/>
      <c r="U71" s="57"/>
      <c r="V71" s="57"/>
      <c r="W71" s="57"/>
      <c r="X71" s="3"/>
    </row>
    <row r="72" spans="4:24" s="1" customFormat="1">
      <c r="D72" s="5"/>
      <c r="E72" s="5"/>
      <c r="F72" s="5"/>
      <c r="G72" s="5"/>
      <c r="H72" s="5"/>
      <c r="O72" s="3"/>
      <c r="P72" s="58"/>
      <c r="Q72" s="57"/>
      <c r="R72" s="57"/>
      <c r="S72" s="57"/>
      <c r="T72" s="57"/>
      <c r="U72" s="57"/>
      <c r="V72" s="57"/>
      <c r="W72" s="57"/>
      <c r="X72" s="3"/>
    </row>
    <row r="73" spans="4:24" s="1" customFormat="1">
      <c r="D73" s="5"/>
      <c r="E73" s="5"/>
      <c r="F73" s="5"/>
      <c r="G73" s="5"/>
      <c r="H73" s="5"/>
      <c r="O73" s="3"/>
      <c r="P73" s="57"/>
      <c r="Q73" s="57"/>
      <c r="R73" s="57"/>
      <c r="S73" s="57"/>
      <c r="T73" s="57"/>
      <c r="U73" s="57"/>
      <c r="V73" s="57"/>
      <c r="W73" s="57"/>
      <c r="X73" s="3"/>
    </row>
    <row r="74" spans="4:24" s="1" customFormat="1">
      <c r="D74" s="5"/>
      <c r="E74" s="5"/>
      <c r="F74" s="5"/>
      <c r="G74" s="5"/>
      <c r="H74" s="5"/>
      <c r="O74" s="3"/>
      <c r="P74" s="58"/>
      <c r="Q74" s="57"/>
      <c r="R74" s="57"/>
      <c r="S74" s="57"/>
      <c r="T74" s="57"/>
      <c r="U74" s="57"/>
      <c r="V74" s="57"/>
      <c r="W74" s="57"/>
      <c r="X74" s="3"/>
    </row>
    <row r="75" spans="4:24" s="1" customFormat="1">
      <c r="D75" s="5"/>
      <c r="E75" s="5"/>
      <c r="F75" s="5"/>
      <c r="G75" s="5"/>
      <c r="H75" s="5"/>
      <c r="O75" s="3"/>
      <c r="P75" s="57"/>
      <c r="Q75" s="57"/>
      <c r="R75" s="57"/>
      <c r="S75" s="57"/>
      <c r="T75" s="57"/>
      <c r="U75" s="57"/>
      <c r="V75" s="57"/>
      <c r="W75" s="57"/>
      <c r="X75" s="3"/>
    </row>
    <row r="76" spans="4:24" s="1" customFormat="1">
      <c r="D76" s="5"/>
      <c r="E76" s="5"/>
      <c r="F76" s="5"/>
      <c r="G76" s="5"/>
      <c r="H76" s="5"/>
      <c r="O76" s="3"/>
      <c r="P76" s="58"/>
      <c r="Q76" s="57"/>
      <c r="R76" s="57"/>
      <c r="S76" s="57"/>
      <c r="T76" s="57"/>
      <c r="U76" s="57"/>
      <c r="V76" s="57"/>
      <c r="W76" s="57"/>
      <c r="X76" s="3"/>
    </row>
    <row r="77" spans="4:24" s="1" customFormat="1">
      <c r="D77" s="5"/>
      <c r="E77" s="5"/>
      <c r="F77" s="5"/>
      <c r="G77" s="5"/>
      <c r="H77" s="5"/>
      <c r="O77" s="3"/>
      <c r="P77" s="57"/>
      <c r="Q77" s="57"/>
      <c r="R77" s="57"/>
      <c r="S77" s="57"/>
      <c r="T77" s="57"/>
      <c r="U77" s="57"/>
      <c r="V77" s="57"/>
      <c r="W77" s="57"/>
      <c r="X77" s="3"/>
    </row>
    <row r="78" spans="4:24" s="1" customFormat="1">
      <c r="D78" s="5"/>
      <c r="E78" s="5"/>
      <c r="F78" s="5"/>
      <c r="G78" s="5"/>
      <c r="H78" s="5"/>
      <c r="O78" s="3"/>
      <c r="P78" s="58"/>
      <c r="Q78" s="57"/>
      <c r="R78" s="57"/>
      <c r="S78" s="57"/>
      <c r="T78" s="57"/>
      <c r="U78" s="57"/>
      <c r="V78" s="57"/>
      <c r="W78" s="57"/>
      <c r="X78" s="3"/>
    </row>
    <row r="79" spans="4:24" s="1" customFormat="1">
      <c r="D79" s="5"/>
      <c r="E79" s="5"/>
      <c r="F79" s="5"/>
      <c r="G79" s="5"/>
      <c r="H79" s="5"/>
      <c r="O79" s="3"/>
      <c r="P79" s="57"/>
      <c r="Q79" s="57"/>
      <c r="R79" s="57"/>
      <c r="S79" s="57"/>
      <c r="T79" s="57"/>
      <c r="U79" s="57"/>
      <c r="V79" s="57"/>
      <c r="W79" s="57"/>
      <c r="X79" s="3"/>
    </row>
    <row r="80" spans="4:24" s="1" customFormat="1">
      <c r="D80" s="5"/>
      <c r="E80" s="5"/>
      <c r="F80" s="5"/>
      <c r="G80" s="5"/>
      <c r="H80" s="5"/>
      <c r="O80" s="3"/>
      <c r="P80" s="58"/>
      <c r="Q80" s="57"/>
      <c r="R80" s="57"/>
      <c r="S80" s="57"/>
      <c r="T80" s="57"/>
      <c r="U80" s="57"/>
      <c r="V80" s="57"/>
      <c r="W80" s="57"/>
      <c r="X80" s="3"/>
    </row>
    <row r="81" spans="4:24" s="1" customFormat="1">
      <c r="D81" s="5"/>
      <c r="E81" s="5"/>
      <c r="F81" s="5"/>
      <c r="G81" s="5"/>
      <c r="H81" s="5"/>
      <c r="O81" s="3"/>
      <c r="P81" s="57"/>
      <c r="Q81" s="57"/>
      <c r="R81" s="57"/>
      <c r="S81" s="57"/>
      <c r="T81" s="57"/>
      <c r="U81" s="57"/>
      <c r="V81" s="57"/>
      <c r="W81" s="57"/>
      <c r="X81" s="3"/>
    </row>
    <row r="82" spans="4:24" s="1" customFormat="1">
      <c r="D82" s="5"/>
      <c r="E82" s="5"/>
      <c r="F82" s="5"/>
      <c r="G82" s="5"/>
      <c r="H82" s="5"/>
      <c r="O82" s="3"/>
      <c r="P82" s="58"/>
      <c r="Q82" s="57"/>
      <c r="R82" s="57"/>
      <c r="S82" s="57"/>
      <c r="T82" s="57"/>
      <c r="U82" s="57"/>
      <c r="V82" s="57"/>
      <c r="W82" s="57"/>
      <c r="X82" s="3"/>
    </row>
    <row r="83" spans="4:24" s="1" customFormat="1">
      <c r="D83" s="5"/>
      <c r="E83" s="5"/>
      <c r="F83" s="5"/>
      <c r="G83" s="5"/>
      <c r="H83" s="5"/>
      <c r="O83" s="3"/>
      <c r="P83" s="57"/>
      <c r="Q83" s="57"/>
      <c r="R83" s="57"/>
      <c r="S83" s="57"/>
      <c r="T83" s="57"/>
      <c r="U83" s="57"/>
      <c r="V83" s="57"/>
      <c r="W83" s="57"/>
      <c r="X83" s="3"/>
    </row>
    <row r="84" spans="4:24" s="1" customFormat="1">
      <c r="D84" s="5"/>
      <c r="E84" s="5"/>
      <c r="F84" s="5"/>
      <c r="G84" s="5"/>
      <c r="H84" s="5"/>
      <c r="O84" s="3"/>
      <c r="P84" s="58"/>
      <c r="Q84" s="57"/>
      <c r="R84" s="57"/>
      <c r="S84" s="57"/>
      <c r="T84" s="57"/>
      <c r="U84" s="57"/>
      <c r="V84" s="57"/>
      <c r="W84" s="57"/>
      <c r="X84" s="3"/>
    </row>
    <row r="85" spans="4:24" s="1" customFormat="1">
      <c r="D85" s="5"/>
      <c r="E85" s="5"/>
      <c r="F85" s="5"/>
      <c r="G85" s="5"/>
      <c r="H85" s="5"/>
      <c r="O85" s="3"/>
      <c r="P85" s="57"/>
      <c r="Q85" s="57"/>
      <c r="R85" s="57"/>
      <c r="S85" s="57"/>
      <c r="T85" s="57"/>
      <c r="U85" s="57"/>
      <c r="V85" s="57"/>
      <c r="W85" s="57"/>
      <c r="X85" s="3"/>
    </row>
    <row r="86" spans="4:24" s="1" customFormat="1">
      <c r="D86" s="5"/>
      <c r="E86" s="5"/>
      <c r="F86" s="5"/>
      <c r="G86" s="5"/>
      <c r="H86" s="5"/>
      <c r="O86" s="3"/>
      <c r="P86" s="58"/>
      <c r="Q86" s="57"/>
      <c r="R86" s="57"/>
      <c r="S86" s="57"/>
      <c r="T86" s="57"/>
      <c r="U86" s="57"/>
      <c r="V86" s="57"/>
      <c r="W86" s="57"/>
      <c r="X86" s="3"/>
    </row>
    <row r="87" spans="4:24" s="1" customFormat="1">
      <c r="D87" s="5"/>
      <c r="E87" s="5"/>
      <c r="F87" s="5"/>
      <c r="G87" s="5"/>
      <c r="H87" s="5"/>
      <c r="O87" s="3"/>
      <c r="P87" s="57"/>
      <c r="Q87" s="57"/>
      <c r="R87" s="57"/>
      <c r="S87" s="57"/>
      <c r="T87" s="57"/>
      <c r="U87" s="57"/>
      <c r="V87" s="57"/>
      <c r="W87" s="57"/>
      <c r="X87" s="3"/>
    </row>
    <row r="88" spans="4:24" s="1" customFormat="1">
      <c r="D88" s="5"/>
      <c r="E88" s="5"/>
      <c r="F88" s="5"/>
      <c r="G88" s="5"/>
      <c r="H88" s="5"/>
      <c r="O88" s="3"/>
      <c r="P88" s="58"/>
      <c r="Q88" s="57"/>
      <c r="R88" s="57"/>
      <c r="S88" s="57"/>
      <c r="T88" s="57"/>
      <c r="U88" s="57"/>
      <c r="V88" s="57"/>
      <c r="W88" s="57"/>
      <c r="X88" s="3"/>
    </row>
    <row r="89" spans="4:24" s="1" customFormat="1">
      <c r="D89" s="5"/>
      <c r="E89" s="5"/>
      <c r="F89" s="5"/>
      <c r="G89" s="5"/>
      <c r="H89" s="5"/>
      <c r="O89" s="3"/>
      <c r="P89" s="57"/>
      <c r="Q89" s="57"/>
      <c r="R89" s="57"/>
      <c r="S89" s="57"/>
      <c r="T89" s="57"/>
      <c r="U89" s="57"/>
      <c r="V89" s="57"/>
      <c r="W89" s="57"/>
      <c r="X89" s="3"/>
    </row>
    <row r="90" spans="4:24" s="1" customFormat="1">
      <c r="D90" s="5"/>
      <c r="E90" s="5"/>
      <c r="F90" s="5"/>
      <c r="G90" s="5"/>
      <c r="H90" s="5"/>
      <c r="O90" s="3"/>
      <c r="P90" s="58"/>
      <c r="Q90" s="57"/>
      <c r="R90" s="57"/>
      <c r="S90" s="57"/>
      <c r="T90" s="57"/>
      <c r="U90" s="57"/>
      <c r="V90" s="57"/>
      <c r="W90" s="57"/>
      <c r="X90" s="3"/>
    </row>
    <row r="91" spans="4:24" s="1" customFormat="1">
      <c r="D91" s="5"/>
      <c r="E91" s="5"/>
      <c r="F91" s="5"/>
      <c r="G91" s="5"/>
      <c r="H91" s="5"/>
      <c r="O91" s="3"/>
      <c r="P91" s="57"/>
      <c r="Q91" s="57"/>
      <c r="R91" s="57"/>
      <c r="S91" s="57"/>
      <c r="T91" s="57"/>
      <c r="U91" s="57"/>
      <c r="V91" s="57"/>
      <c r="W91" s="57"/>
      <c r="X91" s="3"/>
    </row>
    <row r="92" spans="4:24" s="1" customFormat="1">
      <c r="D92" s="5"/>
      <c r="E92" s="5"/>
      <c r="F92" s="5"/>
      <c r="G92" s="5"/>
      <c r="H92" s="5"/>
      <c r="O92" s="3"/>
      <c r="P92" s="58"/>
      <c r="Q92" s="57"/>
      <c r="R92" s="57"/>
      <c r="S92" s="57"/>
      <c r="T92" s="57"/>
      <c r="U92" s="57"/>
      <c r="V92" s="57"/>
      <c r="W92" s="57"/>
      <c r="X92" s="3"/>
    </row>
    <row r="93" spans="4:24" s="1" customFormat="1">
      <c r="D93" s="5"/>
      <c r="E93" s="5"/>
      <c r="F93" s="5"/>
      <c r="G93" s="5"/>
      <c r="H93" s="5"/>
      <c r="O93" s="3"/>
      <c r="P93" s="57"/>
      <c r="Q93" s="57"/>
      <c r="R93" s="57"/>
      <c r="S93" s="57"/>
      <c r="T93" s="57"/>
      <c r="U93" s="57"/>
      <c r="V93" s="57"/>
      <c r="W93" s="57"/>
      <c r="X93" s="3"/>
    </row>
    <row r="94" spans="4:24" s="1" customFormat="1">
      <c r="D94" s="5"/>
      <c r="E94" s="5"/>
      <c r="F94" s="5"/>
      <c r="G94" s="5"/>
      <c r="H94" s="5"/>
      <c r="O94" s="3"/>
      <c r="P94" s="58"/>
      <c r="Q94" s="57"/>
      <c r="R94" s="57"/>
      <c r="S94" s="57"/>
      <c r="T94" s="57"/>
      <c r="U94" s="57"/>
      <c r="V94" s="57"/>
      <c r="W94" s="57"/>
      <c r="X94" s="3"/>
    </row>
    <row r="95" spans="4:24" s="1" customFormat="1">
      <c r="D95" s="5"/>
      <c r="E95" s="5"/>
      <c r="F95" s="5"/>
      <c r="G95" s="5"/>
      <c r="H95" s="5"/>
      <c r="O95" s="3"/>
      <c r="P95" s="57"/>
      <c r="Q95" s="57"/>
      <c r="R95" s="57"/>
      <c r="S95" s="57"/>
      <c r="T95" s="57"/>
      <c r="U95" s="57"/>
      <c r="V95" s="57"/>
      <c r="W95" s="57"/>
      <c r="X95" s="3"/>
    </row>
    <row r="96" spans="4:24" s="1" customFormat="1">
      <c r="D96" s="5"/>
      <c r="E96" s="5"/>
      <c r="F96" s="5"/>
      <c r="G96" s="5"/>
      <c r="H96" s="5"/>
      <c r="O96" s="3"/>
      <c r="P96" s="58"/>
      <c r="Q96" s="57"/>
      <c r="R96" s="57"/>
      <c r="S96" s="57"/>
      <c r="T96" s="57"/>
      <c r="U96" s="57"/>
      <c r="V96" s="57"/>
      <c r="W96" s="57"/>
      <c r="X96" s="3"/>
    </row>
    <row r="97" spans="4:24" s="1" customFormat="1">
      <c r="D97" s="5"/>
      <c r="E97" s="5"/>
      <c r="F97" s="5"/>
      <c r="G97" s="5"/>
      <c r="H97" s="5"/>
      <c r="O97" s="3"/>
      <c r="P97" s="57"/>
      <c r="Q97" s="57"/>
      <c r="R97" s="57"/>
      <c r="S97" s="57"/>
      <c r="T97" s="57"/>
      <c r="U97" s="57"/>
      <c r="V97" s="57"/>
      <c r="W97" s="57"/>
      <c r="X97" s="3"/>
    </row>
    <row r="98" spans="4:24" s="1" customFormat="1">
      <c r="D98" s="5"/>
      <c r="E98" s="5"/>
      <c r="F98" s="5"/>
      <c r="G98" s="5"/>
      <c r="H98" s="5"/>
      <c r="O98" s="3"/>
      <c r="P98" s="58"/>
      <c r="Q98" s="57"/>
      <c r="R98" s="57"/>
      <c r="S98" s="57"/>
      <c r="T98" s="57"/>
      <c r="U98" s="57"/>
      <c r="V98" s="57"/>
      <c r="W98" s="57"/>
      <c r="X98" s="3"/>
    </row>
    <row r="99" spans="4:24" s="1" customFormat="1">
      <c r="D99" s="5"/>
      <c r="E99" s="5"/>
      <c r="F99" s="5"/>
      <c r="G99" s="5"/>
      <c r="H99" s="5"/>
      <c r="O99" s="3"/>
      <c r="P99" s="57"/>
      <c r="Q99" s="57"/>
      <c r="R99" s="57"/>
      <c r="S99" s="57"/>
      <c r="T99" s="57"/>
      <c r="U99" s="57"/>
      <c r="V99" s="57"/>
      <c r="W99" s="57"/>
      <c r="X99" s="3"/>
    </row>
    <row r="100" spans="4:24" s="1" customFormat="1">
      <c r="D100" s="5"/>
      <c r="E100" s="5"/>
      <c r="F100" s="5"/>
      <c r="G100" s="5"/>
      <c r="H100" s="5"/>
      <c r="O100" s="3"/>
      <c r="P100" s="58"/>
      <c r="Q100" s="57"/>
      <c r="R100" s="57"/>
      <c r="S100" s="57"/>
      <c r="T100" s="57"/>
      <c r="U100" s="57"/>
      <c r="V100" s="57"/>
      <c r="W100" s="57"/>
      <c r="X100" s="3"/>
    </row>
    <row r="101" spans="4:24" s="1" customFormat="1">
      <c r="D101" s="5"/>
      <c r="E101" s="5"/>
      <c r="F101" s="5"/>
      <c r="G101" s="5"/>
      <c r="H101" s="5"/>
      <c r="O101" s="3"/>
      <c r="P101" s="57"/>
      <c r="Q101" s="57"/>
      <c r="R101" s="57"/>
      <c r="S101" s="57"/>
      <c r="T101" s="57"/>
      <c r="U101" s="57"/>
      <c r="V101" s="57"/>
      <c r="W101" s="57"/>
      <c r="X101" s="3"/>
    </row>
    <row r="102" spans="4:24" s="1" customFormat="1">
      <c r="D102" s="5"/>
      <c r="E102" s="5"/>
      <c r="F102" s="5"/>
      <c r="G102" s="5"/>
      <c r="H102" s="5"/>
      <c r="O102" s="3"/>
      <c r="P102" s="58"/>
      <c r="Q102" s="57"/>
      <c r="R102" s="57"/>
      <c r="S102" s="57"/>
      <c r="T102" s="57"/>
      <c r="U102" s="57"/>
      <c r="V102" s="57"/>
      <c r="W102" s="57"/>
      <c r="X102" s="3"/>
    </row>
    <row r="103" spans="4:24" s="1" customFormat="1">
      <c r="D103" s="5"/>
      <c r="E103" s="5"/>
      <c r="F103" s="5"/>
      <c r="G103" s="5"/>
      <c r="H103" s="5"/>
      <c r="O103" s="3"/>
      <c r="P103" s="57"/>
      <c r="Q103" s="57"/>
      <c r="R103" s="57"/>
      <c r="S103" s="57"/>
      <c r="T103" s="57"/>
      <c r="U103" s="57"/>
      <c r="V103" s="57"/>
      <c r="W103" s="57"/>
      <c r="X103" s="3"/>
    </row>
    <row r="104" spans="4:24" s="1" customFormat="1">
      <c r="D104" s="5"/>
      <c r="E104" s="5"/>
      <c r="F104" s="5"/>
      <c r="G104" s="5"/>
      <c r="H104" s="5"/>
      <c r="O104" s="3"/>
      <c r="P104" s="58"/>
      <c r="Q104" s="57"/>
      <c r="R104" s="57"/>
      <c r="S104" s="57"/>
      <c r="T104" s="57"/>
      <c r="U104" s="57"/>
      <c r="V104" s="57"/>
      <c r="W104" s="57"/>
      <c r="X104" s="3"/>
    </row>
    <row r="105" spans="4:24" s="1" customFormat="1">
      <c r="D105" s="5"/>
      <c r="E105" s="5"/>
      <c r="F105" s="5"/>
      <c r="G105" s="5"/>
      <c r="H105" s="5"/>
      <c r="O105" s="3"/>
      <c r="P105" s="57"/>
      <c r="Q105" s="57"/>
      <c r="R105" s="57"/>
      <c r="S105" s="57"/>
      <c r="T105" s="57"/>
      <c r="U105" s="57"/>
      <c r="V105" s="57"/>
      <c r="W105" s="57"/>
      <c r="X105" s="3"/>
    </row>
    <row r="106" spans="4:24" s="1" customFormat="1">
      <c r="D106" s="5"/>
      <c r="E106" s="5"/>
      <c r="F106" s="5"/>
      <c r="G106" s="5"/>
      <c r="H106" s="5"/>
      <c r="O106" s="3"/>
      <c r="P106" s="58"/>
      <c r="Q106" s="57"/>
      <c r="R106" s="57"/>
      <c r="S106" s="57"/>
      <c r="T106" s="57"/>
      <c r="U106" s="57"/>
      <c r="V106" s="57"/>
      <c r="W106" s="57"/>
      <c r="X106" s="3"/>
    </row>
    <row r="107" spans="4:24" s="1" customFormat="1">
      <c r="D107" s="5"/>
      <c r="E107" s="5"/>
      <c r="F107" s="5"/>
      <c r="G107" s="5"/>
      <c r="H107" s="5"/>
      <c r="O107" s="3"/>
      <c r="P107" s="57"/>
      <c r="Q107" s="57"/>
      <c r="R107" s="57"/>
      <c r="S107" s="57"/>
      <c r="T107" s="57"/>
      <c r="U107" s="57"/>
      <c r="V107" s="57"/>
      <c r="W107" s="57"/>
      <c r="X107" s="3"/>
    </row>
    <row r="108" spans="4:24" s="1" customFormat="1">
      <c r="D108" s="5"/>
      <c r="E108" s="5"/>
      <c r="F108" s="5"/>
      <c r="G108" s="5"/>
      <c r="H108" s="5"/>
      <c r="O108" s="3"/>
      <c r="P108" s="58"/>
      <c r="Q108" s="57"/>
      <c r="R108" s="57"/>
      <c r="S108" s="57"/>
      <c r="T108" s="57"/>
      <c r="U108" s="57"/>
      <c r="V108" s="57"/>
      <c r="W108" s="57"/>
      <c r="X108" s="3"/>
    </row>
    <row r="109" spans="4:24" s="1" customFormat="1">
      <c r="D109" s="5"/>
      <c r="E109" s="5"/>
      <c r="F109" s="5"/>
      <c r="G109" s="5"/>
      <c r="H109" s="5"/>
      <c r="O109" s="3"/>
      <c r="P109" s="57"/>
      <c r="Q109" s="57"/>
      <c r="R109" s="57"/>
      <c r="S109" s="57"/>
      <c r="T109" s="57"/>
      <c r="U109" s="57"/>
      <c r="V109" s="57"/>
      <c r="W109" s="57"/>
      <c r="X109" s="3"/>
    </row>
    <row r="110" spans="4:24" s="1" customFormat="1">
      <c r="D110" s="5"/>
      <c r="E110" s="5"/>
      <c r="F110" s="5"/>
      <c r="G110" s="5"/>
      <c r="H110" s="5"/>
      <c r="O110" s="3"/>
      <c r="P110" s="58"/>
      <c r="Q110" s="57"/>
      <c r="R110" s="57"/>
      <c r="S110" s="57"/>
      <c r="T110" s="57"/>
      <c r="U110" s="57"/>
      <c r="V110" s="57"/>
      <c r="W110" s="57"/>
      <c r="X110" s="3"/>
    </row>
    <row r="111" spans="4:24" s="1" customFormat="1">
      <c r="D111" s="5"/>
      <c r="E111" s="5"/>
      <c r="F111" s="5"/>
      <c r="G111" s="5"/>
      <c r="H111" s="5"/>
      <c r="O111" s="3"/>
      <c r="P111" s="57"/>
      <c r="Q111" s="57"/>
      <c r="R111" s="57"/>
      <c r="S111" s="57"/>
      <c r="T111" s="57"/>
      <c r="U111" s="57"/>
      <c r="V111" s="57"/>
      <c r="W111" s="57"/>
      <c r="X111" s="3"/>
    </row>
    <row r="112" spans="4:24" s="1" customFormat="1">
      <c r="D112" s="5"/>
      <c r="E112" s="5"/>
      <c r="F112" s="5"/>
      <c r="G112" s="5"/>
      <c r="H112" s="5"/>
      <c r="O112" s="3"/>
      <c r="P112" s="58"/>
      <c r="Q112" s="57"/>
      <c r="R112" s="57"/>
      <c r="S112" s="57"/>
      <c r="T112" s="57"/>
      <c r="U112" s="57"/>
      <c r="V112" s="57"/>
      <c r="W112" s="57"/>
      <c r="X112" s="3"/>
    </row>
    <row r="113" spans="4:24" s="1" customFormat="1">
      <c r="D113" s="5"/>
      <c r="E113" s="5"/>
      <c r="F113" s="5"/>
      <c r="G113" s="5"/>
      <c r="H113" s="5"/>
      <c r="O113" s="3"/>
      <c r="P113" s="57"/>
      <c r="Q113" s="57"/>
      <c r="R113" s="57"/>
      <c r="S113" s="57"/>
      <c r="T113" s="57"/>
      <c r="U113" s="57"/>
      <c r="V113" s="57"/>
      <c r="W113" s="57"/>
      <c r="X113" s="3"/>
    </row>
    <row r="114" spans="4:24" s="1" customFormat="1">
      <c r="D114" s="5"/>
      <c r="E114" s="5"/>
      <c r="F114" s="5"/>
      <c r="G114" s="5"/>
      <c r="H114" s="5"/>
      <c r="O114" s="3"/>
      <c r="P114" s="58"/>
      <c r="Q114" s="57"/>
      <c r="R114" s="57"/>
      <c r="S114" s="57"/>
      <c r="T114" s="57"/>
      <c r="U114" s="57"/>
      <c r="V114" s="57"/>
      <c r="W114" s="57"/>
      <c r="X114" s="3"/>
    </row>
    <row r="115" spans="4:24" s="1" customFormat="1">
      <c r="D115" s="5"/>
      <c r="E115" s="5"/>
      <c r="F115" s="5"/>
      <c r="G115" s="5"/>
      <c r="H115" s="5"/>
      <c r="O115" s="3"/>
      <c r="P115" s="57"/>
      <c r="Q115" s="57"/>
      <c r="R115" s="57"/>
      <c r="S115" s="57"/>
      <c r="T115" s="57"/>
      <c r="U115" s="57"/>
      <c r="V115" s="57"/>
      <c r="W115" s="57"/>
      <c r="X115" s="3"/>
    </row>
    <row r="116" spans="4:24" s="1" customFormat="1">
      <c r="D116" s="5"/>
      <c r="E116" s="5"/>
      <c r="F116" s="5"/>
      <c r="G116" s="5"/>
      <c r="H116" s="5"/>
      <c r="O116" s="3"/>
      <c r="P116" s="58"/>
      <c r="Q116" s="57"/>
      <c r="R116" s="57"/>
      <c r="S116" s="57"/>
      <c r="T116" s="57"/>
      <c r="U116" s="57"/>
      <c r="V116" s="57"/>
      <c r="W116" s="57"/>
      <c r="X116" s="3"/>
    </row>
    <row r="117" spans="4:24" s="1" customFormat="1">
      <c r="D117" s="5"/>
      <c r="E117" s="5"/>
      <c r="F117" s="5"/>
      <c r="G117" s="5"/>
      <c r="H117" s="5"/>
      <c r="O117" s="3"/>
      <c r="P117" s="57"/>
      <c r="Q117" s="57"/>
      <c r="R117" s="57"/>
      <c r="S117" s="57"/>
      <c r="T117" s="57"/>
      <c r="U117" s="57"/>
      <c r="V117" s="57"/>
      <c r="W117" s="57"/>
      <c r="X117" s="3"/>
    </row>
    <row r="118" spans="4:24" s="1" customFormat="1">
      <c r="D118" s="5"/>
      <c r="E118" s="5"/>
      <c r="F118" s="5"/>
      <c r="G118" s="5"/>
      <c r="H118" s="5"/>
      <c r="O118" s="3"/>
      <c r="P118" s="58"/>
      <c r="Q118" s="57"/>
      <c r="R118" s="57"/>
      <c r="S118" s="57"/>
      <c r="T118" s="57"/>
      <c r="U118" s="57"/>
      <c r="V118" s="57"/>
      <c r="W118" s="57"/>
      <c r="X118" s="3"/>
    </row>
    <row r="119" spans="4:24" s="1" customFormat="1">
      <c r="D119" s="5"/>
      <c r="E119" s="5"/>
      <c r="F119" s="5"/>
      <c r="G119" s="5"/>
      <c r="H119" s="5"/>
      <c r="O119" s="3"/>
      <c r="P119" s="57"/>
      <c r="Q119" s="57"/>
      <c r="R119" s="57"/>
      <c r="S119" s="57"/>
      <c r="T119" s="57"/>
      <c r="U119" s="57"/>
      <c r="V119" s="57"/>
      <c r="W119" s="57"/>
      <c r="X119" s="3"/>
    </row>
    <row r="120" spans="4:24" s="1" customFormat="1">
      <c r="D120" s="5"/>
      <c r="E120" s="5"/>
      <c r="F120" s="5"/>
      <c r="G120" s="5"/>
      <c r="H120" s="5"/>
      <c r="O120" s="3"/>
      <c r="P120" s="58"/>
      <c r="Q120" s="57"/>
      <c r="R120" s="57"/>
      <c r="S120" s="57"/>
      <c r="T120" s="57"/>
      <c r="U120" s="57"/>
      <c r="V120" s="57"/>
      <c r="W120" s="57"/>
      <c r="X120" s="3"/>
    </row>
    <row r="121" spans="4:24" s="1" customFormat="1">
      <c r="D121" s="5"/>
      <c r="E121" s="5"/>
      <c r="F121" s="5"/>
      <c r="G121" s="5"/>
      <c r="H121" s="5"/>
      <c r="O121" s="3"/>
      <c r="P121" s="57"/>
      <c r="Q121" s="57"/>
      <c r="R121" s="57"/>
      <c r="S121" s="57"/>
      <c r="T121" s="57"/>
      <c r="U121" s="57"/>
      <c r="V121" s="57"/>
      <c r="W121" s="57"/>
      <c r="X121" s="3"/>
    </row>
    <row r="122" spans="4:24" s="1" customFormat="1">
      <c r="D122" s="5"/>
      <c r="E122" s="5"/>
      <c r="F122" s="5"/>
      <c r="G122" s="5"/>
      <c r="H122" s="5"/>
      <c r="O122" s="3"/>
      <c r="P122" s="58"/>
      <c r="Q122" s="57"/>
      <c r="R122" s="57"/>
      <c r="S122" s="57"/>
      <c r="T122" s="57"/>
      <c r="U122" s="57"/>
      <c r="V122" s="57"/>
      <c r="W122" s="57"/>
      <c r="X122" s="3"/>
    </row>
    <row r="123" spans="4:24" s="1" customFormat="1">
      <c r="D123" s="5"/>
      <c r="E123" s="5"/>
      <c r="F123" s="5"/>
      <c r="G123" s="5"/>
      <c r="H123" s="5"/>
      <c r="O123" s="3"/>
      <c r="P123" s="57"/>
      <c r="Q123" s="57"/>
      <c r="R123" s="57"/>
      <c r="S123" s="57"/>
      <c r="T123" s="57"/>
      <c r="U123" s="57"/>
      <c r="V123" s="57"/>
      <c r="W123" s="57"/>
      <c r="X123" s="3"/>
    </row>
    <row r="124" spans="4:24" s="1" customFormat="1">
      <c r="D124" s="5"/>
      <c r="E124" s="5"/>
      <c r="F124" s="5"/>
      <c r="G124" s="5"/>
      <c r="H124" s="5"/>
      <c r="O124" s="3"/>
      <c r="P124" s="58"/>
      <c r="Q124" s="57"/>
      <c r="R124" s="57"/>
      <c r="S124" s="57"/>
      <c r="T124" s="57"/>
      <c r="U124" s="57"/>
      <c r="V124" s="57"/>
      <c r="W124" s="57"/>
      <c r="X124" s="3"/>
    </row>
    <row r="125" spans="4:24" s="1" customFormat="1">
      <c r="D125" s="5"/>
      <c r="E125" s="5"/>
      <c r="F125" s="5"/>
      <c r="G125" s="5"/>
      <c r="H125" s="5"/>
      <c r="O125" s="3"/>
      <c r="P125" s="57"/>
      <c r="Q125" s="57"/>
      <c r="R125" s="57"/>
      <c r="S125" s="57"/>
      <c r="T125" s="57"/>
      <c r="U125" s="57"/>
      <c r="V125" s="57"/>
      <c r="W125" s="57"/>
      <c r="X125" s="3"/>
    </row>
    <row r="126" spans="4:24" s="1" customFormat="1">
      <c r="D126" s="5"/>
      <c r="E126" s="5"/>
      <c r="F126" s="5"/>
      <c r="G126" s="5"/>
      <c r="H126" s="5"/>
      <c r="O126" s="3"/>
      <c r="P126" s="58"/>
      <c r="Q126" s="57"/>
      <c r="R126" s="57"/>
      <c r="S126" s="57"/>
      <c r="T126" s="57"/>
      <c r="U126" s="57"/>
      <c r="V126" s="57"/>
      <c r="W126" s="57"/>
      <c r="X126" s="3"/>
    </row>
    <row r="127" spans="4:24" s="1" customFormat="1">
      <c r="D127" s="5"/>
      <c r="E127" s="5"/>
      <c r="F127" s="5"/>
      <c r="G127" s="5"/>
      <c r="H127" s="5"/>
      <c r="O127" s="3"/>
      <c r="P127" s="57"/>
      <c r="Q127" s="57"/>
      <c r="R127" s="57"/>
      <c r="S127" s="57"/>
      <c r="T127" s="57"/>
      <c r="U127" s="57"/>
      <c r="V127" s="57"/>
      <c r="W127" s="57"/>
      <c r="X127" s="3"/>
    </row>
    <row r="128" spans="4:24" s="1" customFormat="1">
      <c r="D128" s="5"/>
      <c r="E128" s="5"/>
      <c r="F128" s="5"/>
      <c r="G128" s="5"/>
      <c r="H128" s="5"/>
      <c r="O128" s="3"/>
      <c r="P128" s="58"/>
      <c r="Q128" s="57"/>
      <c r="R128" s="57"/>
      <c r="S128" s="57"/>
      <c r="T128" s="57"/>
      <c r="U128" s="57"/>
      <c r="V128" s="57"/>
      <c r="W128" s="57"/>
      <c r="X128" s="3"/>
    </row>
    <row r="129" spans="4:24" s="1" customFormat="1">
      <c r="D129" s="5"/>
      <c r="E129" s="5"/>
      <c r="F129" s="5"/>
      <c r="G129" s="5"/>
      <c r="H129" s="5"/>
      <c r="O129" s="3"/>
      <c r="P129" s="57"/>
      <c r="Q129" s="57"/>
      <c r="R129" s="57"/>
      <c r="S129" s="57"/>
      <c r="T129" s="57"/>
      <c r="U129" s="57"/>
      <c r="V129" s="57"/>
      <c r="W129" s="57"/>
      <c r="X129" s="3"/>
    </row>
    <row r="130" spans="4:24" s="1" customFormat="1">
      <c r="D130" s="5"/>
      <c r="E130" s="5"/>
      <c r="F130" s="5"/>
      <c r="G130" s="5"/>
      <c r="H130" s="5"/>
      <c r="O130" s="3"/>
      <c r="P130" s="58"/>
      <c r="Q130" s="57"/>
      <c r="R130" s="57"/>
      <c r="S130" s="57"/>
      <c r="T130" s="57"/>
      <c r="U130" s="57"/>
      <c r="V130" s="57"/>
      <c r="W130" s="57"/>
      <c r="X130" s="3"/>
    </row>
    <row r="131" spans="4:24" s="1" customFormat="1">
      <c r="D131" s="5"/>
      <c r="E131" s="5"/>
      <c r="F131" s="5"/>
      <c r="G131" s="5"/>
      <c r="H131" s="5"/>
      <c r="O131" s="3"/>
      <c r="P131" s="57"/>
      <c r="Q131" s="57"/>
      <c r="R131" s="57"/>
      <c r="S131" s="57"/>
      <c r="T131" s="57"/>
      <c r="U131" s="57"/>
      <c r="V131" s="57"/>
      <c r="W131" s="57"/>
      <c r="X131" s="3"/>
    </row>
    <row r="132" spans="4:24" s="1" customFormat="1">
      <c r="D132" s="5"/>
      <c r="E132" s="5"/>
      <c r="F132" s="5"/>
      <c r="G132" s="5"/>
      <c r="H132" s="5"/>
      <c r="O132" s="3"/>
      <c r="P132" s="58"/>
      <c r="Q132" s="57"/>
      <c r="R132" s="57"/>
      <c r="S132" s="57"/>
      <c r="T132" s="57"/>
      <c r="U132" s="57"/>
      <c r="V132" s="57"/>
      <c r="W132" s="57"/>
      <c r="X132" s="3"/>
    </row>
    <row r="133" spans="4:24" s="1" customFormat="1">
      <c r="D133" s="5"/>
      <c r="E133" s="5"/>
      <c r="F133" s="5"/>
      <c r="G133" s="5"/>
      <c r="H133" s="5"/>
      <c r="O133" s="3"/>
      <c r="P133" s="57"/>
      <c r="Q133" s="57"/>
      <c r="R133" s="57"/>
      <c r="S133" s="57"/>
      <c r="T133" s="57"/>
      <c r="U133" s="57"/>
      <c r="V133" s="57"/>
      <c r="W133" s="57"/>
      <c r="X133" s="3"/>
    </row>
    <row r="134" spans="4:24" s="1" customFormat="1">
      <c r="D134" s="5"/>
      <c r="E134" s="5"/>
      <c r="F134" s="5"/>
      <c r="G134" s="5"/>
      <c r="H134" s="5"/>
      <c r="O134" s="3"/>
      <c r="P134" s="58"/>
      <c r="Q134" s="57"/>
      <c r="R134" s="57"/>
      <c r="S134" s="57"/>
      <c r="T134" s="57"/>
      <c r="U134" s="57"/>
      <c r="V134" s="57"/>
      <c r="W134" s="57"/>
      <c r="X134" s="3"/>
    </row>
    <row r="135" spans="4:24" s="1" customFormat="1">
      <c r="D135" s="5"/>
      <c r="E135" s="5"/>
      <c r="F135" s="5"/>
      <c r="G135" s="5"/>
      <c r="H135" s="5"/>
      <c r="O135" s="3"/>
      <c r="P135" s="57"/>
      <c r="Q135" s="57"/>
      <c r="R135" s="57"/>
      <c r="S135" s="57"/>
      <c r="T135" s="57"/>
      <c r="U135" s="57"/>
      <c r="V135" s="57"/>
      <c r="W135" s="57"/>
      <c r="X135" s="3"/>
    </row>
    <row r="136" spans="4:24" s="1" customFormat="1">
      <c r="D136" s="5"/>
      <c r="E136" s="5"/>
      <c r="F136" s="5"/>
      <c r="G136" s="5"/>
      <c r="H136" s="5"/>
      <c r="O136" s="3"/>
      <c r="P136" s="58"/>
      <c r="Q136" s="57"/>
      <c r="R136" s="57"/>
      <c r="S136" s="57"/>
      <c r="T136" s="57"/>
      <c r="U136" s="57"/>
      <c r="V136" s="57"/>
      <c r="W136" s="57"/>
      <c r="X136" s="3"/>
    </row>
    <row r="137" spans="4:24" s="1" customFormat="1">
      <c r="D137" s="5"/>
      <c r="E137" s="5"/>
      <c r="F137" s="5"/>
      <c r="G137" s="5"/>
      <c r="H137" s="5"/>
      <c r="O137" s="3"/>
      <c r="P137" s="57"/>
      <c r="Q137" s="57"/>
      <c r="R137" s="57"/>
      <c r="S137" s="57"/>
      <c r="T137" s="57"/>
      <c r="U137" s="57"/>
      <c r="V137" s="57"/>
      <c r="W137" s="57"/>
      <c r="X137" s="3"/>
    </row>
    <row r="138" spans="4:24" s="1" customFormat="1">
      <c r="D138" s="5"/>
      <c r="E138" s="5"/>
      <c r="F138" s="5"/>
      <c r="G138" s="5"/>
      <c r="H138" s="5"/>
      <c r="O138" s="3"/>
      <c r="P138" s="58"/>
      <c r="Q138" s="57"/>
      <c r="R138" s="57"/>
      <c r="S138" s="57"/>
      <c r="T138" s="57"/>
      <c r="U138" s="57"/>
      <c r="V138" s="57"/>
      <c r="W138" s="57"/>
      <c r="X138" s="3"/>
    </row>
    <row r="139" spans="4:24" s="1" customFormat="1">
      <c r="D139" s="5"/>
      <c r="E139" s="5"/>
      <c r="F139" s="5"/>
      <c r="G139" s="5"/>
      <c r="H139" s="5"/>
      <c r="O139" s="3"/>
      <c r="P139" s="57"/>
      <c r="Q139" s="57"/>
      <c r="R139" s="57"/>
      <c r="S139" s="57"/>
      <c r="T139" s="57"/>
      <c r="U139" s="57"/>
      <c r="V139" s="57"/>
      <c r="W139" s="57"/>
      <c r="X139" s="3"/>
    </row>
    <row r="140" spans="4:24" s="1" customFormat="1">
      <c r="D140" s="5"/>
      <c r="E140" s="5"/>
      <c r="F140" s="5"/>
      <c r="G140" s="5"/>
      <c r="H140" s="5"/>
      <c r="O140" s="3"/>
      <c r="P140" s="58"/>
      <c r="Q140" s="57"/>
      <c r="R140" s="57"/>
      <c r="S140" s="57"/>
      <c r="T140" s="57"/>
      <c r="U140" s="57"/>
      <c r="V140" s="57"/>
      <c r="W140" s="57"/>
      <c r="X140" s="3"/>
    </row>
    <row r="141" spans="4:24" s="1" customFormat="1">
      <c r="D141" s="5"/>
      <c r="E141" s="5"/>
      <c r="F141" s="5"/>
      <c r="G141" s="5"/>
      <c r="H141" s="5"/>
      <c r="O141" s="3"/>
      <c r="P141" s="57"/>
      <c r="Q141" s="57"/>
      <c r="R141" s="57"/>
      <c r="S141" s="57"/>
      <c r="T141" s="57"/>
      <c r="U141" s="57"/>
      <c r="V141" s="57"/>
      <c r="W141" s="57"/>
      <c r="X141" s="3"/>
    </row>
    <row r="142" spans="4:24" s="1" customFormat="1">
      <c r="D142" s="5"/>
      <c r="E142" s="5"/>
      <c r="F142" s="5"/>
      <c r="G142" s="5"/>
      <c r="H142" s="5"/>
      <c r="O142" s="3"/>
      <c r="P142" s="58"/>
      <c r="Q142" s="57"/>
      <c r="R142" s="57"/>
      <c r="S142" s="57"/>
      <c r="T142" s="57"/>
      <c r="U142" s="57"/>
      <c r="V142" s="57"/>
      <c r="W142" s="57"/>
      <c r="X142" s="3"/>
    </row>
    <row r="143" spans="4:24" s="1" customFormat="1">
      <c r="D143" s="5"/>
      <c r="E143" s="5"/>
      <c r="F143" s="5"/>
      <c r="G143" s="5"/>
      <c r="H143" s="5"/>
      <c r="O143" s="3"/>
      <c r="P143" s="57"/>
      <c r="Q143" s="57"/>
      <c r="R143" s="57"/>
      <c r="S143" s="57"/>
      <c r="T143" s="57"/>
      <c r="U143" s="57"/>
      <c r="V143" s="57"/>
      <c r="W143" s="57"/>
      <c r="X143" s="3"/>
    </row>
    <row r="144" spans="4:24" s="1" customFormat="1">
      <c r="D144" s="5"/>
      <c r="E144" s="5"/>
      <c r="F144" s="5"/>
      <c r="G144" s="5"/>
      <c r="H144" s="5"/>
      <c r="O144" s="3"/>
      <c r="P144" s="58"/>
      <c r="Q144" s="57"/>
      <c r="R144" s="57"/>
      <c r="S144" s="57"/>
      <c r="T144" s="57"/>
      <c r="U144" s="57"/>
      <c r="V144" s="57"/>
      <c r="W144" s="57"/>
      <c r="X144" s="3"/>
    </row>
    <row r="145" spans="4:24" s="1" customFormat="1">
      <c r="D145" s="5"/>
      <c r="E145" s="5"/>
      <c r="F145" s="5"/>
      <c r="G145" s="5"/>
      <c r="H145" s="5"/>
      <c r="O145" s="3"/>
      <c r="P145" s="57"/>
      <c r="Q145" s="57"/>
      <c r="R145" s="57"/>
      <c r="S145" s="57"/>
      <c r="T145" s="57"/>
      <c r="U145" s="57"/>
      <c r="V145" s="57"/>
      <c r="W145" s="57"/>
      <c r="X145" s="3"/>
    </row>
    <row r="146" spans="4:24" s="1" customFormat="1">
      <c r="D146" s="5"/>
      <c r="E146" s="5"/>
      <c r="F146" s="5"/>
      <c r="G146" s="5"/>
      <c r="H146" s="5"/>
      <c r="O146" s="3"/>
      <c r="P146" s="58"/>
      <c r="Q146" s="57"/>
      <c r="R146" s="57"/>
      <c r="S146" s="57"/>
      <c r="T146" s="57"/>
      <c r="U146" s="57"/>
      <c r="V146" s="57"/>
      <c r="W146" s="57"/>
      <c r="X146" s="3"/>
    </row>
    <row r="147" spans="4:24" s="1" customFormat="1">
      <c r="D147" s="5"/>
      <c r="E147" s="5"/>
      <c r="F147" s="5"/>
      <c r="G147" s="5"/>
      <c r="H147" s="5"/>
      <c r="O147" s="3"/>
      <c r="P147" s="57"/>
      <c r="Q147" s="57"/>
      <c r="R147" s="57"/>
      <c r="S147" s="57"/>
      <c r="T147" s="57"/>
      <c r="U147" s="57"/>
      <c r="V147" s="57"/>
      <c r="W147" s="57"/>
      <c r="X147" s="3"/>
    </row>
    <row r="148" spans="4:24" s="1" customFormat="1">
      <c r="D148" s="5"/>
      <c r="E148" s="5"/>
      <c r="F148" s="5"/>
      <c r="G148" s="5"/>
      <c r="H148" s="5"/>
      <c r="O148" s="3"/>
      <c r="P148" s="58"/>
      <c r="Q148" s="57"/>
      <c r="R148" s="57"/>
      <c r="S148" s="57"/>
      <c r="T148" s="57"/>
      <c r="U148" s="57"/>
      <c r="V148" s="57"/>
      <c r="W148" s="57"/>
      <c r="X148" s="3"/>
    </row>
    <row r="149" spans="4:24" s="1" customFormat="1">
      <c r="D149" s="5"/>
      <c r="E149" s="5"/>
      <c r="F149" s="5"/>
      <c r="G149" s="5"/>
      <c r="H149" s="5"/>
      <c r="O149" s="3"/>
      <c r="P149" s="57"/>
      <c r="Q149" s="57"/>
      <c r="R149" s="57"/>
      <c r="S149" s="57"/>
      <c r="T149" s="57"/>
      <c r="U149" s="57"/>
      <c r="V149" s="57"/>
      <c r="W149" s="57"/>
      <c r="X149" s="3"/>
    </row>
    <row r="150" spans="4:24" s="1" customFormat="1">
      <c r="D150" s="5"/>
      <c r="E150" s="5"/>
      <c r="F150" s="5"/>
      <c r="G150" s="5"/>
      <c r="H150" s="5"/>
      <c r="O150" s="3"/>
      <c r="P150" s="58"/>
      <c r="Q150" s="57"/>
      <c r="R150" s="57"/>
      <c r="S150" s="57"/>
      <c r="T150" s="57"/>
      <c r="U150" s="57"/>
      <c r="V150" s="57"/>
      <c r="W150" s="57"/>
      <c r="X150" s="3"/>
    </row>
    <row r="151" spans="4:24" s="1" customFormat="1">
      <c r="D151" s="5"/>
      <c r="E151" s="5"/>
      <c r="F151" s="5"/>
      <c r="G151" s="5"/>
      <c r="H151" s="5"/>
      <c r="O151" s="3"/>
      <c r="P151" s="57"/>
      <c r="Q151" s="57"/>
      <c r="R151" s="57"/>
      <c r="S151" s="57"/>
      <c r="T151" s="57"/>
      <c r="U151" s="57"/>
      <c r="V151" s="57"/>
      <c r="W151" s="57"/>
      <c r="X151" s="3"/>
    </row>
    <row r="152" spans="4:24" s="1" customFormat="1">
      <c r="D152" s="5"/>
      <c r="E152" s="5"/>
      <c r="F152" s="5"/>
      <c r="G152" s="5"/>
      <c r="H152" s="5"/>
      <c r="O152" s="3"/>
      <c r="P152" s="58"/>
      <c r="Q152" s="57"/>
      <c r="R152" s="57"/>
      <c r="S152" s="57"/>
      <c r="T152" s="57"/>
      <c r="U152" s="57"/>
      <c r="V152" s="57"/>
      <c r="W152" s="57"/>
      <c r="X152" s="3"/>
    </row>
    <row r="153" spans="4:24" s="1" customFormat="1">
      <c r="D153" s="5"/>
      <c r="E153" s="5"/>
      <c r="F153" s="5"/>
      <c r="G153" s="5"/>
      <c r="H153" s="5"/>
      <c r="O153" s="3"/>
      <c r="P153" s="57"/>
      <c r="Q153" s="57"/>
      <c r="R153" s="57"/>
      <c r="S153" s="57"/>
      <c r="T153" s="57"/>
      <c r="U153" s="57"/>
      <c r="V153" s="57"/>
      <c r="W153" s="57"/>
      <c r="X153" s="3"/>
    </row>
    <row r="154" spans="4:24" s="1" customFormat="1">
      <c r="D154" s="5"/>
      <c r="E154" s="5"/>
      <c r="F154" s="5"/>
      <c r="G154" s="5"/>
      <c r="H154" s="5"/>
      <c r="O154" s="3"/>
      <c r="P154" s="58"/>
      <c r="Q154" s="57"/>
      <c r="R154" s="57"/>
      <c r="S154" s="57"/>
      <c r="T154" s="57"/>
      <c r="U154" s="57"/>
      <c r="V154" s="57"/>
      <c r="W154" s="57"/>
      <c r="X154" s="3"/>
    </row>
    <row r="155" spans="4:24" s="1" customFormat="1">
      <c r="D155" s="5"/>
      <c r="E155" s="5"/>
      <c r="F155" s="5"/>
      <c r="G155" s="5"/>
      <c r="H155" s="5"/>
      <c r="O155" s="3"/>
      <c r="P155" s="57"/>
      <c r="Q155" s="57"/>
      <c r="R155" s="57"/>
      <c r="S155" s="57"/>
      <c r="T155" s="57"/>
      <c r="U155" s="57"/>
      <c r="V155" s="57"/>
      <c r="W155" s="57"/>
      <c r="X155" s="3"/>
    </row>
    <row r="156" spans="4:24" s="1" customFormat="1">
      <c r="D156" s="5"/>
      <c r="E156" s="5"/>
      <c r="F156" s="5"/>
      <c r="G156" s="5"/>
      <c r="H156" s="5"/>
      <c r="O156" s="3"/>
      <c r="P156" s="58"/>
      <c r="Q156" s="57"/>
      <c r="R156" s="57"/>
      <c r="S156" s="57"/>
      <c r="T156" s="57"/>
      <c r="U156" s="57"/>
      <c r="V156" s="57"/>
      <c r="W156" s="57"/>
      <c r="X156" s="3"/>
    </row>
    <row r="157" spans="4:24" s="1" customFormat="1">
      <c r="D157" s="5"/>
      <c r="E157" s="5"/>
      <c r="F157" s="5"/>
      <c r="G157" s="5"/>
      <c r="H157" s="5"/>
      <c r="O157" s="3"/>
      <c r="P157" s="57"/>
      <c r="Q157" s="57"/>
      <c r="R157" s="57"/>
      <c r="S157" s="57"/>
      <c r="T157" s="57"/>
      <c r="U157" s="57"/>
      <c r="V157" s="57"/>
      <c r="W157" s="57"/>
      <c r="X157" s="3"/>
    </row>
    <row r="158" spans="4:24" s="1" customFormat="1">
      <c r="D158" s="5"/>
      <c r="E158" s="5"/>
      <c r="F158" s="5"/>
      <c r="G158" s="5"/>
      <c r="H158" s="5"/>
      <c r="O158" s="3"/>
      <c r="P158" s="58"/>
      <c r="Q158" s="57"/>
      <c r="R158" s="57"/>
      <c r="S158" s="57"/>
      <c r="T158" s="57"/>
      <c r="U158" s="57"/>
      <c r="V158" s="57"/>
      <c r="W158" s="57"/>
      <c r="X158" s="3"/>
    </row>
    <row r="159" spans="4:24" s="1" customFormat="1">
      <c r="D159" s="5"/>
      <c r="E159" s="5"/>
      <c r="F159" s="5"/>
      <c r="G159" s="5"/>
      <c r="H159" s="5"/>
      <c r="O159" s="3"/>
      <c r="P159" s="57"/>
      <c r="Q159" s="57"/>
      <c r="R159" s="57"/>
      <c r="S159" s="57"/>
      <c r="T159" s="57"/>
      <c r="U159" s="57"/>
      <c r="V159" s="57"/>
      <c r="W159" s="57"/>
      <c r="X159" s="3"/>
    </row>
    <row r="160" spans="4:24" s="1" customFormat="1">
      <c r="D160" s="5"/>
      <c r="E160" s="5"/>
      <c r="F160" s="5"/>
      <c r="G160" s="5"/>
      <c r="H160" s="5"/>
      <c r="O160" s="3"/>
      <c r="P160" s="58"/>
      <c r="Q160" s="57"/>
      <c r="R160" s="57"/>
      <c r="S160" s="57"/>
      <c r="T160" s="57"/>
      <c r="U160" s="57"/>
      <c r="V160" s="57"/>
      <c r="W160" s="57"/>
      <c r="X160" s="3"/>
    </row>
    <row r="161" spans="4:24" s="1" customFormat="1">
      <c r="D161" s="5"/>
      <c r="E161" s="5"/>
      <c r="F161" s="5"/>
      <c r="G161" s="5"/>
      <c r="H161" s="5"/>
      <c r="O161" s="3"/>
      <c r="P161" s="57"/>
      <c r="Q161" s="57"/>
      <c r="R161" s="57"/>
      <c r="S161" s="57"/>
      <c r="T161" s="57"/>
      <c r="U161" s="57"/>
      <c r="V161" s="57"/>
      <c r="W161" s="57"/>
      <c r="X161" s="3"/>
    </row>
    <row r="162" spans="4:24" s="1" customFormat="1">
      <c r="D162" s="5"/>
      <c r="E162" s="5"/>
      <c r="F162" s="5"/>
      <c r="G162" s="5"/>
      <c r="H162" s="5"/>
      <c r="O162" s="3"/>
      <c r="P162" s="58"/>
      <c r="Q162" s="57"/>
      <c r="R162" s="57"/>
      <c r="S162" s="57"/>
      <c r="T162" s="57"/>
      <c r="U162" s="57"/>
      <c r="V162" s="57"/>
      <c r="W162" s="57"/>
      <c r="X162" s="3"/>
    </row>
    <row r="163" spans="4:24" s="1" customFormat="1">
      <c r="D163" s="5"/>
      <c r="E163" s="5"/>
      <c r="F163" s="5"/>
      <c r="G163" s="5"/>
      <c r="H163" s="5"/>
      <c r="O163" s="3"/>
      <c r="P163" s="57"/>
      <c r="Q163" s="57"/>
      <c r="R163" s="57"/>
      <c r="S163" s="57"/>
      <c r="T163" s="57"/>
      <c r="U163" s="57"/>
      <c r="V163" s="57"/>
      <c r="W163" s="57"/>
      <c r="X163" s="3"/>
    </row>
    <row r="164" spans="4:24" s="1" customFormat="1">
      <c r="D164" s="5"/>
      <c r="E164" s="5"/>
      <c r="F164" s="5"/>
      <c r="G164" s="5"/>
      <c r="H164" s="5"/>
      <c r="O164" s="3"/>
      <c r="P164" s="58"/>
      <c r="Q164" s="57"/>
      <c r="R164" s="57"/>
      <c r="S164" s="57"/>
      <c r="T164" s="57"/>
      <c r="U164" s="57"/>
      <c r="V164" s="57"/>
      <c r="W164" s="57"/>
      <c r="X164" s="3"/>
    </row>
    <row r="165" spans="4:24" s="1" customFormat="1">
      <c r="D165" s="5"/>
      <c r="E165" s="5"/>
      <c r="F165" s="5"/>
      <c r="G165" s="5"/>
      <c r="H165" s="5"/>
      <c r="O165" s="3"/>
      <c r="P165" s="57"/>
      <c r="Q165" s="57"/>
      <c r="R165" s="57"/>
      <c r="S165" s="57"/>
      <c r="T165" s="57"/>
      <c r="U165" s="57"/>
      <c r="V165" s="57"/>
      <c r="W165" s="57"/>
      <c r="X165" s="3"/>
    </row>
    <row r="166" spans="4:24" s="1" customFormat="1">
      <c r="D166" s="5"/>
      <c r="E166" s="5"/>
      <c r="F166" s="5"/>
      <c r="G166" s="5"/>
      <c r="H166" s="5"/>
      <c r="O166" s="3"/>
      <c r="P166" s="58"/>
      <c r="Q166" s="57"/>
      <c r="R166" s="57"/>
      <c r="S166" s="57"/>
      <c r="T166" s="57"/>
      <c r="U166" s="57"/>
      <c r="V166" s="57"/>
      <c r="W166" s="57"/>
      <c r="X166" s="3"/>
    </row>
    <row r="167" spans="4:24" s="1" customFormat="1">
      <c r="D167" s="5"/>
      <c r="E167" s="5"/>
      <c r="F167" s="5"/>
      <c r="G167" s="5"/>
      <c r="H167" s="5"/>
      <c r="O167" s="3"/>
      <c r="P167" s="57"/>
      <c r="Q167" s="57"/>
      <c r="R167" s="57"/>
      <c r="S167" s="57"/>
      <c r="T167" s="57"/>
      <c r="U167" s="57"/>
      <c r="V167" s="57"/>
      <c r="W167" s="57"/>
      <c r="X167" s="3"/>
    </row>
    <row r="168" spans="4:24" s="1" customFormat="1">
      <c r="D168" s="5"/>
      <c r="E168" s="5"/>
      <c r="F168" s="5"/>
      <c r="G168" s="5"/>
      <c r="H168" s="5"/>
      <c r="O168" s="3"/>
      <c r="P168" s="58"/>
      <c r="Q168" s="57"/>
      <c r="R168" s="57"/>
      <c r="S168" s="57"/>
      <c r="T168" s="57"/>
      <c r="U168" s="57"/>
      <c r="V168" s="57"/>
      <c r="W168" s="57"/>
      <c r="X168" s="3"/>
    </row>
    <row r="169" spans="4:24" s="1" customFormat="1">
      <c r="D169" s="5"/>
      <c r="E169" s="5"/>
      <c r="F169" s="5"/>
      <c r="G169" s="5"/>
      <c r="H169" s="5"/>
      <c r="O169" s="3"/>
      <c r="P169" s="57"/>
      <c r="Q169" s="57"/>
      <c r="R169" s="57"/>
      <c r="S169" s="57"/>
      <c r="T169" s="57"/>
      <c r="U169" s="57"/>
      <c r="V169" s="57"/>
      <c r="W169" s="57"/>
      <c r="X169" s="3"/>
    </row>
    <row r="170" spans="4:24" s="1" customFormat="1">
      <c r="D170" s="5"/>
      <c r="E170" s="5"/>
      <c r="F170" s="5"/>
      <c r="G170" s="5"/>
      <c r="H170" s="5"/>
      <c r="O170" s="3"/>
      <c r="P170" s="58"/>
      <c r="Q170" s="57"/>
      <c r="R170" s="57"/>
      <c r="S170" s="57"/>
      <c r="T170" s="57"/>
      <c r="U170" s="57"/>
      <c r="V170" s="57"/>
      <c r="W170" s="57"/>
      <c r="X170" s="3"/>
    </row>
    <row r="171" spans="4:24" s="1" customFormat="1">
      <c r="D171" s="5"/>
      <c r="E171" s="5"/>
      <c r="F171" s="5"/>
      <c r="G171" s="5"/>
      <c r="H171" s="5"/>
      <c r="O171" s="3"/>
      <c r="P171" s="57"/>
      <c r="Q171" s="57"/>
      <c r="R171" s="57"/>
      <c r="S171" s="57"/>
      <c r="T171" s="57"/>
      <c r="U171" s="57"/>
      <c r="V171" s="57"/>
      <c r="W171" s="57"/>
      <c r="X171" s="3"/>
    </row>
    <row r="172" spans="4:24" s="1" customFormat="1">
      <c r="D172" s="5"/>
      <c r="E172" s="5"/>
      <c r="F172" s="5"/>
      <c r="G172" s="5"/>
      <c r="H172" s="5"/>
      <c r="O172" s="3"/>
      <c r="P172" s="58"/>
      <c r="Q172" s="57"/>
      <c r="R172" s="57"/>
      <c r="S172" s="57"/>
      <c r="T172" s="57"/>
      <c r="U172" s="57"/>
      <c r="V172" s="57"/>
      <c r="W172" s="57"/>
      <c r="X172" s="3"/>
    </row>
    <row r="173" spans="4:24" s="1" customFormat="1">
      <c r="D173" s="5"/>
      <c r="E173" s="5"/>
      <c r="F173" s="5"/>
      <c r="G173" s="5"/>
      <c r="H173" s="5"/>
      <c r="O173" s="3"/>
      <c r="P173" s="57"/>
      <c r="Q173" s="57"/>
      <c r="R173" s="57"/>
      <c r="S173" s="57"/>
      <c r="T173" s="57"/>
      <c r="U173" s="57"/>
      <c r="V173" s="57"/>
      <c r="W173" s="57"/>
      <c r="X173" s="3"/>
    </row>
    <row r="174" spans="4:24" s="1" customFormat="1">
      <c r="D174" s="5"/>
      <c r="E174" s="5"/>
      <c r="F174" s="5"/>
      <c r="G174" s="5"/>
      <c r="H174" s="5"/>
      <c r="O174" s="3"/>
      <c r="P174" s="58"/>
      <c r="Q174" s="57"/>
      <c r="R174" s="57"/>
      <c r="S174" s="57"/>
      <c r="T174" s="57"/>
      <c r="U174" s="57"/>
      <c r="V174" s="57"/>
      <c r="W174" s="57"/>
      <c r="X174" s="3"/>
    </row>
    <row r="175" spans="4:24" s="1" customFormat="1">
      <c r="D175" s="5"/>
      <c r="E175" s="5"/>
      <c r="F175" s="5"/>
      <c r="G175" s="5"/>
      <c r="H175" s="5"/>
      <c r="O175" s="3"/>
      <c r="P175" s="57"/>
      <c r="Q175" s="57"/>
      <c r="R175" s="57"/>
      <c r="S175" s="57"/>
      <c r="T175" s="57"/>
      <c r="U175" s="57"/>
      <c r="V175" s="57"/>
      <c r="W175" s="57"/>
      <c r="X175" s="3"/>
    </row>
    <row r="176" spans="4:24" s="1" customFormat="1">
      <c r="D176" s="5"/>
      <c r="E176" s="5"/>
      <c r="F176" s="5"/>
      <c r="G176" s="5"/>
      <c r="H176" s="5"/>
      <c r="O176" s="3"/>
      <c r="P176" s="58"/>
      <c r="Q176" s="57"/>
      <c r="R176" s="57"/>
      <c r="S176" s="57"/>
      <c r="T176" s="57"/>
      <c r="U176" s="57"/>
      <c r="V176" s="57"/>
      <c r="W176" s="57"/>
      <c r="X176" s="3"/>
    </row>
    <row r="177" spans="4:24" s="1" customFormat="1">
      <c r="D177" s="5"/>
      <c r="E177" s="5"/>
      <c r="F177" s="5"/>
      <c r="G177" s="5"/>
      <c r="H177" s="5"/>
      <c r="O177" s="3"/>
      <c r="P177" s="57"/>
      <c r="Q177" s="57"/>
      <c r="R177" s="57"/>
      <c r="S177" s="57"/>
      <c r="T177" s="57"/>
      <c r="U177" s="57"/>
      <c r="V177" s="57"/>
      <c r="W177" s="57"/>
      <c r="X177" s="3"/>
    </row>
    <row r="178" spans="4:24" s="1" customFormat="1">
      <c r="D178" s="5"/>
      <c r="E178" s="5"/>
      <c r="F178" s="5"/>
      <c r="G178" s="5"/>
      <c r="H178" s="5"/>
      <c r="O178" s="3"/>
      <c r="P178" s="58"/>
      <c r="Q178" s="57"/>
      <c r="R178" s="57"/>
      <c r="S178" s="57"/>
      <c r="T178" s="57"/>
      <c r="U178" s="57"/>
      <c r="V178" s="57"/>
      <c r="W178" s="57"/>
      <c r="X178" s="3"/>
    </row>
    <row r="179" spans="4:24" s="1" customFormat="1">
      <c r="D179" s="5"/>
      <c r="E179" s="5"/>
      <c r="F179" s="5"/>
      <c r="G179" s="5"/>
      <c r="H179" s="5"/>
      <c r="O179" s="3"/>
      <c r="P179" s="57"/>
      <c r="Q179" s="57"/>
      <c r="R179" s="57"/>
      <c r="S179" s="57"/>
      <c r="T179" s="57"/>
      <c r="U179" s="57"/>
      <c r="V179" s="57"/>
      <c r="W179" s="57"/>
      <c r="X179" s="3"/>
    </row>
    <row r="180" spans="4:24" s="1" customFormat="1">
      <c r="D180" s="5"/>
      <c r="E180" s="5"/>
      <c r="F180" s="5"/>
      <c r="G180" s="5"/>
      <c r="H180" s="5"/>
      <c r="O180" s="3"/>
      <c r="P180" s="58"/>
      <c r="Q180" s="57"/>
      <c r="R180" s="57"/>
      <c r="S180" s="57"/>
      <c r="T180" s="57"/>
      <c r="U180" s="57"/>
      <c r="V180" s="57"/>
      <c r="W180" s="57"/>
      <c r="X180" s="3"/>
    </row>
    <row r="181" spans="4:24" s="1" customFormat="1">
      <c r="D181" s="5"/>
      <c r="E181" s="5"/>
      <c r="F181" s="5"/>
      <c r="G181" s="5"/>
      <c r="H181" s="5"/>
      <c r="O181" s="3"/>
      <c r="P181" s="57"/>
      <c r="Q181" s="57"/>
      <c r="R181" s="57"/>
      <c r="S181" s="57"/>
      <c r="T181" s="57"/>
      <c r="U181" s="57"/>
      <c r="V181" s="57"/>
      <c r="W181" s="57"/>
      <c r="X181" s="3"/>
    </row>
    <row r="182" spans="4:24" s="1" customFormat="1">
      <c r="D182" s="5"/>
      <c r="E182" s="5"/>
      <c r="F182" s="5"/>
      <c r="G182" s="5"/>
      <c r="H182" s="5"/>
      <c r="O182" s="3"/>
      <c r="P182" s="58"/>
      <c r="Q182" s="57"/>
      <c r="R182" s="57"/>
      <c r="S182" s="57"/>
      <c r="T182" s="57"/>
      <c r="U182" s="57"/>
      <c r="V182" s="57"/>
      <c r="W182" s="57"/>
      <c r="X182" s="3"/>
    </row>
    <row r="183" spans="4:24" s="1" customFormat="1">
      <c r="D183" s="5"/>
      <c r="E183" s="5"/>
      <c r="F183" s="5"/>
      <c r="G183" s="5"/>
      <c r="H183" s="5"/>
      <c r="O183" s="3"/>
      <c r="P183" s="57"/>
      <c r="Q183" s="57"/>
      <c r="R183" s="57"/>
      <c r="S183" s="57"/>
      <c r="T183" s="57"/>
      <c r="U183" s="57"/>
      <c r="V183" s="57"/>
      <c r="W183" s="57"/>
      <c r="X183" s="3"/>
    </row>
    <row r="184" spans="4:24" s="1" customFormat="1">
      <c r="D184" s="5"/>
      <c r="E184" s="5"/>
      <c r="F184" s="5"/>
      <c r="G184" s="5"/>
      <c r="H184" s="5"/>
      <c r="O184" s="3"/>
      <c r="P184" s="58"/>
      <c r="Q184" s="57"/>
      <c r="R184" s="57"/>
      <c r="S184" s="57"/>
      <c r="T184" s="57"/>
      <c r="U184" s="57"/>
      <c r="V184" s="57"/>
      <c r="W184" s="57"/>
      <c r="X184" s="3"/>
    </row>
    <row r="185" spans="4:24" s="1" customFormat="1">
      <c r="D185" s="5"/>
      <c r="E185" s="5"/>
      <c r="F185" s="5"/>
      <c r="G185" s="5"/>
      <c r="H185" s="5"/>
      <c r="O185" s="3"/>
      <c r="P185" s="57"/>
      <c r="Q185" s="57"/>
      <c r="R185" s="57"/>
      <c r="S185" s="57"/>
      <c r="T185" s="57"/>
      <c r="U185" s="57"/>
      <c r="V185" s="57"/>
      <c r="W185" s="57"/>
      <c r="X185" s="3"/>
    </row>
    <row r="186" spans="4:24" s="1" customFormat="1">
      <c r="D186" s="5"/>
      <c r="E186" s="5"/>
      <c r="F186" s="5"/>
      <c r="G186" s="5"/>
      <c r="H186" s="5"/>
      <c r="O186" s="3"/>
      <c r="P186" s="58"/>
      <c r="Q186" s="57"/>
      <c r="R186" s="57"/>
      <c r="S186" s="57"/>
      <c r="T186" s="57"/>
      <c r="U186" s="57"/>
      <c r="V186" s="57"/>
      <c r="W186" s="57"/>
      <c r="X186" s="3"/>
    </row>
    <row r="187" spans="4:24" s="1" customFormat="1">
      <c r="D187" s="5"/>
      <c r="E187" s="5"/>
      <c r="F187" s="5"/>
      <c r="G187" s="5"/>
      <c r="H187" s="5"/>
      <c r="O187" s="3"/>
      <c r="P187" s="57"/>
      <c r="Q187" s="57"/>
      <c r="R187" s="57"/>
      <c r="S187" s="57"/>
      <c r="T187" s="57"/>
      <c r="U187" s="57"/>
      <c r="V187" s="57"/>
      <c r="W187" s="57"/>
      <c r="X187" s="3"/>
    </row>
    <row r="188" spans="4:24" s="1" customFormat="1">
      <c r="D188" s="5"/>
      <c r="E188" s="5"/>
      <c r="F188" s="5"/>
      <c r="G188" s="5"/>
      <c r="H188" s="5"/>
      <c r="O188" s="3"/>
      <c r="P188" s="58"/>
      <c r="Q188" s="57"/>
      <c r="R188" s="57"/>
      <c r="S188" s="57"/>
      <c r="T188" s="57"/>
      <c r="U188" s="57"/>
      <c r="V188" s="57"/>
      <c r="W188" s="57"/>
      <c r="X188" s="3"/>
    </row>
    <row r="189" spans="4:24" s="1" customFormat="1">
      <c r="D189" s="5"/>
      <c r="E189" s="5"/>
      <c r="F189" s="5"/>
      <c r="G189" s="5"/>
      <c r="H189" s="5"/>
      <c r="O189" s="3"/>
      <c r="P189" s="57"/>
      <c r="Q189" s="57"/>
      <c r="R189" s="57"/>
      <c r="S189" s="57"/>
      <c r="T189" s="57"/>
      <c r="U189" s="57"/>
      <c r="V189" s="57"/>
      <c r="W189" s="57"/>
      <c r="X189" s="3"/>
    </row>
    <row r="190" spans="4:24" s="1" customFormat="1">
      <c r="D190" s="5"/>
      <c r="E190" s="5"/>
      <c r="F190" s="5"/>
      <c r="G190" s="5"/>
      <c r="H190" s="5"/>
      <c r="O190" s="3"/>
      <c r="P190" s="58"/>
      <c r="Q190" s="57"/>
      <c r="R190" s="57"/>
      <c r="S190" s="57"/>
      <c r="T190" s="57"/>
      <c r="U190" s="57"/>
      <c r="V190" s="57"/>
      <c r="W190" s="57"/>
      <c r="X190" s="3"/>
    </row>
    <row r="191" spans="4:24" s="1" customFormat="1">
      <c r="D191" s="5"/>
      <c r="E191" s="5"/>
      <c r="F191" s="5"/>
      <c r="G191" s="5"/>
      <c r="H191" s="5"/>
      <c r="O191" s="3"/>
      <c r="P191" s="57"/>
      <c r="Q191" s="57"/>
      <c r="R191" s="57"/>
      <c r="S191" s="57"/>
      <c r="T191" s="57"/>
      <c r="U191" s="57"/>
      <c r="V191" s="57"/>
      <c r="W191" s="57"/>
      <c r="X191" s="3"/>
    </row>
    <row r="192" spans="4:24" s="1" customFormat="1">
      <c r="D192" s="5"/>
      <c r="E192" s="5"/>
      <c r="F192" s="5"/>
      <c r="G192" s="5"/>
      <c r="H192" s="5"/>
      <c r="O192" s="3"/>
      <c r="P192" s="58"/>
      <c r="Q192" s="57"/>
      <c r="R192" s="57"/>
      <c r="S192" s="57"/>
      <c r="T192" s="57"/>
      <c r="U192" s="57"/>
      <c r="V192" s="57"/>
      <c r="W192" s="57"/>
      <c r="X192" s="3"/>
    </row>
    <row r="193" spans="4:24" s="1" customFormat="1">
      <c r="D193" s="5"/>
      <c r="E193" s="5"/>
      <c r="F193" s="5"/>
      <c r="G193" s="5"/>
      <c r="H193" s="5"/>
      <c r="O193" s="3"/>
      <c r="P193" s="57"/>
      <c r="Q193" s="57"/>
      <c r="R193" s="57"/>
      <c r="S193" s="57"/>
      <c r="T193" s="57"/>
      <c r="U193" s="57"/>
      <c r="V193" s="57"/>
      <c r="W193" s="57"/>
      <c r="X193" s="3"/>
    </row>
    <row r="194" spans="4:24" s="1" customFormat="1">
      <c r="D194" s="5"/>
      <c r="E194" s="5"/>
      <c r="F194" s="5"/>
      <c r="G194" s="5"/>
      <c r="H194" s="5"/>
      <c r="O194" s="3"/>
      <c r="P194" s="58"/>
      <c r="Q194" s="57"/>
      <c r="R194" s="57"/>
      <c r="S194" s="57"/>
      <c r="T194" s="57"/>
      <c r="U194" s="57"/>
      <c r="V194" s="57"/>
      <c r="W194" s="57"/>
      <c r="X194" s="3"/>
    </row>
    <row r="195" spans="4:24" s="1" customFormat="1">
      <c r="D195" s="5"/>
      <c r="E195" s="5"/>
      <c r="F195" s="5"/>
      <c r="G195" s="5"/>
      <c r="H195" s="5"/>
      <c r="O195" s="3"/>
      <c r="P195" s="57"/>
      <c r="Q195" s="57"/>
      <c r="R195" s="57"/>
      <c r="S195" s="57"/>
      <c r="T195" s="57"/>
      <c r="U195" s="57"/>
      <c r="V195" s="57"/>
      <c r="W195" s="57"/>
      <c r="X195" s="3"/>
    </row>
    <row r="196" spans="4:24" s="1" customFormat="1">
      <c r="D196" s="5"/>
      <c r="E196" s="5"/>
      <c r="F196" s="5"/>
      <c r="G196" s="5"/>
      <c r="H196" s="5"/>
      <c r="O196" s="3"/>
      <c r="P196" s="58"/>
      <c r="Q196" s="57"/>
      <c r="R196" s="57"/>
      <c r="S196" s="57"/>
      <c r="T196" s="57"/>
      <c r="U196" s="57"/>
      <c r="V196" s="57"/>
      <c r="W196" s="57"/>
      <c r="X196" s="3"/>
    </row>
    <row r="197" spans="4:24" s="1" customFormat="1">
      <c r="D197" s="5"/>
      <c r="E197" s="5"/>
      <c r="F197" s="5"/>
      <c r="G197" s="5"/>
      <c r="H197" s="5"/>
      <c r="O197" s="3"/>
      <c r="P197" s="57"/>
      <c r="Q197" s="57"/>
      <c r="R197" s="57"/>
      <c r="S197" s="57"/>
      <c r="T197" s="57"/>
      <c r="U197" s="57"/>
      <c r="V197" s="57"/>
      <c r="W197" s="57"/>
      <c r="X197" s="3"/>
    </row>
    <row r="198" spans="4:24" s="1" customFormat="1">
      <c r="D198" s="5"/>
      <c r="E198" s="5"/>
      <c r="F198" s="5"/>
      <c r="G198" s="5"/>
      <c r="H198" s="5"/>
      <c r="O198" s="3"/>
      <c r="P198" s="58"/>
      <c r="Q198" s="57"/>
      <c r="R198" s="57"/>
      <c r="S198" s="57"/>
      <c r="T198" s="57"/>
      <c r="U198" s="57"/>
      <c r="V198" s="57"/>
      <c r="W198" s="57"/>
      <c r="X198" s="3"/>
    </row>
    <row r="199" spans="4:24" s="1" customFormat="1">
      <c r="D199" s="5"/>
      <c r="E199" s="5"/>
      <c r="F199" s="5"/>
      <c r="G199" s="5"/>
      <c r="H199" s="5"/>
      <c r="O199" s="3"/>
      <c r="P199" s="57"/>
      <c r="Q199" s="57"/>
      <c r="R199" s="57"/>
      <c r="S199" s="57"/>
      <c r="T199" s="57"/>
      <c r="U199" s="57"/>
      <c r="V199" s="57"/>
      <c r="W199" s="57"/>
      <c r="X199" s="3"/>
    </row>
    <row r="200" spans="4:24" s="1" customFormat="1">
      <c r="D200" s="5"/>
      <c r="E200" s="5"/>
      <c r="F200" s="5"/>
      <c r="G200" s="5"/>
      <c r="H200" s="5"/>
      <c r="O200" s="3"/>
      <c r="P200" s="58"/>
      <c r="Q200" s="57"/>
      <c r="R200" s="57"/>
      <c r="S200" s="57"/>
      <c r="T200" s="57"/>
      <c r="U200" s="57"/>
      <c r="V200" s="57"/>
      <c r="W200" s="57"/>
      <c r="X200" s="3"/>
    </row>
    <row r="201" spans="4:24" s="1" customFormat="1">
      <c r="D201" s="5"/>
      <c r="E201" s="5"/>
      <c r="F201" s="5"/>
      <c r="G201" s="5"/>
      <c r="H201" s="5"/>
      <c r="O201" s="3"/>
      <c r="P201" s="57"/>
      <c r="Q201" s="57"/>
      <c r="R201" s="57"/>
      <c r="S201" s="57"/>
      <c r="T201" s="57"/>
      <c r="U201" s="57"/>
      <c r="V201" s="57"/>
      <c r="W201" s="57"/>
      <c r="X201" s="3"/>
    </row>
    <row r="202" spans="4:24" s="1" customFormat="1">
      <c r="D202" s="5"/>
      <c r="E202" s="5"/>
      <c r="F202" s="5"/>
      <c r="G202" s="5"/>
      <c r="H202" s="5"/>
      <c r="O202" s="3"/>
      <c r="P202" s="58"/>
      <c r="Q202" s="57"/>
      <c r="R202" s="57"/>
      <c r="S202" s="57"/>
      <c r="T202" s="57"/>
      <c r="U202" s="57"/>
      <c r="V202" s="57"/>
      <c r="W202" s="57"/>
      <c r="X202" s="3"/>
    </row>
    <row r="203" spans="4:24" s="1" customFormat="1">
      <c r="D203" s="5"/>
      <c r="E203" s="5"/>
      <c r="F203" s="5"/>
      <c r="G203" s="5"/>
      <c r="H203" s="5"/>
      <c r="O203" s="3"/>
      <c r="P203" s="57"/>
      <c r="Q203" s="57"/>
      <c r="R203" s="57"/>
      <c r="S203" s="57"/>
      <c r="T203" s="57"/>
      <c r="U203" s="57"/>
      <c r="V203" s="57"/>
      <c r="W203" s="57"/>
      <c r="X203" s="3"/>
    </row>
    <row r="204" spans="4:24" s="1" customFormat="1">
      <c r="D204" s="5"/>
      <c r="E204" s="5"/>
      <c r="F204" s="5"/>
      <c r="G204" s="5"/>
      <c r="H204" s="5"/>
      <c r="O204" s="3"/>
      <c r="P204" s="58"/>
      <c r="Q204" s="57"/>
      <c r="R204" s="57"/>
      <c r="S204" s="57"/>
      <c r="T204" s="57"/>
      <c r="U204" s="57"/>
      <c r="V204" s="57"/>
      <c r="W204" s="57"/>
      <c r="X204" s="3"/>
    </row>
    <row r="205" spans="4:24" s="1" customFormat="1">
      <c r="D205" s="5"/>
      <c r="E205" s="5"/>
      <c r="F205" s="5"/>
      <c r="G205" s="5"/>
      <c r="H205" s="5"/>
      <c r="O205" s="3"/>
      <c r="P205" s="57"/>
      <c r="Q205" s="57"/>
      <c r="R205" s="57"/>
      <c r="S205" s="57"/>
      <c r="T205" s="57"/>
      <c r="U205" s="57"/>
      <c r="V205" s="57"/>
      <c r="W205" s="57"/>
      <c r="X205" s="3"/>
    </row>
    <row r="206" spans="4:24" s="1" customFormat="1">
      <c r="D206" s="5"/>
      <c r="E206" s="5"/>
      <c r="F206" s="5"/>
      <c r="G206" s="5"/>
      <c r="H206" s="5"/>
      <c r="O206" s="3"/>
      <c r="P206" s="58"/>
      <c r="Q206" s="57"/>
      <c r="R206" s="57"/>
      <c r="S206" s="57"/>
      <c r="T206" s="57"/>
      <c r="U206" s="57"/>
      <c r="V206" s="57"/>
      <c r="W206" s="57"/>
      <c r="X206" s="3"/>
    </row>
    <row r="207" spans="4:24" s="1" customFormat="1">
      <c r="D207" s="5"/>
      <c r="E207" s="5"/>
      <c r="F207" s="5"/>
      <c r="G207" s="5"/>
      <c r="H207" s="5"/>
      <c r="O207" s="3"/>
      <c r="P207" s="57"/>
      <c r="Q207" s="57"/>
      <c r="R207" s="57"/>
      <c r="S207" s="57"/>
      <c r="T207" s="57"/>
      <c r="U207" s="57"/>
      <c r="V207" s="57"/>
      <c r="W207" s="57"/>
      <c r="X207" s="3"/>
    </row>
    <row r="208" spans="4:24" s="1" customFormat="1">
      <c r="D208" s="5"/>
      <c r="E208" s="5"/>
      <c r="F208" s="5"/>
      <c r="G208" s="5"/>
      <c r="H208" s="5"/>
      <c r="O208" s="3"/>
      <c r="P208" s="58"/>
      <c r="Q208" s="57"/>
      <c r="R208" s="57"/>
      <c r="S208" s="57"/>
      <c r="T208" s="57"/>
      <c r="U208" s="57"/>
      <c r="V208" s="57"/>
      <c r="W208" s="57"/>
      <c r="X208" s="3"/>
    </row>
    <row r="209" spans="4:24" s="1" customFormat="1">
      <c r="D209" s="5"/>
      <c r="E209" s="5"/>
      <c r="F209" s="5"/>
      <c r="G209" s="5"/>
      <c r="H209" s="5"/>
      <c r="O209" s="3"/>
      <c r="P209" s="57"/>
      <c r="Q209" s="57"/>
      <c r="R209" s="57"/>
      <c r="S209" s="57"/>
      <c r="T209" s="57"/>
      <c r="U209" s="57"/>
      <c r="V209" s="57"/>
      <c r="W209" s="57"/>
      <c r="X209" s="3"/>
    </row>
    <row r="210" spans="4:24" s="1" customFormat="1">
      <c r="D210" s="5"/>
      <c r="E210" s="5"/>
      <c r="F210" s="5"/>
      <c r="G210" s="5"/>
      <c r="H210" s="5"/>
      <c r="O210" s="3"/>
      <c r="P210" s="58"/>
      <c r="Q210" s="57"/>
      <c r="R210" s="57"/>
      <c r="S210" s="57"/>
      <c r="T210" s="57"/>
      <c r="U210" s="57"/>
      <c r="V210" s="57"/>
      <c r="W210" s="57"/>
      <c r="X210" s="3"/>
    </row>
    <row r="211" spans="4:24" s="1" customFormat="1">
      <c r="D211" s="5"/>
      <c r="E211" s="5"/>
      <c r="F211" s="5"/>
      <c r="G211" s="5"/>
      <c r="H211" s="5"/>
      <c r="O211" s="3"/>
      <c r="P211" s="57"/>
      <c r="Q211" s="57"/>
      <c r="R211" s="57"/>
      <c r="S211" s="57"/>
      <c r="T211" s="57"/>
      <c r="U211" s="57"/>
      <c r="V211" s="57"/>
      <c r="W211" s="57"/>
      <c r="X211" s="3"/>
    </row>
    <row r="212" spans="4:24" s="1" customFormat="1">
      <c r="D212" s="5"/>
      <c r="E212" s="5"/>
      <c r="F212" s="5"/>
      <c r="G212" s="5"/>
      <c r="H212" s="5"/>
      <c r="O212" s="3"/>
      <c r="P212" s="58"/>
      <c r="Q212" s="57"/>
      <c r="R212" s="57"/>
      <c r="S212" s="57"/>
      <c r="T212" s="57"/>
      <c r="U212" s="57"/>
      <c r="V212" s="57"/>
      <c r="W212" s="57"/>
      <c r="X212" s="3"/>
    </row>
    <row r="213" spans="4:24" s="1" customFormat="1">
      <c r="D213" s="5"/>
      <c r="E213" s="5"/>
      <c r="F213" s="5"/>
      <c r="G213" s="5"/>
      <c r="H213" s="5"/>
      <c r="O213" s="3"/>
      <c r="P213" s="57"/>
      <c r="Q213" s="57"/>
      <c r="R213" s="57"/>
      <c r="S213" s="57"/>
      <c r="T213" s="57"/>
      <c r="U213" s="57"/>
      <c r="V213" s="57"/>
      <c r="W213" s="57"/>
      <c r="X213" s="3"/>
    </row>
    <row r="214" spans="4:24" s="1" customFormat="1">
      <c r="D214" s="5"/>
      <c r="E214" s="5"/>
      <c r="F214" s="5"/>
      <c r="G214" s="5"/>
      <c r="H214" s="5"/>
      <c r="O214" s="3"/>
      <c r="P214" s="58"/>
      <c r="Q214" s="57"/>
      <c r="R214" s="57"/>
      <c r="S214" s="57"/>
      <c r="T214" s="57"/>
      <c r="U214" s="57"/>
      <c r="V214" s="57"/>
      <c r="W214" s="57"/>
      <c r="X214" s="3"/>
    </row>
    <row r="215" spans="4:24" s="1" customFormat="1">
      <c r="D215" s="5"/>
      <c r="E215" s="5"/>
      <c r="F215" s="5"/>
      <c r="G215" s="5"/>
      <c r="H215" s="5"/>
      <c r="O215" s="3"/>
      <c r="P215" s="57"/>
      <c r="Q215" s="57"/>
      <c r="R215" s="57"/>
      <c r="S215" s="57"/>
      <c r="T215" s="57"/>
      <c r="U215" s="57"/>
      <c r="V215" s="57"/>
      <c r="W215" s="57"/>
      <c r="X215" s="3"/>
    </row>
    <row r="216" spans="4:24" s="1" customFormat="1">
      <c r="D216" s="5"/>
      <c r="E216" s="5"/>
      <c r="F216" s="5"/>
      <c r="G216" s="5"/>
      <c r="H216" s="5"/>
      <c r="O216" s="3"/>
      <c r="P216" s="58"/>
      <c r="Q216" s="57"/>
      <c r="R216" s="57"/>
      <c r="S216" s="57"/>
      <c r="T216" s="57"/>
      <c r="U216" s="57"/>
      <c r="V216" s="57"/>
      <c r="W216" s="57"/>
      <c r="X216" s="3"/>
    </row>
    <row r="217" spans="4:24" s="1" customFormat="1">
      <c r="D217" s="5"/>
      <c r="E217" s="5"/>
      <c r="F217" s="5"/>
      <c r="G217" s="5"/>
      <c r="H217" s="5"/>
      <c r="O217" s="3"/>
      <c r="P217" s="57"/>
      <c r="Q217" s="57"/>
      <c r="R217" s="57"/>
      <c r="S217" s="57"/>
      <c r="T217" s="57"/>
      <c r="U217" s="57"/>
      <c r="V217" s="57"/>
      <c r="W217" s="57"/>
      <c r="X217" s="3"/>
    </row>
    <row r="218" spans="4:24" s="1" customFormat="1">
      <c r="D218" s="5"/>
      <c r="E218" s="5"/>
      <c r="F218" s="5"/>
      <c r="G218" s="5"/>
      <c r="H218" s="5"/>
      <c r="O218" s="3"/>
      <c r="P218" s="58"/>
      <c r="Q218" s="57"/>
      <c r="R218" s="57"/>
      <c r="S218" s="57"/>
      <c r="T218" s="57"/>
      <c r="U218" s="57"/>
      <c r="V218" s="57"/>
      <c r="W218" s="57"/>
      <c r="X218" s="3"/>
    </row>
    <row r="219" spans="4:24" s="1" customFormat="1">
      <c r="D219" s="5"/>
      <c r="E219" s="5"/>
      <c r="F219" s="5"/>
      <c r="G219" s="5"/>
      <c r="H219" s="5"/>
      <c r="O219" s="3"/>
      <c r="P219" s="57"/>
      <c r="Q219" s="57"/>
      <c r="R219" s="57"/>
      <c r="S219" s="57"/>
      <c r="T219" s="57"/>
      <c r="U219" s="57"/>
      <c r="V219" s="57"/>
      <c r="W219" s="57"/>
      <c r="X219" s="3"/>
    </row>
    <row r="220" spans="4:24" s="1" customFormat="1">
      <c r="D220" s="5"/>
      <c r="E220" s="5"/>
      <c r="F220" s="5"/>
      <c r="G220" s="5"/>
      <c r="H220" s="5"/>
      <c r="O220" s="3"/>
      <c r="P220" s="58"/>
      <c r="Q220" s="57"/>
      <c r="R220" s="57"/>
      <c r="S220" s="57"/>
      <c r="T220" s="57"/>
      <c r="U220" s="57"/>
      <c r="V220" s="57"/>
      <c r="W220" s="57"/>
      <c r="X220" s="3"/>
    </row>
    <row r="221" spans="4:24" s="1" customFormat="1">
      <c r="D221" s="5"/>
      <c r="E221" s="5"/>
      <c r="F221" s="5"/>
      <c r="G221" s="5"/>
      <c r="H221" s="5"/>
      <c r="O221" s="3"/>
      <c r="P221" s="57"/>
      <c r="Q221" s="57"/>
      <c r="R221" s="57"/>
      <c r="S221" s="57"/>
      <c r="T221" s="57"/>
      <c r="U221" s="57"/>
      <c r="V221" s="57"/>
      <c r="W221" s="57"/>
      <c r="X221" s="3"/>
    </row>
    <row r="222" spans="4:24" s="1" customFormat="1">
      <c r="D222" s="5"/>
      <c r="E222" s="5"/>
      <c r="F222" s="5"/>
      <c r="G222" s="5"/>
      <c r="H222" s="5"/>
      <c r="O222" s="3"/>
      <c r="P222" s="58"/>
      <c r="Q222" s="57"/>
      <c r="R222" s="57"/>
      <c r="S222" s="57"/>
      <c r="T222" s="57"/>
      <c r="U222" s="57"/>
      <c r="V222" s="57"/>
      <c r="W222" s="57"/>
      <c r="X222" s="3"/>
    </row>
    <row r="223" spans="4:24" s="1" customFormat="1">
      <c r="D223" s="5"/>
      <c r="E223" s="5"/>
      <c r="F223" s="5"/>
      <c r="G223" s="5"/>
      <c r="H223" s="5"/>
      <c r="O223" s="3"/>
      <c r="P223" s="57"/>
      <c r="Q223" s="57"/>
      <c r="R223" s="57"/>
      <c r="S223" s="57"/>
      <c r="T223" s="57"/>
      <c r="U223" s="57"/>
      <c r="V223" s="57"/>
      <c r="W223" s="57"/>
      <c r="X223" s="3"/>
    </row>
    <row r="224" spans="4:24" s="1" customFormat="1">
      <c r="D224" s="5"/>
      <c r="E224" s="5"/>
      <c r="F224" s="5"/>
      <c r="G224" s="5"/>
      <c r="H224" s="5"/>
      <c r="O224" s="3"/>
      <c r="P224" s="58"/>
      <c r="Q224" s="57"/>
      <c r="R224" s="57"/>
      <c r="S224" s="57"/>
      <c r="T224" s="57"/>
      <c r="U224" s="57"/>
      <c r="V224" s="57"/>
      <c r="W224" s="57"/>
      <c r="X224" s="3"/>
    </row>
    <row r="225" spans="4:24" s="1" customFormat="1">
      <c r="D225" s="5"/>
      <c r="E225" s="5"/>
      <c r="F225" s="5"/>
      <c r="G225" s="5"/>
      <c r="H225" s="5"/>
      <c r="O225" s="3"/>
      <c r="P225" s="57"/>
      <c r="Q225" s="57"/>
      <c r="R225" s="57"/>
      <c r="S225" s="57"/>
      <c r="T225" s="57"/>
      <c r="U225" s="57"/>
      <c r="V225" s="57"/>
      <c r="W225" s="57"/>
      <c r="X225" s="3"/>
    </row>
    <row r="226" spans="4:24" s="1" customFormat="1">
      <c r="D226" s="5"/>
      <c r="E226" s="5"/>
      <c r="F226" s="5"/>
      <c r="G226" s="5"/>
      <c r="H226" s="5"/>
      <c r="O226" s="3"/>
      <c r="P226" s="58"/>
      <c r="Q226" s="57"/>
      <c r="R226" s="57"/>
      <c r="S226" s="57"/>
      <c r="T226" s="57"/>
      <c r="U226" s="57"/>
      <c r="V226" s="57"/>
      <c r="W226" s="57"/>
      <c r="X226" s="3"/>
    </row>
    <row r="227" spans="4:24" s="1" customFormat="1">
      <c r="D227" s="5"/>
      <c r="E227" s="5"/>
      <c r="F227" s="5"/>
      <c r="G227" s="5"/>
      <c r="H227" s="5"/>
      <c r="O227" s="3"/>
      <c r="P227" s="57"/>
      <c r="Q227" s="57"/>
      <c r="R227" s="57"/>
      <c r="S227" s="57"/>
      <c r="T227" s="57"/>
      <c r="U227" s="57"/>
      <c r="V227" s="57"/>
      <c r="W227" s="57"/>
      <c r="X227" s="3"/>
    </row>
    <row r="228" spans="4:24" s="1" customFormat="1">
      <c r="D228" s="5"/>
      <c r="E228" s="5"/>
      <c r="F228" s="5"/>
      <c r="G228" s="5"/>
      <c r="H228" s="5"/>
      <c r="O228" s="3"/>
      <c r="P228" s="58"/>
      <c r="Q228" s="57"/>
      <c r="R228" s="57"/>
      <c r="S228" s="57"/>
      <c r="T228" s="57"/>
      <c r="U228" s="57"/>
      <c r="V228" s="57"/>
      <c r="W228" s="57"/>
      <c r="X228" s="3"/>
    </row>
    <row r="229" spans="4:24" s="1" customFormat="1">
      <c r="D229" s="5"/>
      <c r="E229" s="5"/>
      <c r="F229" s="5"/>
      <c r="G229" s="5"/>
      <c r="H229" s="5"/>
      <c r="O229" s="3"/>
      <c r="P229" s="57"/>
      <c r="Q229" s="57"/>
      <c r="R229" s="57"/>
      <c r="S229" s="57"/>
      <c r="T229" s="57"/>
      <c r="U229" s="57"/>
      <c r="V229" s="57"/>
      <c r="W229" s="57"/>
      <c r="X229" s="3"/>
    </row>
    <row r="230" spans="4:24" s="1" customFormat="1">
      <c r="D230" s="5"/>
      <c r="E230" s="5"/>
      <c r="F230" s="5"/>
      <c r="G230" s="5"/>
      <c r="H230" s="5"/>
      <c r="O230" s="3"/>
      <c r="P230" s="58"/>
      <c r="Q230" s="57"/>
      <c r="R230" s="57"/>
      <c r="S230" s="57"/>
      <c r="T230" s="57"/>
      <c r="U230" s="57"/>
      <c r="V230" s="57"/>
      <c r="W230" s="57"/>
      <c r="X230" s="3"/>
    </row>
    <row r="231" spans="4:24" s="1" customFormat="1">
      <c r="D231" s="5"/>
      <c r="E231" s="5"/>
      <c r="F231" s="5"/>
      <c r="G231" s="5"/>
      <c r="H231" s="5"/>
      <c r="O231" s="3"/>
      <c r="P231" s="57"/>
      <c r="Q231" s="57"/>
      <c r="R231" s="57"/>
      <c r="S231" s="57"/>
      <c r="T231" s="57"/>
      <c r="U231" s="57"/>
      <c r="V231" s="57"/>
      <c r="W231" s="57"/>
      <c r="X231" s="3"/>
    </row>
    <row r="232" spans="4:24" s="1" customFormat="1">
      <c r="D232" s="5"/>
      <c r="E232" s="5"/>
      <c r="F232" s="5"/>
      <c r="G232" s="5"/>
      <c r="H232" s="5"/>
      <c r="O232" s="3"/>
      <c r="P232" s="58"/>
      <c r="Q232" s="57"/>
      <c r="R232" s="57"/>
      <c r="S232" s="57"/>
      <c r="T232" s="57"/>
      <c r="U232" s="57"/>
      <c r="V232" s="57"/>
      <c r="W232" s="57"/>
      <c r="X232" s="3"/>
    </row>
    <row r="233" spans="4:24" s="1" customFormat="1">
      <c r="D233" s="5"/>
      <c r="E233" s="5"/>
      <c r="F233" s="5"/>
      <c r="G233" s="5"/>
      <c r="H233" s="5"/>
      <c r="O233" s="3"/>
      <c r="P233" s="57"/>
      <c r="Q233" s="57"/>
      <c r="R233" s="57"/>
      <c r="S233" s="57"/>
      <c r="T233" s="57"/>
      <c r="U233" s="57"/>
      <c r="V233" s="57"/>
      <c r="W233" s="57"/>
      <c r="X233" s="3"/>
    </row>
    <row r="234" spans="4:24" s="1" customFormat="1">
      <c r="D234" s="5"/>
      <c r="E234" s="5"/>
      <c r="F234" s="5"/>
      <c r="G234" s="5"/>
      <c r="H234" s="5"/>
      <c r="O234" s="3"/>
      <c r="P234" s="58"/>
      <c r="Q234" s="57"/>
      <c r="R234" s="57"/>
      <c r="S234" s="57"/>
      <c r="T234" s="57"/>
      <c r="U234" s="57"/>
      <c r="V234" s="57"/>
      <c r="W234" s="57"/>
      <c r="X234" s="3"/>
    </row>
    <row r="235" spans="4:24" s="1" customFormat="1">
      <c r="D235" s="5"/>
      <c r="E235" s="5"/>
      <c r="F235" s="5"/>
      <c r="G235" s="5"/>
      <c r="H235" s="5"/>
      <c r="O235" s="3"/>
      <c r="P235" s="57"/>
      <c r="Q235" s="57"/>
      <c r="R235" s="57"/>
      <c r="S235" s="57"/>
      <c r="T235" s="57"/>
      <c r="U235" s="57"/>
      <c r="V235" s="57"/>
      <c r="W235" s="57"/>
      <c r="X235" s="3"/>
    </row>
    <row r="236" spans="4:24" s="1" customFormat="1">
      <c r="D236" s="5"/>
      <c r="E236" s="5"/>
      <c r="F236" s="5"/>
      <c r="G236" s="5"/>
      <c r="H236" s="5"/>
      <c r="O236" s="3"/>
      <c r="P236" s="58"/>
      <c r="Q236" s="57"/>
      <c r="R236" s="57"/>
      <c r="S236" s="57"/>
      <c r="T236" s="57"/>
      <c r="U236" s="57"/>
      <c r="V236" s="57"/>
      <c r="W236" s="57"/>
      <c r="X236" s="3"/>
    </row>
    <row r="237" spans="4:24" s="1" customFormat="1">
      <c r="D237" s="5"/>
      <c r="E237" s="5"/>
      <c r="F237" s="5"/>
      <c r="G237" s="5"/>
      <c r="H237" s="5"/>
      <c r="O237" s="3"/>
      <c r="P237" s="57"/>
      <c r="Q237" s="57"/>
      <c r="R237" s="57"/>
      <c r="S237" s="57"/>
      <c r="T237" s="57"/>
      <c r="U237" s="57"/>
      <c r="V237" s="57"/>
      <c r="W237" s="57"/>
      <c r="X237" s="3"/>
    </row>
    <row r="238" spans="4:24" s="1" customFormat="1">
      <c r="D238" s="5"/>
      <c r="E238" s="5"/>
      <c r="F238" s="5"/>
      <c r="G238" s="5"/>
      <c r="H238" s="5"/>
      <c r="O238" s="3"/>
      <c r="P238" s="58"/>
      <c r="Q238" s="57"/>
      <c r="R238" s="57"/>
      <c r="S238" s="57"/>
      <c r="T238" s="57"/>
      <c r="U238" s="57"/>
      <c r="V238" s="57"/>
      <c r="W238" s="57"/>
      <c r="X238" s="3"/>
    </row>
    <row r="239" spans="4:24" s="1" customFormat="1">
      <c r="D239" s="5"/>
      <c r="E239" s="5"/>
      <c r="F239" s="5"/>
      <c r="G239" s="5"/>
      <c r="H239" s="5"/>
      <c r="O239" s="3"/>
      <c r="P239" s="57"/>
      <c r="Q239" s="57"/>
      <c r="R239" s="57"/>
      <c r="S239" s="57"/>
      <c r="T239" s="57"/>
      <c r="U239" s="57"/>
      <c r="V239" s="57"/>
      <c r="W239" s="57"/>
      <c r="X239" s="3"/>
    </row>
    <row r="240" spans="4:24" s="1" customFormat="1">
      <c r="D240" s="5"/>
      <c r="E240" s="5"/>
      <c r="F240" s="5"/>
      <c r="G240" s="5"/>
      <c r="H240" s="5"/>
      <c r="O240" s="3"/>
      <c r="P240" s="58"/>
      <c r="Q240" s="57"/>
      <c r="R240" s="57"/>
      <c r="S240" s="57"/>
      <c r="T240" s="57"/>
      <c r="U240" s="57"/>
      <c r="V240" s="57"/>
      <c r="W240" s="57"/>
      <c r="X240" s="3"/>
    </row>
    <row r="241" spans="4:24" s="1" customFormat="1">
      <c r="D241" s="5"/>
      <c r="E241" s="5"/>
      <c r="F241" s="5"/>
      <c r="G241" s="5"/>
      <c r="H241" s="5"/>
      <c r="O241" s="3"/>
      <c r="P241" s="57"/>
      <c r="Q241" s="57"/>
      <c r="R241" s="57"/>
      <c r="S241" s="57"/>
      <c r="T241" s="57"/>
      <c r="U241" s="57"/>
      <c r="V241" s="57"/>
      <c r="W241" s="57"/>
      <c r="X241" s="3"/>
    </row>
    <row r="242" spans="4:24" s="1" customFormat="1">
      <c r="D242" s="5"/>
      <c r="E242" s="5"/>
      <c r="F242" s="5"/>
      <c r="G242" s="5"/>
      <c r="H242" s="5"/>
      <c r="O242" s="3"/>
      <c r="P242" s="58"/>
      <c r="Q242" s="57"/>
      <c r="R242" s="57"/>
      <c r="S242" s="57"/>
      <c r="T242" s="57"/>
      <c r="U242" s="57"/>
      <c r="V242" s="57"/>
      <c r="W242" s="57"/>
      <c r="X242" s="3"/>
    </row>
    <row r="243" spans="4:24" s="1" customFormat="1">
      <c r="D243" s="5"/>
      <c r="E243" s="5"/>
      <c r="F243" s="5"/>
      <c r="G243" s="5"/>
      <c r="H243" s="5"/>
      <c r="O243" s="3"/>
      <c r="P243" s="57"/>
      <c r="Q243" s="57"/>
      <c r="R243" s="57"/>
      <c r="S243" s="57"/>
      <c r="T243" s="57"/>
      <c r="U243" s="57"/>
      <c r="V243" s="57"/>
      <c r="W243" s="57"/>
      <c r="X243" s="3"/>
    </row>
    <row r="244" spans="4:24" s="1" customFormat="1">
      <c r="D244" s="5"/>
      <c r="E244" s="5"/>
      <c r="F244" s="5"/>
      <c r="G244" s="5"/>
      <c r="H244" s="5"/>
      <c r="O244" s="3"/>
      <c r="P244" s="58"/>
      <c r="Q244" s="57"/>
      <c r="R244" s="57"/>
      <c r="S244" s="57"/>
      <c r="T244" s="57"/>
      <c r="U244" s="57"/>
      <c r="V244" s="57"/>
      <c r="W244" s="57"/>
      <c r="X244" s="3"/>
    </row>
    <row r="245" spans="4:24" s="1" customFormat="1">
      <c r="D245" s="5"/>
      <c r="E245" s="5"/>
      <c r="F245" s="5"/>
      <c r="G245" s="5"/>
      <c r="H245" s="5"/>
      <c r="O245" s="3"/>
      <c r="P245" s="57"/>
      <c r="Q245" s="57"/>
      <c r="R245" s="57"/>
      <c r="S245" s="57"/>
      <c r="T245" s="57"/>
      <c r="U245" s="57"/>
      <c r="V245" s="57"/>
      <c r="W245" s="57"/>
      <c r="X245" s="3"/>
    </row>
    <row r="246" spans="4:24" s="1" customFormat="1">
      <c r="D246" s="5"/>
      <c r="E246" s="5"/>
      <c r="F246" s="5"/>
      <c r="G246" s="5"/>
      <c r="H246" s="5"/>
      <c r="O246" s="3"/>
      <c r="P246" s="58"/>
      <c r="Q246" s="57"/>
      <c r="R246" s="57"/>
      <c r="S246" s="57"/>
      <c r="T246" s="57"/>
      <c r="U246" s="57"/>
      <c r="V246" s="57"/>
      <c r="W246" s="57"/>
      <c r="X246" s="3"/>
    </row>
    <row r="247" spans="4:24" s="1" customFormat="1">
      <c r="D247" s="5"/>
      <c r="E247" s="5"/>
      <c r="F247" s="5"/>
      <c r="G247" s="5"/>
      <c r="H247" s="5"/>
      <c r="O247" s="3"/>
      <c r="P247" s="57"/>
      <c r="Q247" s="57"/>
      <c r="R247" s="57"/>
      <c r="S247" s="57"/>
      <c r="T247" s="57"/>
      <c r="U247" s="57"/>
      <c r="V247" s="57"/>
      <c r="W247" s="57"/>
      <c r="X247" s="3"/>
    </row>
    <row r="248" spans="4:24" s="1" customFormat="1">
      <c r="D248" s="5"/>
      <c r="E248" s="5"/>
      <c r="F248" s="5"/>
      <c r="G248" s="5"/>
      <c r="H248" s="5"/>
      <c r="O248" s="3"/>
      <c r="P248" s="58"/>
      <c r="Q248" s="57"/>
      <c r="R248" s="57"/>
      <c r="S248" s="57"/>
      <c r="T248" s="57"/>
      <c r="U248" s="57"/>
      <c r="V248" s="57"/>
      <c r="W248" s="57"/>
      <c r="X248" s="3"/>
    </row>
    <row r="249" spans="4:24" s="1" customFormat="1">
      <c r="D249" s="5"/>
      <c r="E249" s="5"/>
      <c r="F249" s="5"/>
      <c r="G249" s="5"/>
      <c r="H249" s="5"/>
      <c r="O249" s="3"/>
      <c r="P249" s="57"/>
      <c r="Q249" s="57"/>
      <c r="R249" s="57"/>
      <c r="S249" s="57"/>
      <c r="T249" s="57"/>
      <c r="U249" s="57"/>
      <c r="V249" s="57"/>
      <c r="W249" s="57"/>
      <c r="X249" s="3"/>
    </row>
    <row r="250" spans="4:24" s="1" customFormat="1">
      <c r="D250" s="5"/>
      <c r="E250" s="5"/>
      <c r="F250" s="5"/>
      <c r="G250" s="5"/>
      <c r="H250" s="5"/>
      <c r="O250" s="3"/>
      <c r="P250" s="58"/>
      <c r="Q250" s="57"/>
      <c r="R250" s="57"/>
      <c r="S250" s="57"/>
      <c r="T250" s="57"/>
      <c r="U250" s="57"/>
      <c r="V250" s="57"/>
      <c r="W250" s="57"/>
      <c r="X250" s="3"/>
    </row>
    <row r="251" spans="4:24" s="1" customFormat="1">
      <c r="D251" s="5"/>
      <c r="E251" s="5"/>
      <c r="F251" s="5"/>
      <c r="G251" s="5"/>
      <c r="H251" s="5"/>
      <c r="O251" s="3"/>
      <c r="P251" s="57"/>
      <c r="Q251" s="57"/>
      <c r="R251" s="57"/>
      <c r="S251" s="57"/>
      <c r="T251" s="57"/>
      <c r="U251" s="57"/>
      <c r="V251" s="57"/>
      <c r="W251" s="57"/>
      <c r="X251" s="3"/>
    </row>
    <row r="252" spans="4:24" s="1" customFormat="1">
      <c r="D252" s="5"/>
      <c r="E252" s="5"/>
      <c r="F252" s="5"/>
      <c r="G252" s="5"/>
      <c r="H252" s="5"/>
      <c r="O252" s="3"/>
      <c r="P252" s="58"/>
      <c r="Q252" s="57"/>
      <c r="R252" s="57"/>
      <c r="S252" s="57"/>
      <c r="T252" s="57"/>
      <c r="U252" s="57"/>
      <c r="V252" s="57"/>
      <c r="W252" s="57"/>
      <c r="X252" s="3"/>
    </row>
    <row r="253" spans="4:24" s="1" customFormat="1">
      <c r="D253" s="5"/>
      <c r="E253" s="5"/>
      <c r="F253" s="5"/>
      <c r="G253" s="5"/>
      <c r="H253" s="5"/>
      <c r="O253" s="3"/>
      <c r="P253" s="57"/>
      <c r="Q253" s="57"/>
      <c r="R253" s="57"/>
      <c r="S253" s="57"/>
      <c r="T253" s="57"/>
      <c r="U253" s="57"/>
      <c r="V253" s="57"/>
      <c r="W253" s="57"/>
      <c r="X253" s="3"/>
    </row>
    <row r="254" spans="4:24" s="1" customFormat="1">
      <c r="D254" s="5"/>
      <c r="E254" s="5"/>
      <c r="F254" s="5"/>
      <c r="G254" s="5"/>
      <c r="H254" s="5"/>
      <c r="O254" s="3"/>
      <c r="P254" s="58"/>
      <c r="Q254" s="57"/>
      <c r="R254" s="57"/>
      <c r="S254" s="57"/>
      <c r="T254" s="57"/>
      <c r="U254" s="57"/>
      <c r="V254" s="57"/>
      <c r="W254" s="57"/>
      <c r="X254" s="3"/>
    </row>
    <row r="255" spans="4:24" s="1" customFormat="1">
      <c r="D255" s="5"/>
      <c r="E255" s="5"/>
      <c r="F255" s="5"/>
      <c r="G255" s="5"/>
      <c r="H255" s="5"/>
      <c r="O255" s="3"/>
      <c r="P255" s="57"/>
      <c r="Q255" s="57"/>
      <c r="R255" s="57"/>
      <c r="S255" s="57"/>
      <c r="T255" s="57"/>
      <c r="U255" s="57"/>
      <c r="V255" s="57"/>
      <c r="W255" s="57"/>
      <c r="X255" s="3"/>
    </row>
    <row r="256" spans="4:24" s="1" customFormat="1">
      <c r="D256" s="5"/>
      <c r="E256" s="5"/>
      <c r="F256" s="5"/>
      <c r="G256" s="5"/>
      <c r="H256" s="5"/>
      <c r="O256" s="3"/>
      <c r="P256" s="58"/>
      <c r="Q256" s="57"/>
      <c r="R256" s="57"/>
      <c r="S256" s="57"/>
      <c r="T256" s="57"/>
      <c r="U256" s="57"/>
      <c r="V256" s="57"/>
      <c r="W256" s="57"/>
      <c r="X256" s="3"/>
    </row>
    <row r="257" spans="4:24" s="1" customFormat="1">
      <c r="D257" s="5"/>
      <c r="E257" s="5"/>
      <c r="F257" s="5"/>
      <c r="G257" s="5"/>
      <c r="H257" s="5"/>
      <c r="O257" s="3"/>
      <c r="P257" s="57"/>
      <c r="Q257" s="57"/>
      <c r="R257" s="57"/>
      <c r="S257" s="57"/>
      <c r="T257" s="57"/>
      <c r="U257" s="57"/>
      <c r="V257" s="57"/>
      <c r="W257" s="57"/>
      <c r="X257" s="3"/>
    </row>
    <row r="258" spans="4:24" s="1" customFormat="1">
      <c r="D258" s="5"/>
      <c r="E258" s="5"/>
      <c r="F258" s="5"/>
      <c r="G258" s="5"/>
      <c r="H258" s="5"/>
      <c r="O258" s="3"/>
      <c r="P258" s="58"/>
      <c r="Q258" s="57"/>
      <c r="R258" s="57"/>
      <c r="S258" s="57"/>
      <c r="T258" s="57"/>
      <c r="U258" s="57"/>
      <c r="V258" s="57"/>
      <c r="W258" s="57"/>
      <c r="X258" s="3"/>
    </row>
    <row r="259" spans="4:24" s="1" customFormat="1">
      <c r="D259" s="5"/>
      <c r="E259" s="5"/>
      <c r="F259" s="5"/>
      <c r="G259" s="5"/>
      <c r="H259" s="5"/>
      <c r="O259" s="3"/>
      <c r="P259" s="57"/>
      <c r="Q259" s="57"/>
      <c r="R259" s="57"/>
      <c r="S259" s="57"/>
      <c r="T259" s="57"/>
      <c r="U259" s="57"/>
      <c r="V259" s="57"/>
      <c r="W259" s="57"/>
      <c r="X259" s="3"/>
    </row>
    <row r="260" spans="4:24" s="1" customFormat="1">
      <c r="D260" s="5"/>
      <c r="E260" s="5"/>
      <c r="F260" s="5"/>
      <c r="G260" s="5"/>
      <c r="H260" s="5"/>
      <c r="O260" s="3"/>
      <c r="P260" s="58"/>
      <c r="Q260" s="57"/>
      <c r="R260" s="57"/>
      <c r="S260" s="57"/>
      <c r="T260" s="57"/>
      <c r="U260" s="57"/>
      <c r="V260" s="57"/>
      <c r="W260" s="57"/>
      <c r="X260" s="3"/>
    </row>
    <row r="261" spans="4:24" s="1" customFormat="1">
      <c r="D261" s="5"/>
      <c r="E261" s="5"/>
      <c r="F261" s="5"/>
      <c r="G261" s="5"/>
      <c r="H261" s="5"/>
      <c r="O261" s="3"/>
      <c r="P261" s="57"/>
      <c r="Q261" s="57"/>
      <c r="R261" s="57"/>
      <c r="S261" s="57"/>
      <c r="T261" s="57"/>
      <c r="U261" s="57"/>
      <c r="V261" s="57"/>
      <c r="W261" s="57"/>
      <c r="X261" s="3"/>
    </row>
    <row r="262" spans="4:24" s="1" customFormat="1">
      <c r="D262" s="5"/>
      <c r="E262" s="5"/>
      <c r="F262" s="5"/>
      <c r="G262" s="5"/>
      <c r="H262" s="5"/>
      <c r="O262" s="3"/>
      <c r="P262" s="58"/>
      <c r="Q262" s="57"/>
      <c r="R262" s="57"/>
      <c r="S262" s="57"/>
      <c r="T262" s="57"/>
      <c r="U262" s="57"/>
      <c r="V262" s="57"/>
      <c r="W262" s="57"/>
      <c r="X262" s="3"/>
    </row>
    <row r="263" spans="4:24" s="1" customFormat="1">
      <c r="D263" s="5"/>
      <c r="E263" s="5"/>
      <c r="F263" s="5"/>
      <c r="G263" s="5"/>
      <c r="H263" s="5"/>
      <c r="O263" s="3"/>
      <c r="P263" s="57"/>
      <c r="Q263" s="57"/>
      <c r="R263" s="57"/>
      <c r="S263" s="57"/>
      <c r="T263" s="57"/>
      <c r="U263" s="57"/>
      <c r="V263" s="57"/>
      <c r="W263" s="57"/>
      <c r="X263" s="3"/>
    </row>
    <row r="264" spans="4:24" s="1" customFormat="1">
      <c r="D264" s="5"/>
      <c r="E264" s="5"/>
      <c r="F264" s="5"/>
      <c r="G264" s="5"/>
      <c r="H264" s="5"/>
      <c r="O264" s="3"/>
      <c r="P264" s="58"/>
      <c r="Q264" s="57"/>
      <c r="R264" s="57"/>
      <c r="S264" s="57"/>
      <c r="T264" s="57"/>
      <c r="U264" s="57"/>
      <c r="V264" s="57"/>
      <c r="W264" s="57"/>
      <c r="X264" s="3"/>
    </row>
    <row r="265" spans="4:24" s="1" customFormat="1">
      <c r="D265" s="5"/>
      <c r="E265" s="5"/>
      <c r="F265" s="5"/>
      <c r="G265" s="5"/>
      <c r="H265" s="5"/>
      <c r="O265" s="3"/>
      <c r="P265" s="57"/>
      <c r="Q265" s="57"/>
      <c r="R265" s="57"/>
      <c r="S265" s="57"/>
      <c r="T265" s="57"/>
      <c r="U265" s="57"/>
      <c r="V265" s="57"/>
      <c r="W265" s="57"/>
      <c r="X265" s="3"/>
    </row>
    <row r="266" spans="4:24" s="1" customFormat="1">
      <c r="D266" s="5"/>
      <c r="E266" s="5"/>
      <c r="F266" s="5"/>
      <c r="G266" s="5"/>
      <c r="H266" s="5"/>
      <c r="O266" s="3"/>
      <c r="P266" s="58"/>
      <c r="Q266" s="57"/>
      <c r="R266" s="57"/>
      <c r="S266" s="57"/>
      <c r="T266" s="57"/>
      <c r="U266" s="57"/>
      <c r="V266" s="57"/>
      <c r="W266" s="57"/>
      <c r="X266" s="3"/>
    </row>
    <row r="267" spans="4:24" s="1" customFormat="1">
      <c r="D267" s="5"/>
      <c r="E267" s="5"/>
      <c r="F267" s="5"/>
      <c r="G267" s="5"/>
      <c r="H267" s="5"/>
      <c r="O267" s="3"/>
      <c r="P267" s="57"/>
      <c r="Q267" s="57"/>
      <c r="R267" s="57"/>
      <c r="S267" s="57"/>
      <c r="T267" s="57"/>
      <c r="U267" s="57"/>
      <c r="V267" s="57"/>
      <c r="W267" s="57"/>
      <c r="X267" s="3"/>
    </row>
    <row r="268" spans="4:24" s="1" customFormat="1">
      <c r="D268" s="5"/>
      <c r="E268" s="5"/>
      <c r="F268" s="5"/>
      <c r="G268" s="5"/>
      <c r="H268" s="5"/>
      <c r="O268" s="3"/>
      <c r="P268" s="58"/>
      <c r="Q268" s="57"/>
      <c r="R268" s="57"/>
      <c r="S268" s="57"/>
      <c r="T268" s="57"/>
      <c r="U268" s="57"/>
      <c r="V268" s="57"/>
      <c r="W268" s="57"/>
      <c r="X268" s="3"/>
    </row>
    <row r="269" spans="4:24" s="1" customFormat="1">
      <c r="D269" s="5"/>
      <c r="E269" s="5"/>
      <c r="F269" s="5"/>
      <c r="G269" s="5"/>
      <c r="H269" s="5"/>
      <c r="O269" s="3"/>
      <c r="P269" s="57"/>
      <c r="Q269" s="57"/>
      <c r="R269" s="57"/>
      <c r="S269" s="57"/>
      <c r="T269" s="57"/>
      <c r="U269" s="57"/>
      <c r="V269" s="57"/>
      <c r="W269" s="57"/>
      <c r="X269" s="3"/>
    </row>
    <row r="270" spans="4:24" s="1" customFormat="1">
      <c r="D270" s="5"/>
      <c r="E270" s="5"/>
      <c r="F270" s="5"/>
      <c r="G270" s="5"/>
      <c r="H270" s="5"/>
      <c r="O270" s="3"/>
      <c r="P270" s="58"/>
      <c r="Q270" s="57"/>
      <c r="R270" s="57"/>
      <c r="S270" s="57"/>
      <c r="T270" s="57"/>
      <c r="U270" s="57"/>
      <c r="V270" s="57"/>
      <c r="W270" s="57"/>
      <c r="X270" s="3"/>
    </row>
    <row r="271" spans="4:24" s="1" customFormat="1">
      <c r="D271" s="5"/>
      <c r="E271" s="5"/>
      <c r="F271" s="5"/>
      <c r="G271" s="5"/>
      <c r="H271" s="5"/>
      <c r="O271" s="3"/>
      <c r="P271" s="57"/>
      <c r="Q271" s="57"/>
      <c r="R271" s="57"/>
      <c r="S271" s="57"/>
      <c r="T271" s="57"/>
      <c r="U271" s="57"/>
      <c r="V271" s="57"/>
      <c r="W271" s="57"/>
      <c r="X271" s="3"/>
    </row>
    <row r="272" spans="4:24" s="1" customFormat="1">
      <c r="D272" s="5"/>
      <c r="E272" s="5"/>
      <c r="F272" s="5"/>
      <c r="G272" s="5"/>
      <c r="H272" s="5"/>
      <c r="O272" s="3"/>
      <c r="P272" s="58"/>
      <c r="Q272" s="57"/>
      <c r="R272" s="57"/>
      <c r="S272" s="57"/>
      <c r="T272" s="57"/>
      <c r="U272" s="57"/>
      <c r="V272" s="57"/>
      <c r="W272" s="57"/>
      <c r="X272" s="3"/>
    </row>
    <row r="273" spans="4:24" s="1" customFormat="1">
      <c r="D273" s="5"/>
      <c r="E273" s="5"/>
      <c r="F273" s="5"/>
      <c r="G273" s="5"/>
      <c r="H273" s="5"/>
      <c r="O273" s="3"/>
      <c r="P273" s="57"/>
      <c r="Q273" s="57"/>
      <c r="R273" s="57"/>
      <c r="S273" s="57"/>
      <c r="T273" s="57"/>
      <c r="U273" s="57"/>
      <c r="V273" s="57"/>
      <c r="W273" s="57"/>
      <c r="X273" s="3"/>
    </row>
    <row r="274" spans="4:24" s="1" customFormat="1">
      <c r="D274" s="5"/>
      <c r="E274" s="5"/>
      <c r="F274" s="5"/>
      <c r="G274" s="5"/>
      <c r="H274" s="5"/>
      <c r="O274" s="3"/>
      <c r="P274" s="58"/>
      <c r="Q274" s="57"/>
      <c r="R274" s="57"/>
      <c r="S274" s="57"/>
      <c r="T274" s="57"/>
      <c r="U274" s="57"/>
      <c r="V274" s="57"/>
      <c r="W274" s="57"/>
      <c r="X274" s="3"/>
    </row>
    <row r="275" spans="4:24" s="1" customFormat="1">
      <c r="D275" s="5"/>
      <c r="E275" s="5"/>
      <c r="F275" s="5"/>
      <c r="G275" s="5"/>
      <c r="H275" s="5"/>
      <c r="O275" s="3"/>
      <c r="P275" s="57"/>
      <c r="Q275" s="57"/>
      <c r="R275" s="57"/>
      <c r="S275" s="57"/>
      <c r="T275" s="57"/>
      <c r="U275" s="57"/>
      <c r="V275" s="57"/>
      <c r="W275" s="57"/>
      <c r="X275" s="3"/>
    </row>
    <row r="276" spans="4:24" s="1" customFormat="1">
      <c r="D276" s="5"/>
      <c r="E276" s="5"/>
      <c r="F276" s="5"/>
      <c r="G276" s="5"/>
      <c r="H276" s="5"/>
      <c r="O276" s="3"/>
      <c r="P276" s="58"/>
      <c r="Q276" s="57"/>
      <c r="R276" s="57"/>
      <c r="S276" s="57"/>
      <c r="T276" s="57"/>
      <c r="U276" s="57"/>
      <c r="V276" s="57"/>
      <c r="W276" s="57"/>
      <c r="X276" s="3"/>
    </row>
    <row r="277" spans="4:24" s="1" customFormat="1">
      <c r="D277" s="5"/>
      <c r="E277" s="5"/>
      <c r="F277" s="5"/>
      <c r="G277" s="5"/>
      <c r="H277" s="5"/>
      <c r="O277" s="3"/>
      <c r="P277" s="57"/>
      <c r="Q277" s="57"/>
      <c r="R277" s="57"/>
      <c r="S277" s="57"/>
      <c r="T277" s="57"/>
      <c r="U277" s="57"/>
      <c r="V277" s="57"/>
      <c r="W277" s="57"/>
      <c r="X277" s="3"/>
    </row>
    <row r="278" spans="4:24" s="1" customFormat="1">
      <c r="D278" s="5"/>
      <c r="E278" s="5"/>
      <c r="F278" s="5"/>
      <c r="G278" s="5"/>
      <c r="H278" s="5"/>
      <c r="O278" s="3"/>
      <c r="P278" s="58"/>
      <c r="Q278" s="57"/>
      <c r="R278" s="57"/>
      <c r="S278" s="57"/>
      <c r="T278" s="57"/>
      <c r="U278" s="57"/>
      <c r="V278" s="57"/>
      <c r="W278" s="57"/>
      <c r="X278" s="3"/>
    </row>
    <row r="279" spans="4:24" s="1" customFormat="1">
      <c r="D279" s="5"/>
      <c r="E279" s="5"/>
      <c r="F279" s="5"/>
      <c r="G279" s="5"/>
      <c r="H279" s="5"/>
      <c r="O279" s="3"/>
      <c r="P279" s="57"/>
      <c r="Q279" s="57"/>
      <c r="R279" s="57"/>
      <c r="S279" s="57"/>
      <c r="T279" s="57"/>
      <c r="U279" s="57"/>
      <c r="V279" s="57"/>
      <c r="W279" s="57"/>
      <c r="X279" s="3"/>
    </row>
    <row r="280" spans="4:24" s="1" customFormat="1">
      <c r="D280" s="5"/>
      <c r="E280" s="5"/>
      <c r="F280" s="5"/>
      <c r="G280" s="5"/>
      <c r="H280" s="5"/>
      <c r="O280" s="3"/>
      <c r="P280" s="58"/>
      <c r="Q280" s="57"/>
      <c r="R280" s="57"/>
      <c r="S280" s="57"/>
      <c r="T280" s="57"/>
      <c r="U280" s="57"/>
      <c r="V280" s="57"/>
      <c r="W280" s="57"/>
      <c r="X280" s="3"/>
    </row>
    <row r="281" spans="4:24" s="1" customFormat="1">
      <c r="D281" s="5"/>
      <c r="E281" s="5"/>
      <c r="F281" s="5"/>
      <c r="G281" s="5"/>
      <c r="H281" s="5"/>
      <c r="O281" s="3"/>
      <c r="P281" s="57"/>
      <c r="Q281" s="57"/>
      <c r="R281" s="57"/>
      <c r="S281" s="57"/>
      <c r="T281" s="57"/>
      <c r="U281" s="57"/>
      <c r="V281" s="57"/>
      <c r="W281" s="57"/>
      <c r="X281" s="3"/>
    </row>
    <row r="282" spans="4:24" s="1" customFormat="1">
      <c r="D282" s="5"/>
      <c r="E282" s="5"/>
      <c r="F282" s="5"/>
      <c r="G282" s="5"/>
      <c r="H282" s="5"/>
      <c r="O282" s="3"/>
      <c r="P282" s="58"/>
      <c r="Q282" s="57"/>
      <c r="R282" s="57"/>
      <c r="S282" s="57"/>
      <c r="T282" s="57"/>
      <c r="U282" s="57"/>
      <c r="V282" s="57"/>
      <c r="W282" s="57"/>
      <c r="X282" s="3"/>
    </row>
    <row r="283" spans="4:24" s="1" customFormat="1">
      <c r="D283" s="5"/>
      <c r="E283" s="5"/>
      <c r="F283" s="5"/>
      <c r="G283" s="5"/>
      <c r="H283" s="5"/>
      <c r="O283" s="3"/>
      <c r="P283" s="57"/>
      <c r="Q283" s="57"/>
      <c r="R283" s="57"/>
      <c r="S283" s="57"/>
      <c r="T283" s="57"/>
      <c r="U283" s="57"/>
      <c r="V283" s="57"/>
      <c r="W283" s="57"/>
      <c r="X283" s="3"/>
    </row>
    <row r="284" spans="4:24" s="1" customFormat="1">
      <c r="D284" s="5"/>
      <c r="E284" s="5"/>
      <c r="F284" s="5"/>
      <c r="G284" s="5"/>
      <c r="H284" s="5"/>
      <c r="O284" s="3"/>
      <c r="P284" s="58"/>
      <c r="Q284" s="57"/>
      <c r="R284" s="57"/>
      <c r="S284" s="57"/>
      <c r="T284" s="57"/>
      <c r="U284" s="57"/>
      <c r="V284" s="57"/>
      <c r="W284" s="57"/>
      <c r="X284" s="3"/>
    </row>
    <row r="285" spans="4:24" s="1" customFormat="1">
      <c r="D285" s="5"/>
      <c r="E285" s="5"/>
      <c r="F285" s="5"/>
      <c r="G285" s="5"/>
      <c r="H285" s="5"/>
      <c r="O285" s="3"/>
      <c r="P285" s="57"/>
      <c r="Q285" s="57"/>
      <c r="R285" s="57"/>
      <c r="S285" s="57"/>
      <c r="T285" s="57"/>
      <c r="U285" s="57"/>
      <c r="V285" s="57"/>
      <c r="W285" s="57"/>
      <c r="X285" s="3"/>
    </row>
    <row r="286" spans="4:24" s="1" customFormat="1">
      <c r="D286" s="5"/>
      <c r="E286" s="5"/>
      <c r="F286" s="5"/>
      <c r="G286" s="5"/>
      <c r="H286" s="5"/>
      <c r="O286" s="3"/>
      <c r="P286" s="58"/>
      <c r="Q286" s="57"/>
      <c r="R286" s="57"/>
      <c r="S286" s="57"/>
      <c r="T286" s="57"/>
      <c r="U286" s="57"/>
      <c r="V286" s="57"/>
      <c r="W286" s="57"/>
      <c r="X286" s="3"/>
    </row>
    <row r="287" spans="4:24" s="1" customFormat="1">
      <c r="D287" s="5"/>
      <c r="E287" s="5"/>
      <c r="F287" s="5"/>
      <c r="G287" s="5"/>
      <c r="H287" s="5"/>
      <c r="O287" s="3"/>
      <c r="P287" s="57"/>
      <c r="Q287" s="57"/>
      <c r="R287" s="57"/>
      <c r="S287" s="57"/>
      <c r="T287" s="57"/>
      <c r="U287" s="57"/>
      <c r="V287" s="57"/>
      <c r="W287" s="57"/>
      <c r="X287" s="3"/>
    </row>
    <row r="288" spans="4:24" s="1" customFormat="1">
      <c r="D288" s="5"/>
      <c r="E288" s="5"/>
      <c r="F288" s="5"/>
      <c r="G288" s="5"/>
      <c r="H288" s="5"/>
      <c r="O288" s="3"/>
      <c r="P288" s="58"/>
      <c r="Q288" s="57"/>
      <c r="R288" s="57"/>
      <c r="S288" s="57"/>
      <c r="T288" s="57"/>
      <c r="U288" s="57"/>
      <c r="V288" s="57"/>
      <c r="W288" s="57"/>
      <c r="X288" s="3"/>
    </row>
    <row r="289" spans="4:24" s="1" customFormat="1">
      <c r="D289" s="5"/>
      <c r="E289" s="5"/>
      <c r="F289" s="5"/>
      <c r="G289" s="5"/>
      <c r="H289" s="5"/>
      <c r="O289" s="3"/>
      <c r="P289" s="57"/>
      <c r="Q289" s="57"/>
      <c r="R289" s="57"/>
      <c r="S289" s="57"/>
      <c r="T289" s="57"/>
      <c r="U289" s="57"/>
      <c r="V289" s="57"/>
      <c r="W289" s="57"/>
      <c r="X289" s="3"/>
    </row>
    <row r="290" spans="4:24" s="1" customFormat="1">
      <c r="D290" s="5"/>
      <c r="E290" s="5"/>
      <c r="F290" s="5"/>
      <c r="G290" s="5"/>
      <c r="H290" s="5"/>
      <c r="O290" s="3"/>
      <c r="P290" s="58"/>
      <c r="Q290" s="57"/>
      <c r="R290" s="57"/>
      <c r="S290" s="57"/>
      <c r="T290" s="57"/>
      <c r="U290" s="57"/>
      <c r="V290" s="57"/>
      <c r="W290" s="57"/>
      <c r="X290" s="3"/>
    </row>
    <row r="291" spans="4:24" s="1" customFormat="1">
      <c r="D291" s="5"/>
      <c r="E291" s="5"/>
      <c r="F291" s="5"/>
      <c r="G291" s="5"/>
      <c r="H291" s="5"/>
      <c r="O291" s="3"/>
      <c r="P291" s="57"/>
      <c r="Q291" s="57"/>
      <c r="R291" s="57"/>
      <c r="S291" s="57"/>
      <c r="T291" s="57"/>
      <c r="U291" s="57"/>
      <c r="V291" s="57"/>
      <c r="W291" s="57"/>
      <c r="X291" s="3"/>
    </row>
    <row r="292" spans="4:24" s="1" customFormat="1">
      <c r="D292" s="5"/>
      <c r="E292" s="5"/>
      <c r="F292" s="5"/>
      <c r="G292" s="5"/>
      <c r="H292" s="5"/>
      <c r="O292" s="3"/>
      <c r="P292" s="58"/>
      <c r="Q292" s="57"/>
      <c r="R292" s="57"/>
      <c r="S292" s="57"/>
      <c r="T292" s="57"/>
      <c r="U292" s="57"/>
      <c r="V292" s="57"/>
      <c r="W292" s="57"/>
      <c r="X292" s="3"/>
    </row>
    <row r="293" spans="4:24" s="1" customFormat="1">
      <c r="D293" s="5"/>
      <c r="E293" s="5"/>
      <c r="F293" s="5"/>
      <c r="G293" s="5"/>
      <c r="H293" s="5"/>
      <c r="O293" s="3"/>
      <c r="P293" s="57"/>
      <c r="Q293" s="57"/>
      <c r="R293" s="57"/>
      <c r="S293" s="57"/>
      <c r="T293" s="57"/>
      <c r="U293" s="57"/>
      <c r="V293" s="57"/>
      <c r="W293" s="57"/>
      <c r="X293" s="3"/>
    </row>
    <row r="294" spans="4:24" s="1" customFormat="1">
      <c r="D294" s="5"/>
      <c r="E294" s="5"/>
      <c r="F294" s="5"/>
      <c r="G294" s="5"/>
      <c r="H294" s="5"/>
      <c r="O294" s="3"/>
      <c r="P294" s="58"/>
      <c r="Q294" s="57"/>
      <c r="R294" s="57"/>
      <c r="S294" s="57"/>
      <c r="T294" s="57"/>
      <c r="U294" s="57"/>
      <c r="V294" s="57"/>
      <c r="W294" s="57"/>
      <c r="X294" s="3"/>
    </row>
    <row r="295" spans="4:24" s="1" customFormat="1">
      <c r="D295" s="5"/>
      <c r="E295" s="5"/>
      <c r="F295" s="5"/>
      <c r="G295" s="5"/>
      <c r="H295" s="5"/>
      <c r="O295" s="3"/>
      <c r="P295" s="57"/>
      <c r="Q295" s="57"/>
      <c r="R295" s="57"/>
      <c r="S295" s="57"/>
      <c r="T295" s="57"/>
      <c r="U295" s="57"/>
      <c r="V295" s="57"/>
      <c r="W295" s="57"/>
      <c r="X295" s="3"/>
    </row>
    <row r="296" spans="4:24" s="1" customFormat="1">
      <c r="D296" s="5"/>
      <c r="E296" s="5"/>
      <c r="F296" s="5"/>
      <c r="G296" s="5"/>
      <c r="H296" s="5"/>
      <c r="O296" s="3"/>
      <c r="P296" s="58"/>
      <c r="Q296" s="57"/>
      <c r="R296" s="57"/>
      <c r="S296" s="57"/>
      <c r="T296" s="57"/>
      <c r="U296" s="57"/>
      <c r="V296" s="57"/>
      <c r="W296" s="57"/>
      <c r="X296" s="3"/>
    </row>
    <row r="297" spans="4:24" s="1" customFormat="1">
      <c r="D297" s="5"/>
      <c r="E297" s="5"/>
      <c r="F297" s="5"/>
      <c r="G297" s="5"/>
      <c r="H297" s="5"/>
      <c r="O297" s="3"/>
      <c r="P297" s="57"/>
      <c r="Q297" s="57"/>
      <c r="R297" s="57"/>
      <c r="S297" s="57"/>
      <c r="T297" s="57"/>
      <c r="U297" s="57"/>
      <c r="V297" s="57"/>
      <c r="W297" s="57"/>
      <c r="X297" s="3"/>
    </row>
    <row r="298" spans="4:24" s="1" customFormat="1">
      <c r="D298" s="5"/>
      <c r="E298" s="5"/>
      <c r="F298" s="5"/>
      <c r="G298" s="5"/>
      <c r="H298" s="5"/>
      <c r="O298" s="3"/>
      <c r="P298" s="58"/>
      <c r="Q298" s="57"/>
      <c r="R298" s="57"/>
      <c r="S298" s="57"/>
      <c r="T298" s="57"/>
      <c r="U298" s="57"/>
      <c r="V298" s="57"/>
      <c r="W298" s="57"/>
      <c r="X298" s="3"/>
    </row>
    <row r="299" spans="4:24" s="1" customFormat="1">
      <c r="D299" s="5"/>
      <c r="E299" s="5"/>
      <c r="F299" s="5"/>
      <c r="G299" s="5"/>
      <c r="H299" s="5"/>
      <c r="O299" s="3"/>
      <c r="P299" s="57"/>
      <c r="Q299" s="57"/>
      <c r="R299" s="57"/>
      <c r="S299" s="57"/>
      <c r="T299" s="57"/>
      <c r="U299" s="57"/>
      <c r="V299" s="57"/>
      <c r="W299" s="57"/>
      <c r="X299" s="3"/>
    </row>
    <row r="300" spans="4:24" s="1" customFormat="1">
      <c r="D300" s="5"/>
      <c r="E300" s="5"/>
      <c r="F300" s="5"/>
      <c r="G300" s="5"/>
      <c r="H300" s="5"/>
      <c r="O300" s="3"/>
      <c r="P300" s="58"/>
      <c r="Q300" s="57"/>
      <c r="R300" s="57"/>
      <c r="S300" s="57"/>
      <c r="T300" s="57"/>
      <c r="U300" s="57"/>
      <c r="V300" s="57"/>
      <c r="W300" s="57"/>
      <c r="X300" s="3"/>
    </row>
    <row r="301" spans="4:24" s="1" customFormat="1">
      <c r="D301" s="5"/>
      <c r="E301" s="5"/>
      <c r="F301" s="5"/>
      <c r="G301" s="5"/>
      <c r="H301" s="5"/>
      <c r="O301" s="3"/>
      <c r="P301" s="57"/>
      <c r="Q301" s="57"/>
      <c r="R301" s="57"/>
      <c r="S301" s="57"/>
      <c r="T301" s="57"/>
      <c r="U301" s="57"/>
      <c r="V301" s="57"/>
      <c r="W301" s="57"/>
      <c r="X301" s="3"/>
    </row>
    <row r="302" spans="4:24" s="1" customFormat="1">
      <c r="D302" s="5"/>
      <c r="E302" s="5"/>
      <c r="F302" s="5"/>
      <c r="G302" s="5"/>
      <c r="H302" s="5"/>
      <c r="O302" s="3"/>
      <c r="P302" s="58"/>
      <c r="Q302" s="57"/>
      <c r="R302" s="57"/>
      <c r="S302" s="57"/>
      <c r="T302" s="57"/>
      <c r="U302" s="57"/>
      <c r="V302" s="57"/>
      <c r="W302" s="57"/>
      <c r="X302" s="3"/>
    </row>
    <row r="303" spans="4:24" s="1" customFormat="1">
      <c r="D303" s="5"/>
      <c r="E303" s="5"/>
      <c r="F303" s="5"/>
      <c r="G303" s="5"/>
      <c r="H303" s="5"/>
      <c r="O303" s="3"/>
      <c r="P303" s="57"/>
      <c r="Q303" s="57"/>
      <c r="R303" s="57"/>
      <c r="S303" s="57"/>
      <c r="T303" s="57"/>
      <c r="U303" s="57"/>
      <c r="V303" s="57"/>
      <c r="W303" s="57"/>
      <c r="X303" s="3"/>
    </row>
    <row r="304" spans="4:24" s="1" customFormat="1">
      <c r="D304" s="5"/>
      <c r="E304" s="5"/>
      <c r="F304" s="5"/>
      <c r="G304" s="5"/>
      <c r="H304" s="5"/>
      <c r="O304" s="3"/>
      <c r="P304" s="58"/>
      <c r="Q304" s="57"/>
      <c r="R304" s="57"/>
      <c r="S304" s="57"/>
      <c r="T304" s="57"/>
      <c r="U304" s="57"/>
      <c r="V304" s="57"/>
      <c r="W304" s="57"/>
      <c r="X304" s="3"/>
    </row>
    <row r="305" spans="4:24" s="1" customFormat="1">
      <c r="D305" s="5"/>
      <c r="E305" s="5"/>
      <c r="F305" s="5"/>
      <c r="G305" s="5"/>
      <c r="H305" s="5"/>
      <c r="O305" s="3"/>
      <c r="P305" s="57"/>
      <c r="Q305" s="57"/>
      <c r="R305" s="57"/>
      <c r="S305" s="57"/>
      <c r="T305" s="57"/>
      <c r="U305" s="57"/>
      <c r="V305" s="57"/>
      <c r="W305" s="57"/>
      <c r="X305" s="3"/>
    </row>
    <row r="306" spans="4:24" s="1" customFormat="1">
      <c r="D306" s="5"/>
      <c r="E306" s="5"/>
      <c r="F306" s="5"/>
      <c r="G306" s="5"/>
      <c r="H306" s="5"/>
      <c r="O306" s="3"/>
      <c r="P306" s="58"/>
      <c r="Q306" s="57"/>
      <c r="R306" s="57"/>
      <c r="S306" s="57"/>
      <c r="T306" s="57"/>
      <c r="U306" s="57"/>
      <c r="V306" s="57"/>
      <c r="W306" s="57"/>
      <c r="X306" s="3"/>
    </row>
    <row r="307" spans="4:24" s="1" customFormat="1">
      <c r="D307" s="5"/>
      <c r="E307" s="5"/>
      <c r="F307" s="5"/>
      <c r="G307" s="5"/>
      <c r="H307" s="5"/>
      <c r="O307" s="3"/>
      <c r="P307" s="57"/>
      <c r="Q307" s="57"/>
      <c r="R307" s="57"/>
      <c r="S307" s="57"/>
      <c r="T307" s="57"/>
      <c r="U307" s="57"/>
      <c r="V307" s="57"/>
      <c r="W307" s="57"/>
      <c r="X307" s="3"/>
    </row>
    <row r="308" spans="4:24" s="1" customFormat="1">
      <c r="D308" s="5"/>
      <c r="E308" s="5"/>
      <c r="F308" s="5"/>
      <c r="G308" s="5"/>
      <c r="H308" s="5"/>
      <c r="O308" s="3"/>
      <c r="P308" s="58"/>
      <c r="Q308" s="57"/>
      <c r="R308" s="57"/>
      <c r="S308" s="57"/>
      <c r="T308" s="57"/>
      <c r="U308" s="57"/>
      <c r="V308" s="57"/>
      <c r="W308" s="57"/>
      <c r="X308" s="3"/>
    </row>
    <row r="309" spans="4:24" s="1" customFormat="1">
      <c r="D309" s="5"/>
      <c r="E309" s="5"/>
      <c r="F309" s="5"/>
      <c r="G309" s="5"/>
      <c r="H309" s="5"/>
      <c r="O309" s="3"/>
      <c r="P309" s="57"/>
      <c r="Q309" s="57"/>
      <c r="R309" s="57"/>
      <c r="S309" s="57"/>
      <c r="T309" s="57"/>
      <c r="U309" s="57"/>
      <c r="V309" s="57"/>
      <c r="W309" s="57"/>
      <c r="X309" s="3"/>
    </row>
    <row r="310" spans="4:24" s="1" customFormat="1">
      <c r="D310" s="5"/>
      <c r="E310" s="5"/>
      <c r="F310" s="5"/>
      <c r="G310" s="5"/>
      <c r="H310" s="5"/>
      <c r="O310" s="3"/>
      <c r="P310" s="58"/>
      <c r="Q310" s="57"/>
      <c r="R310" s="57"/>
      <c r="S310" s="57"/>
      <c r="T310" s="57"/>
      <c r="U310" s="57"/>
      <c r="V310" s="57"/>
      <c r="W310" s="57"/>
      <c r="X310" s="3"/>
    </row>
    <row r="311" spans="4:24" s="1" customFormat="1">
      <c r="D311" s="5"/>
      <c r="E311" s="5"/>
      <c r="F311" s="5"/>
      <c r="G311" s="5"/>
      <c r="H311" s="5"/>
      <c r="O311" s="3"/>
      <c r="P311" s="57"/>
      <c r="Q311" s="57"/>
      <c r="R311" s="57"/>
      <c r="S311" s="57"/>
      <c r="T311" s="57"/>
      <c r="U311" s="57"/>
      <c r="V311" s="57"/>
      <c r="W311" s="57"/>
      <c r="X311" s="3"/>
    </row>
    <row r="312" spans="4:24" s="1" customFormat="1">
      <c r="D312" s="5"/>
      <c r="E312" s="5"/>
      <c r="F312" s="5"/>
      <c r="G312" s="5"/>
      <c r="H312" s="5"/>
      <c r="O312" s="3"/>
      <c r="P312" s="58"/>
      <c r="Q312" s="57"/>
      <c r="R312" s="57"/>
      <c r="S312" s="57"/>
      <c r="T312" s="57"/>
      <c r="U312" s="57"/>
      <c r="V312" s="57"/>
      <c r="W312" s="57"/>
      <c r="X312" s="3"/>
    </row>
    <row r="313" spans="4:24" s="1" customFormat="1">
      <c r="D313" s="5"/>
      <c r="E313" s="5"/>
      <c r="F313" s="5"/>
      <c r="G313" s="5"/>
      <c r="H313" s="5"/>
      <c r="O313" s="3"/>
      <c r="P313" s="57"/>
      <c r="Q313" s="57"/>
      <c r="R313" s="57"/>
      <c r="S313" s="57"/>
      <c r="T313" s="57"/>
      <c r="U313" s="57"/>
      <c r="V313" s="57"/>
      <c r="W313" s="57"/>
      <c r="X313" s="3"/>
    </row>
    <row r="314" spans="4:24" s="1" customFormat="1">
      <c r="D314" s="5"/>
      <c r="E314" s="5"/>
      <c r="F314" s="5"/>
      <c r="G314" s="5"/>
      <c r="H314" s="5"/>
      <c r="O314" s="3"/>
      <c r="P314" s="58"/>
      <c r="Q314" s="57"/>
      <c r="R314" s="57"/>
      <c r="S314" s="57"/>
      <c r="T314" s="57"/>
      <c r="U314" s="57"/>
      <c r="V314" s="57"/>
      <c r="W314" s="57"/>
      <c r="X314" s="3"/>
    </row>
    <row r="315" spans="4:24" s="1" customFormat="1">
      <c r="D315" s="5"/>
      <c r="E315" s="5"/>
      <c r="F315" s="5"/>
      <c r="G315" s="5"/>
      <c r="H315" s="5"/>
      <c r="O315" s="3"/>
      <c r="P315" s="57"/>
      <c r="Q315" s="57"/>
      <c r="R315" s="57"/>
      <c r="S315" s="57"/>
      <c r="T315" s="57"/>
      <c r="U315" s="57"/>
      <c r="V315" s="57"/>
      <c r="W315" s="57"/>
      <c r="X315" s="3"/>
    </row>
    <row r="316" spans="4:24" s="1" customFormat="1">
      <c r="D316" s="5"/>
      <c r="E316" s="5"/>
      <c r="F316" s="5"/>
      <c r="G316" s="5"/>
      <c r="H316" s="5"/>
      <c r="O316" s="3"/>
      <c r="P316" s="58"/>
      <c r="Q316" s="57"/>
      <c r="R316" s="57"/>
      <c r="S316" s="57"/>
      <c r="T316" s="57"/>
      <c r="U316" s="57"/>
      <c r="V316" s="57"/>
      <c r="W316" s="57"/>
      <c r="X316" s="3"/>
    </row>
    <row r="317" spans="4:24" s="1" customFormat="1">
      <c r="D317" s="5"/>
      <c r="E317" s="5"/>
      <c r="F317" s="5"/>
      <c r="G317" s="5"/>
      <c r="H317" s="5"/>
      <c r="O317" s="3"/>
      <c r="P317" s="57"/>
      <c r="Q317" s="57"/>
      <c r="R317" s="57"/>
      <c r="S317" s="57"/>
      <c r="T317" s="57"/>
      <c r="U317" s="57"/>
      <c r="V317" s="57"/>
      <c r="W317" s="57"/>
      <c r="X317" s="3"/>
    </row>
    <row r="318" spans="4:24" s="1" customFormat="1">
      <c r="D318" s="5"/>
      <c r="E318" s="5"/>
      <c r="F318" s="5"/>
      <c r="G318" s="5"/>
      <c r="H318" s="5"/>
      <c r="O318" s="3"/>
      <c r="P318" s="58"/>
      <c r="Q318" s="57"/>
      <c r="R318" s="57"/>
      <c r="S318" s="57"/>
      <c r="T318" s="57"/>
      <c r="U318" s="57"/>
      <c r="V318" s="57"/>
      <c r="W318" s="57"/>
      <c r="X318" s="3"/>
    </row>
    <row r="319" spans="4:24" s="1" customFormat="1">
      <c r="D319" s="5"/>
      <c r="E319" s="5"/>
      <c r="F319" s="5"/>
      <c r="G319" s="5"/>
      <c r="H319" s="5"/>
      <c r="O319" s="3"/>
      <c r="P319" s="57"/>
      <c r="Q319" s="57"/>
      <c r="R319" s="57"/>
      <c r="S319" s="57"/>
      <c r="T319" s="57"/>
      <c r="U319" s="57"/>
      <c r="V319" s="57"/>
      <c r="W319" s="57"/>
      <c r="X319" s="3"/>
    </row>
    <row r="320" spans="4:24" s="1" customFormat="1">
      <c r="D320" s="5"/>
      <c r="E320" s="5"/>
      <c r="F320" s="5"/>
      <c r="G320" s="5"/>
      <c r="H320" s="5"/>
      <c r="O320" s="3"/>
      <c r="P320" s="58"/>
      <c r="Q320" s="57"/>
      <c r="R320" s="57"/>
      <c r="S320" s="57"/>
      <c r="T320" s="57"/>
      <c r="U320" s="57"/>
      <c r="V320" s="57"/>
      <c r="W320" s="57"/>
      <c r="X320" s="3"/>
    </row>
    <row r="321" spans="4:24" s="1" customFormat="1">
      <c r="D321" s="5"/>
      <c r="E321" s="5"/>
      <c r="F321" s="5"/>
      <c r="G321" s="5"/>
      <c r="H321" s="5"/>
      <c r="O321" s="3"/>
      <c r="P321" s="57"/>
      <c r="Q321" s="57"/>
      <c r="R321" s="57"/>
      <c r="S321" s="57"/>
      <c r="T321" s="57"/>
      <c r="U321" s="57"/>
      <c r="V321" s="57"/>
      <c r="W321" s="57"/>
      <c r="X321" s="3"/>
    </row>
    <row r="322" spans="4:24" s="1" customFormat="1">
      <c r="D322" s="5"/>
      <c r="E322" s="5"/>
      <c r="F322" s="5"/>
      <c r="G322" s="5"/>
      <c r="H322" s="5"/>
      <c r="O322" s="3"/>
      <c r="P322" s="58"/>
      <c r="Q322" s="57"/>
      <c r="R322" s="57"/>
      <c r="S322" s="57"/>
      <c r="T322" s="57"/>
      <c r="U322" s="57"/>
      <c r="V322" s="57"/>
      <c r="W322" s="57"/>
      <c r="X322" s="3"/>
    </row>
    <row r="323" spans="4:24" s="1" customFormat="1">
      <c r="D323" s="5"/>
      <c r="E323" s="5"/>
      <c r="F323" s="5"/>
      <c r="G323" s="5"/>
      <c r="H323" s="5"/>
      <c r="O323" s="3"/>
      <c r="P323" s="57"/>
      <c r="Q323" s="57"/>
      <c r="R323" s="57"/>
      <c r="S323" s="57"/>
      <c r="T323" s="57"/>
      <c r="U323" s="57"/>
      <c r="V323" s="57"/>
      <c r="W323" s="57"/>
      <c r="X323" s="3"/>
    </row>
    <row r="324" spans="4:24" s="1" customFormat="1">
      <c r="D324" s="5"/>
      <c r="E324" s="5"/>
      <c r="F324" s="5"/>
      <c r="G324" s="5"/>
      <c r="H324" s="5"/>
      <c r="O324" s="3"/>
      <c r="P324" s="58"/>
      <c r="Q324" s="57"/>
      <c r="R324" s="57"/>
      <c r="S324" s="57"/>
      <c r="T324" s="57"/>
      <c r="U324" s="57"/>
      <c r="V324" s="57"/>
      <c r="W324" s="57"/>
      <c r="X324" s="3"/>
    </row>
    <row r="325" spans="4:24" s="1" customFormat="1">
      <c r="D325" s="5"/>
      <c r="E325" s="5"/>
      <c r="F325" s="5"/>
      <c r="G325" s="5"/>
      <c r="H325" s="5"/>
      <c r="O325" s="3"/>
      <c r="P325" s="57"/>
      <c r="Q325" s="57"/>
      <c r="R325" s="57"/>
      <c r="S325" s="57"/>
      <c r="T325" s="57"/>
      <c r="U325" s="57"/>
      <c r="V325" s="57"/>
      <c r="W325" s="57"/>
      <c r="X325" s="3"/>
    </row>
    <row r="326" spans="4:24" s="1" customFormat="1">
      <c r="D326" s="5"/>
      <c r="E326" s="5"/>
      <c r="F326" s="5"/>
      <c r="G326" s="5"/>
      <c r="H326" s="5"/>
      <c r="O326" s="3"/>
      <c r="P326" s="58"/>
      <c r="Q326" s="57"/>
      <c r="R326" s="57"/>
      <c r="S326" s="57"/>
      <c r="T326" s="57"/>
      <c r="U326" s="57"/>
      <c r="V326" s="57"/>
      <c r="W326" s="57"/>
      <c r="X326" s="3"/>
    </row>
    <row r="327" spans="4:24" s="1" customFormat="1">
      <c r="D327" s="5"/>
      <c r="E327" s="5"/>
      <c r="F327" s="5"/>
      <c r="G327" s="5"/>
      <c r="H327" s="5"/>
      <c r="O327" s="3"/>
      <c r="P327" s="57"/>
      <c r="Q327" s="57"/>
      <c r="R327" s="57"/>
      <c r="S327" s="57"/>
      <c r="T327" s="57"/>
      <c r="U327" s="57"/>
      <c r="V327" s="57"/>
      <c r="W327" s="57"/>
      <c r="X327" s="3"/>
    </row>
    <row r="328" spans="4:24" s="1" customFormat="1">
      <c r="D328" s="5"/>
      <c r="E328" s="5"/>
      <c r="F328" s="5"/>
      <c r="G328" s="5"/>
      <c r="H328" s="5"/>
      <c r="O328" s="3"/>
      <c r="P328" s="58"/>
      <c r="Q328" s="57"/>
      <c r="R328" s="57"/>
      <c r="S328" s="57"/>
      <c r="T328" s="57"/>
      <c r="U328" s="57"/>
      <c r="V328" s="57"/>
      <c r="W328" s="57"/>
      <c r="X328" s="3"/>
    </row>
    <row r="329" spans="4:24" s="1" customFormat="1">
      <c r="D329" s="5"/>
      <c r="E329" s="5"/>
      <c r="F329" s="5"/>
      <c r="G329" s="5"/>
      <c r="H329" s="5"/>
      <c r="O329" s="3"/>
      <c r="P329" s="57"/>
      <c r="Q329" s="57"/>
      <c r="R329" s="57"/>
      <c r="S329" s="57"/>
      <c r="T329" s="57"/>
      <c r="U329" s="57"/>
      <c r="V329" s="57"/>
      <c r="W329" s="57"/>
      <c r="X329" s="3"/>
    </row>
    <row r="330" spans="4:24" s="1" customFormat="1">
      <c r="D330" s="5"/>
      <c r="E330" s="5"/>
      <c r="F330" s="5"/>
      <c r="G330" s="5"/>
      <c r="H330" s="5"/>
      <c r="O330" s="3"/>
      <c r="P330" s="58"/>
      <c r="Q330" s="57"/>
      <c r="R330" s="57"/>
      <c r="S330" s="57"/>
      <c r="T330" s="57"/>
      <c r="U330" s="57"/>
      <c r="V330" s="57"/>
      <c r="W330" s="57"/>
      <c r="X330" s="3"/>
    </row>
    <row r="331" spans="4:24" s="1" customFormat="1">
      <c r="D331" s="5"/>
      <c r="E331" s="5"/>
      <c r="F331" s="5"/>
      <c r="G331" s="5"/>
      <c r="H331" s="5"/>
      <c r="O331" s="3"/>
      <c r="P331" s="57"/>
      <c r="Q331" s="57"/>
      <c r="R331" s="57"/>
      <c r="S331" s="57"/>
      <c r="T331" s="57"/>
      <c r="U331" s="57"/>
      <c r="V331" s="57"/>
      <c r="W331" s="57"/>
      <c r="X331" s="3"/>
    </row>
    <row r="332" spans="4:24" s="1" customFormat="1">
      <c r="D332" s="5"/>
      <c r="E332" s="5"/>
      <c r="F332" s="5"/>
      <c r="G332" s="5"/>
      <c r="H332" s="5"/>
      <c r="O332" s="3"/>
      <c r="P332" s="58"/>
      <c r="Q332" s="57"/>
      <c r="R332" s="57"/>
      <c r="S332" s="57"/>
      <c r="T332" s="57"/>
      <c r="U332" s="57"/>
      <c r="V332" s="57"/>
      <c r="W332" s="57"/>
      <c r="X332" s="3"/>
    </row>
    <row r="333" spans="4:24" s="1" customFormat="1">
      <c r="D333" s="5"/>
      <c r="E333" s="5"/>
      <c r="F333" s="5"/>
      <c r="G333" s="5"/>
      <c r="H333" s="5"/>
      <c r="O333" s="3"/>
      <c r="P333" s="57"/>
      <c r="Q333" s="57"/>
      <c r="R333" s="57"/>
      <c r="S333" s="57"/>
      <c r="T333" s="57"/>
      <c r="U333" s="57"/>
      <c r="V333" s="57"/>
      <c r="W333" s="57"/>
      <c r="X333" s="3"/>
    </row>
    <row r="334" spans="4:24" s="1" customFormat="1">
      <c r="D334" s="5"/>
      <c r="E334" s="5"/>
      <c r="F334" s="5"/>
      <c r="G334" s="5"/>
      <c r="H334" s="5"/>
      <c r="O334" s="3"/>
      <c r="P334" s="58"/>
      <c r="Q334" s="57"/>
      <c r="R334" s="57"/>
      <c r="S334" s="57"/>
      <c r="T334" s="57"/>
      <c r="U334" s="57"/>
      <c r="V334" s="57"/>
      <c r="W334" s="57"/>
      <c r="X334" s="3"/>
    </row>
    <row r="335" spans="4:24" s="1" customFormat="1">
      <c r="D335" s="5"/>
      <c r="E335" s="5"/>
      <c r="F335" s="5"/>
      <c r="G335" s="5"/>
      <c r="H335" s="5"/>
      <c r="O335" s="3"/>
      <c r="P335" s="57"/>
      <c r="Q335" s="57"/>
      <c r="R335" s="57"/>
      <c r="S335" s="57"/>
      <c r="T335" s="57"/>
      <c r="U335" s="57"/>
      <c r="V335" s="57"/>
      <c r="W335" s="57"/>
      <c r="X335" s="3"/>
    </row>
    <row r="336" spans="4:24" s="1" customFormat="1">
      <c r="D336" s="5"/>
      <c r="E336" s="5"/>
      <c r="F336" s="5"/>
      <c r="G336" s="5"/>
      <c r="H336" s="5"/>
      <c r="O336" s="3"/>
      <c r="P336" s="58"/>
      <c r="Q336" s="57"/>
      <c r="R336" s="57"/>
      <c r="S336" s="57"/>
      <c r="T336" s="57"/>
      <c r="U336" s="57"/>
      <c r="V336" s="57"/>
      <c r="W336" s="57"/>
      <c r="X336" s="3"/>
    </row>
    <row r="337" spans="4:24" s="1" customFormat="1">
      <c r="D337" s="5"/>
      <c r="E337" s="5"/>
      <c r="F337" s="5"/>
      <c r="G337" s="5"/>
      <c r="H337" s="5"/>
      <c r="O337" s="3"/>
      <c r="P337" s="57"/>
      <c r="Q337" s="57"/>
      <c r="R337" s="57"/>
      <c r="S337" s="57"/>
      <c r="T337" s="57"/>
      <c r="U337" s="57"/>
      <c r="V337" s="57"/>
      <c r="W337" s="57"/>
      <c r="X337" s="3"/>
    </row>
    <row r="338" spans="4:24" s="1" customFormat="1">
      <c r="D338" s="5"/>
      <c r="E338" s="5"/>
      <c r="F338" s="5"/>
      <c r="G338" s="5"/>
      <c r="H338" s="5"/>
      <c r="O338" s="3"/>
      <c r="P338" s="58"/>
      <c r="Q338" s="57"/>
      <c r="R338" s="57"/>
      <c r="S338" s="57"/>
      <c r="T338" s="57"/>
      <c r="U338" s="57"/>
      <c r="V338" s="57"/>
      <c r="W338" s="57"/>
      <c r="X338" s="3"/>
    </row>
    <row r="339" spans="4:24" s="1" customFormat="1">
      <c r="D339" s="5"/>
      <c r="E339" s="5"/>
      <c r="F339" s="5"/>
      <c r="G339" s="5"/>
      <c r="H339" s="5"/>
      <c r="O339" s="3"/>
      <c r="P339" s="57"/>
      <c r="Q339" s="57"/>
      <c r="R339" s="57"/>
      <c r="S339" s="57"/>
      <c r="T339" s="57"/>
      <c r="U339" s="57"/>
      <c r="V339" s="57"/>
      <c r="W339" s="57"/>
      <c r="X339" s="3"/>
    </row>
    <row r="340" spans="4:24" s="1" customFormat="1">
      <c r="D340" s="5"/>
      <c r="E340" s="5"/>
      <c r="F340" s="5"/>
      <c r="G340" s="5"/>
      <c r="H340" s="5"/>
      <c r="O340" s="3"/>
      <c r="P340" s="58"/>
      <c r="Q340" s="57"/>
      <c r="R340" s="57"/>
      <c r="S340" s="57"/>
      <c r="T340" s="57"/>
      <c r="U340" s="57"/>
      <c r="V340" s="57"/>
      <c r="W340" s="57"/>
      <c r="X340" s="3"/>
    </row>
    <row r="341" spans="4:24" s="1" customFormat="1">
      <c r="D341" s="5"/>
      <c r="E341" s="5"/>
      <c r="F341" s="5"/>
      <c r="G341" s="5"/>
      <c r="H341" s="5"/>
      <c r="O341" s="3"/>
      <c r="P341" s="57"/>
      <c r="Q341" s="57"/>
      <c r="R341" s="57"/>
      <c r="S341" s="57"/>
      <c r="T341" s="57"/>
      <c r="U341" s="57"/>
      <c r="V341" s="57"/>
      <c r="W341" s="57"/>
      <c r="X341" s="3"/>
    </row>
    <row r="342" spans="4:24" s="1" customFormat="1">
      <c r="D342" s="5"/>
      <c r="E342" s="5"/>
      <c r="F342" s="5"/>
      <c r="G342" s="5"/>
      <c r="H342" s="5"/>
      <c r="O342" s="3"/>
      <c r="P342" s="58"/>
      <c r="Q342" s="57"/>
      <c r="R342" s="57"/>
      <c r="S342" s="57"/>
      <c r="T342" s="57"/>
      <c r="U342" s="57"/>
      <c r="V342" s="57"/>
      <c r="W342" s="57"/>
      <c r="X342" s="3"/>
    </row>
    <row r="343" spans="4:24" s="1" customFormat="1">
      <c r="D343" s="5"/>
      <c r="E343" s="5"/>
      <c r="F343" s="5"/>
      <c r="G343" s="5"/>
      <c r="H343" s="5"/>
      <c r="O343" s="3"/>
      <c r="P343" s="57"/>
      <c r="Q343" s="57"/>
      <c r="R343" s="57"/>
      <c r="S343" s="57"/>
      <c r="T343" s="57"/>
      <c r="U343" s="57"/>
      <c r="V343" s="57"/>
      <c r="W343" s="57"/>
      <c r="X343" s="3"/>
    </row>
    <row r="344" spans="4:24" s="1" customFormat="1">
      <c r="D344" s="5"/>
      <c r="E344" s="5"/>
      <c r="F344" s="5"/>
      <c r="G344" s="5"/>
      <c r="H344" s="5"/>
      <c r="O344" s="3"/>
      <c r="P344" s="58"/>
      <c r="Q344" s="57"/>
      <c r="R344" s="57"/>
      <c r="S344" s="57"/>
      <c r="T344" s="57"/>
      <c r="U344" s="57"/>
      <c r="V344" s="57"/>
      <c r="W344" s="57"/>
      <c r="X344" s="3"/>
    </row>
    <row r="345" spans="4:24" s="1" customFormat="1">
      <c r="D345" s="5"/>
      <c r="E345" s="5"/>
      <c r="F345" s="5"/>
      <c r="G345" s="5"/>
      <c r="H345" s="5"/>
      <c r="O345" s="3"/>
      <c r="P345" s="57"/>
      <c r="Q345" s="57"/>
      <c r="R345" s="57"/>
      <c r="S345" s="57"/>
      <c r="T345" s="57"/>
      <c r="U345" s="57"/>
      <c r="V345" s="57"/>
      <c r="W345" s="57"/>
      <c r="X345" s="3"/>
    </row>
    <row r="346" spans="4:24" s="1" customFormat="1">
      <c r="D346" s="5"/>
      <c r="E346" s="5"/>
      <c r="F346" s="5"/>
      <c r="G346" s="5"/>
      <c r="H346" s="5"/>
      <c r="O346" s="3"/>
      <c r="P346" s="58"/>
      <c r="Q346" s="57"/>
      <c r="R346" s="57"/>
      <c r="S346" s="57"/>
      <c r="T346" s="57"/>
      <c r="U346" s="57"/>
      <c r="V346" s="57"/>
      <c r="W346" s="57"/>
      <c r="X346" s="3"/>
    </row>
    <row r="347" spans="4:24" s="1" customFormat="1">
      <c r="D347" s="5"/>
      <c r="E347" s="5"/>
      <c r="F347" s="5"/>
      <c r="G347" s="5"/>
      <c r="H347" s="5"/>
      <c r="O347" s="3"/>
      <c r="P347" s="57"/>
      <c r="Q347" s="57"/>
      <c r="R347" s="57"/>
      <c r="S347" s="57"/>
      <c r="T347" s="57"/>
      <c r="U347" s="57"/>
      <c r="V347" s="57"/>
      <c r="W347" s="57"/>
      <c r="X347" s="3"/>
    </row>
    <row r="348" spans="4:24" s="1" customFormat="1">
      <c r="D348" s="5"/>
      <c r="E348" s="5"/>
      <c r="F348" s="5"/>
      <c r="G348" s="5"/>
      <c r="H348" s="5"/>
      <c r="O348" s="3"/>
      <c r="P348" s="58"/>
      <c r="Q348" s="57"/>
      <c r="R348" s="57"/>
      <c r="S348" s="57"/>
      <c r="T348" s="57"/>
      <c r="U348" s="57"/>
      <c r="V348" s="57"/>
      <c r="W348" s="57"/>
      <c r="X348" s="3"/>
    </row>
    <row r="349" spans="4:24" s="1" customFormat="1">
      <c r="D349" s="5"/>
      <c r="E349" s="5"/>
      <c r="F349" s="5"/>
      <c r="G349" s="5"/>
      <c r="H349" s="5"/>
      <c r="O349" s="3"/>
      <c r="P349" s="57"/>
      <c r="Q349" s="57"/>
      <c r="R349" s="57"/>
      <c r="S349" s="57"/>
      <c r="T349" s="57"/>
      <c r="U349" s="57"/>
      <c r="V349" s="57"/>
      <c r="W349" s="57"/>
      <c r="X349" s="3"/>
    </row>
    <row r="350" spans="4:24" s="1" customFormat="1">
      <c r="D350" s="5"/>
      <c r="E350" s="5"/>
      <c r="F350" s="5"/>
      <c r="G350" s="5"/>
      <c r="H350" s="5"/>
      <c r="O350" s="3"/>
      <c r="P350" s="58"/>
      <c r="Q350" s="57"/>
      <c r="R350" s="57"/>
      <c r="S350" s="57"/>
      <c r="T350" s="57"/>
      <c r="U350" s="57"/>
      <c r="V350" s="57"/>
      <c r="W350" s="57"/>
      <c r="X350" s="3"/>
    </row>
    <row r="351" spans="4:24" s="1" customFormat="1">
      <c r="D351" s="5"/>
      <c r="E351" s="5"/>
      <c r="F351" s="5"/>
      <c r="G351" s="5"/>
      <c r="H351" s="5"/>
      <c r="O351" s="3"/>
      <c r="P351" s="57"/>
      <c r="Q351" s="57"/>
      <c r="R351" s="57"/>
      <c r="S351" s="57"/>
      <c r="T351" s="57"/>
      <c r="U351" s="57"/>
      <c r="V351" s="57"/>
      <c r="W351" s="57"/>
      <c r="X351" s="3"/>
    </row>
    <row r="352" spans="4:24" s="1" customFormat="1">
      <c r="D352" s="5"/>
      <c r="E352" s="5"/>
      <c r="F352" s="5"/>
      <c r="G352" s="5"/>
      <c r="H352" s="5"/>
      <c r="O352" s="3"/>
      <c r="P352" s="58"/>
      <c r="Q352" s="57"/>
      <c r="R352" s="57"/>
      <c r="S352" s="57"/>
      <c r="T352" s="57"/>
      <c r="U352" s="57"/>
      <c r="V352" s="57"/>
      <c r="W352" s="57"/>
      <c r="X352" s="3"/>
    </row>
    <row r="353" spans="4:24" s="1" customFormat="1">
      <c r="D353" s="5"/>
      <c r="E353" s="5"/>
      <c r="F353" s="5"/>
      <c r="G353" s="5"/>
      <c r="H353" s="5"/>
      <c r="O353" s="3"/>
      <c r="P353" s="57"/>
      <c r="Q353" s="57"/>
      <c r="R353" s="57"/>
      <c r="S353" s="57"/>
      <c r="T353" s="57"/>
      <c r="U353" s="57"/>
      <c r="V353" s="57"/>
      <c r="W353" s="57"/>
      <c r="X353" s="3"/>
    </row>
    <row r="354" spans="4:24" s="1" customFormat="1">
      <c r="D354" s="5"/>
      <c r="E354" s="5"/>
      <c r="F354" s="5"/>
      <c r="G354" s="5"/>
      <c r="H354" s="5"/>
      <c r="O354" s="3"/>
      <c r="P354" s="58"/>
      <c r="Q354" s="57"/>
      <c r="R354" s="57"/>
      <c r="S354" s="57"/>
      <c r="T354" s="57"/>
      <c r="U354" s="57"/>
      <c r="V354" s="57"/>
      <c r="W354" s="57"/>
      <c r="X354" s="3"/>
    </row>
    <row r="355" spans="4:24" s="1" customFormat="1">
      <c r="D355" s="5"/>
      <c r="E355" s="5"/>
      <c r="F355" s="5"/>
      <c r="G355" s="5"/>
      <c r="H355" s="5"/>
      <c r="O355" s="3"/>
      <c r="P355" s="57"/>
      <c r="Q355" s="57"/>
      <c r="R355" s="57"/>
      <c r="S355" s="57"/>
      <c r="T355" s="57"/>
      <c r="U355" s="57"/>
      <c r="V355" s="57"/>
      <c r="W355" s="57"/>
      <c r="X355" s="3"/>
    </row>
    <row r="356" spans="4:24" s="1" customFormat="1">
      <c r="D356" s="5"/>
      <c r="E356" s="5"/>
      <c r="F356" s="5"/>
      <c r="G356" s="5"/>
      <c r="H356" s="5"/>
      <c r="O356" s="3"/>
      <c r="P356" s="58"/>
      <c r="Q356" s="57"/>
      <c r="R356" s="57"/>
      <c r="S356" s="57"/>
      <c r="T356" s="57"/>
      <c r="U356" s="57"/>
      <c r="V356" s="57"/>
      <c r="W356" s="57"/>
      <c r="X356" s="3"/>
    </row>
    <row r="357" spans="4:24" s="1" customFormat="1">
      <c r="D357" s="5"/>
      <c r="E357" s="5"/>
      <c r="F357" s="5"/>
      <c r="G357" s="5"/>
      <c r="H357" s="5"/>
      <c r="O357" s="3"/>
      <c r="P357" s="57"/>
      <c r="Q357" s="57"/>
      <c r="R357" s="57"/>
      <c r="S357" s="57"/>
      <c r="T357" s="57"/>
      <c r="U357" s="57"/>
      <c r="V357" s="57"/>
      <c r="W357" s="57"/>
      <c r="X357" s="3"/>
    </row>
    <row r="358" spans="4:24" s="1" customFormat="1">
      <c r="D358" s="5"/>
      <c r="E358" s="5"/>
      <c r="F358" s="5"/>
      <c r="G358" s="5"/>
      <c r="H358" s="5"/>
      <c r="O358" s="3"/>
      <c r="P358" s="58"/>
      <c r="Q358" s="57"/>
      <c r="R358" s="57"/>
      <c r="S358" s="57"/>
      <c r="T358" s="57"/>
      <c r="U358" s="57"/>
      <c r="V358" s="57"/>
      <c r="W358" s="57"/>
      <c r="X358" s="3"/>
    </row>
    <row r="359" spans="4:24" s="1" customFormat="1">
      <c r="D359" s="5"/>
      <c r="E359" s="5"/>
      <c r="F359" s="5"/>
      <c r="G359" s="5"/>
      <c r="H359" s="5"/>
      <c r="O359" s="3"/>
      <c r="P359" s="57"/>
      <c r="Q359" s="57"/>
      <c r="R359" s="57"/>
      <c r="S359" s="57"/>
      <c r="T359" s="57"/>
      <c r="U359" s="57"/>
      <c r="V359" s="57"/>
      <c r="W359" s="57"/>
      <c r="X359" s="3"/>
    </row>
    <row r="360" spans="4:24" s="1" customFormat="1">
      <c r="D360" s="5"/>
      <c r="E360" s="5"/>
      <c r="F360" s="5"/>
      <c r="G360" s="5"/>
      <c r="H360" s="5"/>
      <c r="O360" s="3"/>
      <c r="P360" s="58"/>
      <c r="Q360" s="57"/>
      <c r="R360" s="57"/>
      <c r="S360" s="57"/>
      <c r="T360" s="57"/>
      <c r="U360" s="57"/>
      <c r="V360" s="57"/>
      <c r="W360" s="57"/>
      <c r="X360" s="3"/>
    </row>
    <row r="361" spans="4:24" s="1" customFormat="1">
      <c r="D361" s="5"/>
      <c r="E361" s="5"/>
      <c r="F361" s="5"/>
      <c r="G361" s="5"/>
      <c r="H361" s="5"/>
      <c r="O361" s="3"/>
      <c r="P361" s="57"/>
      <c r="Q361" s="57"/>
      <c r="R361" s="57"/>
      <c r="S361" s="57"/>
      <c r="T361" s="57"/>
      <c r="U361" s="57"/>
      <c r="V361" s="57"/>
      <c r="W361" s="57"/>
      <c r="X361" s="3"/>
    </row>
    <row r="362" spans="4:24" s="1" customFormat="1">
      <c r="D362" s="5"/>
      <c r="E362" s="5"/>
      <c r="F362" s="5"/>
      <c r="G362" s="5"/>
      <c r="H362" s="5"/>
      <c r="O362" s="3"/>
      <c r="P362" s="58"/>
      <c r="Q362" s="57"/>
      <c r="R362" s="57"/>
      <c r="S362" s="57"/>
      <c r="T362" s="57"/>
      <c r="U362" s="57"/>
      <c r="V362" s="57"/>
      <c r="W362" s="57"/>
      <c r="X362" s="3"/>
    </row>
    <row r="363" spans="4:24" s="1" customFormat="1">
      <c r="D363" s="5"/>
      <c r="E363" s="5"/>
      <c r="F363" s="5"/>
      <c r="G363" s="5"/>
      <c r="H363" s="5"/>
      <c r="O363" s="3"/>
      <c r="P363" s="57"/>
      <c r="Q363" s="57"/>
      <c r="R363" s="57"/>
      <c r="S363" s="57"/>
      <c r="T363" s="57"/>
      <c r="U363" s="57"/>
      <c r="V363" s="57"/>
      <c r="W363" s="57"/>
      <c r="X363" s="3"/>
    </row>
    <row r="364" spans="4:24" s="1" customFormat="1">
      <c r="D364" s="5"/>
      <c r="E364" s="5"/>
      <c r="F364" s="5"/>
      <c r="G364" s="5"/>
      <c r="H364" s="5"/>
      <c r="O364" s="3"/>
      <c r="P364" s="58"/>
      <c r="Q364" s="57"/>
      <c r="R364" s="57"/>
      <c r="S364" s="57"/>
      <c r="T364" s="57"/>
      <c r="U364" s="57"/>
      <c r="V364" s="57"/>
      <c r="W364" s="57"/>
      <c r="X364" s="3"/>
    </row>
    <row r="365" spans="4:24" s="1" customFormat="1">
      <c r="D365" s="5"/>
      <c r="E365" s="5"/>
      <c r="F365" s="5"/>
      <c r="G365" s="5"/>
      <c r="H365" s="5"/>
      <c r="O365" s="3"/>
      <c r="P365" s="57"/>
      <c r="Q365" s="57"/>
      <c r="R365" s="57"/>
      <c r="S365" s="57"/>
      <c r="T365" s="57"/>
      <c r="U365" s="57"/>
      <c r="V365" s="57"/>
      <c r="W365" s="57"/>
      <c r="X365" s="3"/>
    </row>
    <row r="366" spans="4:24" s="1" customFormat="1">
      <c r="D366" s="5"/>
      <c r="E366" s="5"/>
      <c r="F366" s="5"/>
      <c r="G366" s="5"/>
      <c r="H366" s="5"/>
      <c r="O366" s="3"/>
      <c r="P366" s="58"/>
      <c r="Q366" s="57"/>
      <c r="R366" s="57"/>
      <c r="S366" s="57"/>
      <c r="T366" s="57"/>
      <c r="U366" s="57"/>
      <c r="V366" s="57"/>
      <c r="W366" s="57"/>
      <c r="X366" s="3"/>
    </row>
    <row r="367" spans="4:24" s="1" customFormat="1">
      <c r="D367" s="5"/>
      <c r="E367" s="5"/>
      <c r="F367" s="5"/>
      <c r="G367" s="5"/>
      <c r="H367" s="5"/>
      <c r="O367" s="3"/>
      <c r="P367" s="57"/>
      <c r="Q367" s="57"/>
      <c r="R367" s="57"/>
      <c r="S367" s="57"/>
      <c r="T367" s="57"/>
      <c r="U367" s="57"/>
      <c r="V367" s="57"/>
      <c r="W367" s="57"/>
      <c r="X367" s="3"/>
    </row>
    <row r="368" spans="4:24" s="1" customFormat="1">
      <c r="D368" s="5"/>
      <c r="E368" s="5"/>
      <c r="F368" s="5"/>
      <c r="G368" s="5"/>
      <c r="H368" s="5"/>
      <c r="O368" s="3"/>
      <c r="P368" s="58"/>
      <c r="Q368" s="57"/>
      <c r="R368" s="57"/>
      <c r="S368" s="57"/>
      <c r="T368" s="57"/>
      <c r="U368" s="57"/>
      <c r="V368" s="57"/>
      <c r="W368" s="57"/>
      <c r="X368" s="3"/>
    </row>
    <row r="369" spans="4:24" s="1" customFormat="1">
      <c r="D369" s="5"/>
      <c r="E369" s="5"/>
      <c r="F369" s="5"/>
      <c r="G369" s="5"/>
      <c r="H369" s="5"/>
      <c r="O369" s="3"/>
      <c r="P369" s="57"/>
      <c r="Q369" s="57"/>
      <c r="R369" s="57"/>
      <c r="S369" s="57"/>
      <c r="T369" s="57"/>
      <c r="U369" s="57"/>
      <c r="V369" s="57"/>
      <c r="W369" s="57"/>
      <c r="X369" s="3"/>
    </row>
    <row r="370" spans="4:24" s="1" customFormat="1">
      <c r="D370" s="5"/>
      <c r="E370" s="5"/>
      <c r="F370" s="5"/>
      <c r="G370" s="5"/>
      <c r="H370" s="5"/>
      <c r="O370" s="3"/>
      <c r="P370" s="58"/>
      <c r="Q370" s="57"/>
      <c r="R370" s="57"/>
      <c r="S370" s="57"/>
      <c r="T370" s="57"/>
      <c r="U370" s="57"/>
      <c r="V370" s="57"/>
      <c r="W370" s="57"/>
      <c r="X370" s="3"/>
    </row>
    <row r="371" spans="4:24" s="1" customFormat="1">
      <c r="D371" s="5"/>
      <c r="E371" s="5"/>
      <c r="F371" s="5"/>
      <c r="G371" s="5"/>
      <c r="H371" s="5"/>
      <c r="O371" s="3"/>
      <c r="P371" s="57"/>
      <c r="Q371" s="57"/>
      <c r="R371" s="57"/>
      <c r="S371" s="57"/>
      <c r="T371" s="57"/>
      <c r="U371" s="57"/>
      <c r="V371" s="57"/>
      <c r="W371" s="57"/>
      <c r="X371" s="3"/>
    </row>
    <row r="372" spans="4:24" s="1" customFormat="1">
      <c r="D372" s="5"/>
      <c r="E372" s="5"/>
      <c r="F372" s="5"/>
      <c r="G372" s="5"/>
      <c r="H372" s="5"/>
      <c r="O372" s="3"/>
      <c r="P372" s="58"/>
      <c r="Q372" s="57"/>
      <c r="R372" s="57"/>
      <c r="S372" s="57"/>
      <c r="T372" s="57"/>
      <c r="U372" s="57"/>
      <c r="V372" s="57"/>
      <c r="W372" s="57"/>
      <c r="X372" s="3"/>
    </row>
    <row r="373" spans="4:24" s="1" customFormat="1">
      <c r="D373" s="5"/>
      <c r="E373" s="5"/>
      <c r="F373" s="5"/>
      <c r="G373" s="5"/>
      <c r="H373" s="5"/>
      <c r="O373" s="3"/>
      <c r="P373" s="57"/>
      <c r="Q373" s="57"/>
      <c r="R373" s="57"/>
      <c r="S373" s="57"/>
      <c r="T373" s="57"/>
      <c r="U373" s="57"/>
      <c r="V373" s="57"/>
      <c r="W373" s="57"/>
      <c r="X373" s="3"/>
    </row>
    <row r="374" spans="4:24" s="1" customFormat="1">
      <c r="D374" s="5"/>
      <c r="E374" s="5"/>
      <c r="F374" s="5"/>
      <c r="G374" s="5"/>
      <c r="H374" s="5"/>
      <c r="O374" s="3"/>
      <c r="P374" s="58"/>
      <c r="Q374" s="57"/>
      <c r="R374" s="57"/>
      <c r="S374" s="57"/>
      <c r="T374" s="57"/>
      <c r="U374" s="57"/>
      <c r="V374" s="57"/>
      <c r="W374" s="57"/>
      <c r="X374" s="3"/>
    </row>
    <row r="375" spans="4:24" s="1" customFormat="1">
      <c r="D375" s="5"/>
      <c r="E375" s="5"/>
      <c r="F375" s="5"/>
      <c r="G375" s="5"/>
      <c r="H375" s="5"/>
      <c r="O375" s="3"/>
      <c r="P375" s="57"/>
      <c r="Q375" s="57"/>
      <c r="R375" s="57"/>
      <c r="S375" s="57"/>
      <c r="T375" s="57"/>
      <c r="U375" s="57"/>
      <c r="V375" s="57"/>
      <c r="W375" s="57"/>
      <c r="X375" s="3"/>
    </row>
    <row r="376" spans="4:24" s="1" customFormat="1">
      <c r="D376" s="5"/>
      <c r="E376" s="5"/>
      <c r="F376" s="5"/>
      <c r="G376" s="5"/>
      <c r="H376" s="5"/>
      <c r="O376" s="3"/>
      <c r="P376" s="58"/>
      <c r="Q376" s="57"/>
      <c r="R376" s="57"/>
      <c r="S376" s="57"/>
      <c r="T376" s="57"/>
      <c r="U376" s="57"/>
      <c r="V376" s="57"/>
      <c r="W376" s="57"/>
      <c r="X376" s="3"/>
    </row>
    <row r="377" spans="4:24" s="1" customFormat="1">
      <c r="D377" s="5"/>
      <c r="E377" s="5"/>
      <c r="F377" s="5"/>
      <c r="G377" s="5"/>
      <c r="H377" s="5"/>
      <c r="O377" s="3"/>
      <c r="P377" s="57"/>
      <c r="Q377" s="57"/>
      <c r="R377" s="57"/>
      <c r="S377" s="57"/>
      <c r="T377" s="57"/>
      <c r="U377" s="57"/>
      <c r="V377" s="57"/>
      <c r="W377" s="57"/>
      <c r="X377" s="3"/>
    </row>
    <row r="378" spans="4:24" s="1" customFormat="1">
      <c r="D378" s="5"/>
      <c r="E378" s="5"/>
      <c r="F378" s="5"/>
      <c r="G378" s="5"/>
      <c r="H378" s="5"/>
      <c r="O378" s="3"/>
      <c r="P378" s="58"/>
      <c r="Q378" s="57"/>
      <c r="R378" s="57"/>
      <c r="S378" s="57"/>
      <c r="T378" s="57"/>
      <c r="U378" s="57"/>
      <c r="V378" s="57"/>
      <c r="W378" s="57"/>
      <c r="X378" s="3"/>
    </row>
    <row r="379" spans="4:24" s="1" customFormat="1">
      <c r="D379" s="5"/>
      <c r="E379" s="5"/>
      <c r="F379" s="5"/>
      <c r="G379" s="5"/>
      <c r="H379" s="5"/>
      <c r="O379" s="3"/>
      <c r="P379" s="57"/>
      <c r="Q379" s="57"/>
      <c r="R379" s="57"/>
      <c r="S379" s="57"/>
      <c r="T379" s="57"/>
      <c r="U379" s="57"/>
      <c r="V379" s="57"/>
      <c r="W379" s="57"/>
      <c r="X379" s="3"/>
    </row>
    <row r="380" spans="4:24" s="1" customFormat="1">
      <c r="D380" s="5"/>
      <c r="E380" s="5"/>
      <c r="F380" s="5"/>
      <c r="G380" s="5"/>
      <c r="H380" s="5"/>
      <c r="O380" s="3"/>
      <c r="P380" s="58"/>
      <c r="Q380" s="57"/>
      <c r="R380" s="57"/>
      <c r="S380" s="57"/>
      <c r="T380" s="57"/>
      <c r="U380" s="57"/>
      <c r="V380" s="57"/>
      <c r="W380" s="57"/>
      <c r="X380" s="3"/>
    </row>
    <row r="381" spans="4:24" s="1" customFormat="1">
      <c r="D381" s="5"/>
      <c r="E381" s="5"/>
      <c r="F381" s="5"/>
      <c r="G381" s="5"/>
      <c r="H381" s="5"/>
      <c r="O381" s="3"/>
      <c r="P381" s="57"/>
      <c r="Q381" s="57"/>
      <c r="R381" s="57"/>
      <c r="S381" s="57"/>
      <c r="T381" s="57"/>
      <c r="U381" s="57"/>
      <c r="V381" s="57"/>
      <c r="W381" s="57"/>
      <c r="X381" s="3"/>
    </row>
    <row r="382" spans="4:24" s="1" customFormat="1">
      <c r="D382" s="5"/>
      <c r="E382" s="5"/>
      <c r="F382" s="5"/>
      <c r="G382" s="5"/>
      <c r="H382" s="5"/>
      <c r="O382" s="3"/>
      <c r="P382" s="58"/>
      <c r="Q382" s="57"/>
      <c r="R382" s="57"/>
      <c r="S382" s="57"/>
      <c r="T382" s="57"/>
      <c r="U382" s="57"/>
      <c r="V382" s="57"/>
      <c r="W382" s="57"/>
      <c r="X382" s="3"/>
    </row>
    <row r="383" spans="4:24" s="1" customFormat="1">
      <c r="D383" s="5"/>
      <c r="E383" s="5"/>
      <c r="F383" s="5"/>
      <c r="G383" s="5"/>
      <c r="H383" s="5"/>
      <c r="O383" s="3"/>
      <c r="P383" s="57"/>
      <c r="Q383" s="57"/>
      <c r="R383" s="57"/>
      <c r="S383" s="57"/>
      <c r="T383" s="57"/>
      <c r="U383" s="57"/>
      <c r="V383" s="57"/>
      <c r="W383" s="57"/>
      <c r="X383" s="3"/>
    </row>
    <row r="384" spans="4:24" s="1" customFormat="1">
      <c r="D384" s="5"/>
      <c r="E384" s="5"/>
      <c r="F384" s="5"/>
      <c r="G384" s="5"/>
      <c r="H384" s="5"/>
      <c r="O384" s="3"/>
      <c r="P384" s="58"/>
      <c r="Q384" s="57"/>
      <c r="R384" s="57"/>
      <c r="S384" s="57"/>
      <c r="T384" s="57"/>
      <c r="U384" s="57"/>
      <c r="V384" s="57"/>
      <c r="W384" s="57"/>
      <c r="X384" s="3"/>
    </row>
    <row r="385" spans="4:24" s="1" customFormat="1">
      <c r="D385" s="5"/>
      <c r="E385" s="5"/>
      <c r="F385" s="5"/>
      <c r="G385" s="5"/>
      <c r="H385" s="5"/>
      <c r="O385" s="3"/>
      <c r="P385" s="57"/>
      <c r="Q385" s="57"/>
      <c r="R385" s="57"/>
      <c r="S385" s="57"/>
      <c r="T385" s="57"/>
      <c r="U385" s="57"/>
      <c r="V385" s="57"/>
      <c r="W385" s="57"/>
      <c r="X385" s="3"/>
    </row>
    <row r="386" spans="4:24" s="1" customFormat="1">
      <c r="D386" s="5"/>
      <c r="E386" s="5"/>
      <c r="F386" s="5"/>
      <c r="G386" s="5"/>
      <c r="H386" s="5"/>
      <c r="O386" s="3"/>
      <c r="P386" s="58"/>
      <c r="Q386" s="57"/>
      <c r="R386" s="57"/>
      <c r="S386" s="57"/>
      <c r="T386" s="57"/>
      <c r="U386" s="57"/>
      <c r="V386" s="57"/>
      <c r="W386" s="57"/>
      <c r="X386" s="3"/>
    </row>
    <row r="387" spans="4:24" s="1" customFormat="1">
      <c r="D387" s="5"/>
      <c r="E387" s="5"/>
      <c r="F387" s="5"/>
      <c r="G387" s="5"/>
      <c r="H387" s="5"/>
      <c r="O387" s="3"/>
      <c r="P387" s="57"/>
      <c r="Q387" s="57"/>
      <c r="R387" s="57"/>
      <c r="S387" s="57"/>
      <c r="T387" s="57"/>
      <c r="U387" s="57"/>
      <c r="V387" s="57"/>
      <c r="W387" s="57"/>
      <c r="X387" s="3"/>
    </row>
    <row r="388" spans="4:24" s="1" customFormat="1">
      <c r="D388" s="5"/>
      <c r="E388" s="5"/>
      <c r="F388" s="5"/>
      <c r="G388" s="5"/>
      <c r="H388" s="5"/>
      <c r="O388" s="3"/>
      <c r="P388" s="58"/>
      <c r="Q388" s="57"/>
      <c r="R388" s="57"/>
      <c r="S388" s="57"/>
      <c r="T388" s="57"/>
      <c r="U388" s="57"/>
      <c r="V388" s="57"/>
      <c r="W388" s="57"/>
      <c r="X388" s="3"/>
    </row>
    <row r="389" spans="4:24" s="1" customFormat="1">
      <c r="D389" s="5"/>
      <c r="E389" s="5"/>
      <c r="F389" s="5"/>
      <c r="G389" s="5"/>
      <c r="H389" s="5"/>
      <c r="O389" s="3"/>
      <c r="P389" s="57"/>
      <c r="Q389" s="57"/>
      <c r="R389" s="57"/>
      <c r="S389" s="57"/>
      <c r="T389" s="57"/>
      <c r="U389" s="57"/>
      <c r="V389" s="57"/>
      <c r="W389" s="57"/>
      <c r="X389" s="3"/>
    </row>
    <row r="390" spans="4:24" s="1" customFormat="1">
      <c r="D390" s="5"/>
      <c r="E390" s="5"/>
      <c r="F390" s="5"/>
      <c r="G390" s="5"/>
      <c r="H390" s="5"/>
      <c r="O390" s="3"/>
      <c r="P390" s="58"/>
      <c r="Q390" s="57"/>
      <c r="R390" s="57"/>
      <c r="S390" s="57"/>
      <c r="T390" s="57"/>
      <c r="U390" s="57"/>
      <c r="V390" s="57"/>
      <c r="W390" s="57"/>
      <c r="X390" s="3"/>
    </row>
    <row r="391" spans="4:24" s="1" customFormat="1">
      <c r="D391" s="5"/>
      <c r="E391" s="5"/>
      <c r="F391" s="5"/>
      <c r="G391" s="5"/>
      <c r="H391" s="5"/>
      <c r="O391" s="3"/>
      <c r="P391" s="57"/>
      <c r="Q391" s="57"/>
      <c r="R391" s="57"/>
      <c r="S391" s="57"/>
      <c r="T391" s="57"/>
      <c r="U391" s="57"/>
      <c r="V391" s="57"/>
      <c r="W391" s="57"/>
      <c r="X391" s="3"/>
    </row>
    <row r="392" spans="4:24" s="1" customFormat="1">
      <c r="D392" s="5"/>
      <c r="E392" s="5"/>
      <c r="F392" s="5"/>
      <c r="G392" s="5"/>
      <c r="H392" s="5"/>
      <c r="O392" s="3"/>
      <c r="P392" s="58"/>
      <c r="Q392" s="57"/>
      <c r="R392" s="57"/>
      <c r="S392" s="57"/>
      <c r="T392" s="57"/>
      <c r="U392" s="57"/>
      <c r="V392" s="57"/>
      <c r="W392" s="57"/>
      <c r="X392" s="3"/>
    </row>
    <row r="393" spans="4:24" s="1" customFormat="1">
      <c r="D393" s="5"/>
      <c r="E393" s="5"/>
      <c r="F393" s="5"/>
      <c r="G393" s="5"/>
      <c r="H393" s="5"/>
      <c r="O393" s="3"/>
      <c r="P393" s="57"/>
      <c r="Q393" s="57"/>
      <c r="R393" s="57"/>
      <c r="S393" s="57"/>
      <c r="T393" s="57"/>
      <c r="U393" s="57"/>
      <c r="V393" s="57"/>
      <c r="W393" s="57"/>
      <c r="X393" s="3"/>
    </row>
    <row r="394" spans="4:24" s="1" customFormat="1">
      <c r="D394" s="5"/>
      <c r="E394" s="5"/>
      <c r="F394" s="5"/>
      <c r="G394" s="5"/>
      <c r="H394" s="5"/>
      <c r="O394" s="3"/>
      <c r="P394" s="58"/>
      <c r="Q394" s="57"/>
      <c r="R394" s="57"/>
      <c r="S394" s="57"/>
      <c r="T394" s="57"/>
      <c r="U394" s="57"/>
      <c r="V394" s="57"/>
      <c r="W394" s="57"/>
      <c r="X394" s="3"/>
    </row>
    <row r="395" spans="4:24" s="1" customFormat="1">
      <c r="D395" s="5"/>
      <c r="E395" s="5"/>
      <c r="F395" s="5"/>
      <c r="G395" s="5"/>
      <c r="H395" s="5"/>
      <c r="O395" s="3"/>
      <c r="P395" s="57"/>
      <c r="Q395" s="57"/>
      <c r="R395" s="57"/>
      <c r="S395" s="57"/>
      <c r="T395" s="57"/>
      <c r="U395" s="57"/>
      <c r="V395" s="57"/>
      <c r="W395" s="57"/>
      <c r="X395" s="3"/>
    </row>
    <row r="396" spans="4:24" s="1" customFormat="1">
      <c r="D396" s="5"/>
      <c r="E396" s="5"/>
      <c r="F396" s="5"/>
      <c r="G396" s="5"/>
      <c r="H396" s="5"/>
      <c r="O396" s="3"/>
      <c r="P396" s="58"/>
      <c r="Q396" s="57"/>
      <c r="R396" s="57"/>
      <c r="S396" s="57"/>
      <c r="T396" s="57"/>
      <c r="U396" s="57"/>
      <c r="V396" s="57"/>
      <c r="W396" s="57"/>
      <c r="X396" s="3"/>
    </row>
    <row r="397" spans="4:24" s="1" customFormat="1">
      <c r="D397" s="5"/>
      <c r="E397" s="5"/>
      <c r="F397" s="5"/>
      <c r="G397" s="5"/>
      <c r="H397" s="5"/>
      <c r="O397" s="3"/>
      <c r="P397" s="57"/>
      <c r="Q397" s="57"/>
      <c r="R397" s="57"/>
      <c r="S397" s="57"/>
      <c r="T397" s="57"/>
      <c r="U397" s="57"/>
      <c r="V397" s="57"/>
      <c r="W397" s="57"/>
      <c r="X397" s="3"/>
    </row>
    <row r="398" spans="4:24" s="1" customFormat="1">
      <c r="D398" s="5"/>
      <c r="E398" s="5"/>
      <c r="F398" s="5"/>
      <c r="G398" s="5"/>
      <c r="H398" s="5"/>
      <c r="O398" s="3"/>
      <c r="P398" s="58"/>
      <c r="Q398" s="57"/>
      <c r="R398" s="57"/>
      <c r="S398" s="57"/>
      <c r="T398" s="57"/>
      <c r="U398" s="57"/>
      <c r="V398" s="57"/>
      <c r="W398" s="57"/>
      <c r="X398" s="3"/>
    </row>
    <row r="399" spans="4:24" s="1" customFormat="1">
      <c r="D399" s="5"/>
      <c r="E399" s="5"/>
      <c r="F399" s="5"/>
      <c r="G399" s="5"/>
      <c r="H399" s="5"/>
      <c r="O399" s="3"/>
      <c r="P399" s="57"/>
      <c r="Q399" s="57"/>
      <c r="R399" s="57"/>
      <c r="S399" s="57"/>
      <c r="T399" s="57"/>
      <c r="U399" s="57"/>
      <c r="V399" s="57"/>
      <c r="W399" s="57"/>
      <c r="X399" s="3"/>
    </row>
    <row r="400" spans="4:24" s="1" customFormat="1">
      <c r="D400" s="5"/>
      <c r="E400" s="5"/>
      <c r="F400" s="5"/>
      <c r="G400" s="5"/>
      <c r="H400" s="5"/>
      <c r="O400" s="3"/>
      <c r="P400" s="58"/>
      <c r="Q400" s="57"/>
      <c r="R400" s="57"/>
      <c r="S400" s="57"/>
      <c r="T400" s="57"/>
      <c r="U400" s="57"/>
      <c r="V400" s="57"/>
      <c r="W400" s="57"/>
      <c r="X400" s="3"/>
    </row>
    <row r="401" spans="4:24" s="1" customFormat="1">
      <c r="D401" s="5"/>
      <c r="E401" s="5"/>
      <c r="F401" s="5"/>
      <c r="G401" s="5"/>
      <c r="H401" s="5"/>
      <c r="O401" s="3"/>
      <c r="P401" s="57"/>
      <c r="Q401" s="57"/>
      <c r="R401" s="57"/>
      <c r="S401" s="57"/>
      <c r="T401" s="57"/>
      <c r="U401" s="57"/>
      <c r="V401" s="57"/>
      <c r="W401" s="57"/>
      <c r="X401" s="3"/>
    </row>
    <row r="402" spans="4:24" s="1" customFormat="1">
      <c r="D402" s="5"/>
      <c r="E402" s="5"/>
      <c r="F402" s="5"/>
      <c r="G402" s="5"/>
      <c r="H402" s="5"/>
      <c r="O402" s="3"/>
      <c r="P402" s="58"/>
      <c r="Q402" s="57"/>
      <c r="R402" s="57"/>
      <c r="S402" s="57"/>
      <c r="T402" s="57"/>
      <c r="U402" s="57"/>
      <c r="V402" s="57"/>
      <c r="W402" s="57"/>
      <c r="X402" s="3"/>
    </row>
    <row r="403" spans="4:24">
      <c r="P403" s="57"/>
      <c r="Q403" s="57"/>
      <c r="R403" s="57"/>
      <c r="S403" s="57"/>
      <c r="T403" s="57"/>
      <c r="U403" s="57"/>
      <c r="V403" s="57"/>
      <c r="W403" s="57"/>
    </row>
  </sheetData>
  <sheetProtection password="C6E8" sheet="1" objects="1" scenarios="1" selectLockedCells="1" selectUnlockedCells="1"/>
  <pageMargins left="0.7" right="0.7" top="0.78740157499999996" bottom="0.78740157499999996" header="0.3" footer="0.3"/>
  <drawing r:id="rId1"/>
  <legacyDrawing r:id="rId2"/>
  <controls>
    <mc:AlternateContent xmlns:mc="http://schemas.openxmlformats.org/markup-compatibility/2006">
      <mc:Choice Requires="x14">
        <control shapeId="7169" r:id="rId3" name="ScrollBar1">
          <controlPr defaultSize="0" autoLine="0" linkedCell="B4" r:id="rId4">
            <anchor moveWithCells="1">
              <from>
                <xdr:col>3</xdr:col>
                <xdr:colOff>30480</xdr:colOff>
                <xdr:row>3</xdr:row>
                <xdr:rowOff>7620</xdr:rowOff>
              </from>
              <to>
                <xdr:col>7</xdr:col>
                <xdr:colOff>525780</xdr:colOff>
                <xdr:row>3</xdr:row>
                <xdr:rowOff>160020</xdr:rowOff>
              </to>
            </anchor>
          </controlPr>
        </control>
      </mc:Choice>
      <mc:Fallback>
        <control shapeId="7169" r:id="rId3" name="ScrollBar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"/>
  <dimension ref="A1:X403"/>
  <sheetViews>
    <sheetView workbookViewId="0">
      <pane ySplit="6" topLeftCell="A7" activePane="bottomLeft" state="frozen"/>
      <selection pane="bottomLeft" activeCell="M1" sqref="M1"/>
    </sheetView>
  </sheetViews>
  <sheetFormatPr defaultRowHeight="14.4"/>
  <cols>
    <col min="1" max="1" width="30.109375" bestFit="1" customWidth="1"/>
    <col min="4" max="8" width="9.109375" style="6"/>
    <col min="15" max="15" width="0" style="56" hidden="1" customWidth="1"/>
    <col min="16" max="16" width="9.109375" style="56" hidden="1" customWidth="1"/>
    <col min="17" max="19" width="11" style="56" hidden="1" customWidth="1"/>
    <col min="20" max="22" width="9.109375" style="56" hidden="1" customWidth="1"/>
    <col min="23" max="23" width="9.109375" style="4" customWidth="1"/>
    <col min="24" max="24" width="9.109375" style="4"/>
  </cols>
  <sheetData>
    <row r="1" spans="1:24" s="10" customFormat="1" ht="23.4">
      <c r="A1" s="9" t="s">
        <v>35</v>
      </c>
      <c r="D1" s="11"/>
      <c r="E1" s="11"/>
      <c r="F1" s="11"/>
      <c r="G1" s="11"/>
      <c r="M1" s="65" t="s">
        <v>26</v>
      </c>
      <c r="O1" s="54"/>
      <c r="P1" s="54"/>
      <c r="Q1" s="54"/>
      <c r="R1" s="54"/>
      <c r="S1" s="54"/>
      <c r="T1" s="54"/>
      <c r="U1" s="54"/>
      <c r="V1" s="54"/>
      <c r="W1" s="12"/>
      <c r="X1" s="12"/>
    </row>
    <row r="2" spans="1:24" s="14" customFormat="1">
      <c r="A2" s="14" t="s">
        <v>38</v>
      </c>
      <c r="D2" s="15"/>
      <c r="E2" s="15"/>
      <c r="F2" s="15"/>
      <c r="G2" s="15"/>
      <c r="H2" s="15"/>
      <c r="O2" s="55"/>
      <c r="P2" s="55"/>
      <c r="Q2" s="55"/>
      <c r="R2" s="55"/>
      <c r="S2" s="55"/>
      <c r="T2" s="55"/>
      <c r="U2" s="55"/>
      <c r="V2" s="55"/>
      <c r="W2" s="16"/>
      <c r="X2" s="16"/>
    </row>
    <row r="3" spans="1:24" s="1" customFormat="1">
      <c r="C3" s="7"/>
      <c r="D3" s="5"/>
      <c r="E3" s="5"/>
      <c r="F3" s="5"/>
      <c r="G3" s="5"/>
      <c r="H3" s="5"/>
      <c r="I3" s="8"/>
      <c r="O3" s="47">
        <f>B4</f>
        <v>60</v>
      </c>
      <c r="P3" s="57" t="s">
        <v>0</v>
      </c>
      <c r="Q3" s="57" t="s">
        <v>15</v>
      </c>
      <c r="R3" s="57" t="s">
        <v>17</v>
      </c>
      <c r="S3" s="57" t="s">
        <v>18</v>
      </c>
      <c r="T3" s="57" t="s">
        <v>1</v>
      </c>
      <c r="U3" s="57" t="s">
        <v>16</v>
      </c>
      <c r="V3" s="57" t="s">
        <v>5</v>
      </c>
      <c r="W3" s="13"/>
      <c r="X3" s="3"/>
    </row>
    <row r="4" spans="1:24" s="1" customFormat="1">
      <c r="A4" s="19" t="s">
        <v>36</v>
      </c>
      <c r="B4" s="17">
        <v>60</v>
      </c>
      <c r="C4" s="7">
        <v>1</v>
      </c>
      <c r="D4" s="5"/>
      <c r="E4" s="5"/>
      <c r="F4" s="5"/>
      <c r="G4" s="5"/>
      <c r="H4" s="5"/>
      <c r="I4" s="8">
        <v>80</v>
      </c>
      <c r="O4" s="57">
        <f>B4</f>
        <v>60</v>
      </c>
      <c r="P4" s="58">
        <v>0.01</v>
      </c>
      <c r="Q4" s="57">
        <f>(1/(SQRT(2*PI())*SQRT($O$5)))*EXP(-0.5*((P4-$O$4)/SQRT($O$5))^2)</f>
        <v>1.1196273678714199E-8</v>
      </c>
      <c r="R4" s="57">
        <f>IF($B$4=1,SQRT(PI()),IF(ROUND($B$4/2,0)=($B$4/2),FACT(($B$4-2)/2),((FACTDOUBLE($B$4-2))*SQRT(PI()))/(2^(($B$4-1)/2))))</f>
        <v>8.8417619937397008E+30</v>
      </c>
      <c r="S4" s="57">
        <f>IF($B$4=1,1,IF(ROUND($B$4/2,0)=($B$4/2),((FACTDOUBLE($B$4-1))*SQRT(PI()))/(2^($B$4/2)),FACT(($B$4-1)/2)))</f>
        <v>4.8226969334909059E+31</v>
      </c>
      <c r="T4" s="57">
        <f>(1/($R$4*2^($B$4/2)))*(EXP(-P4/2))*P4^(($B$4/2)-1)</f>
        <v>1.0480689081569735E-98</v>
      </c>
      <c r="U4" s="57">
        <f>NORMDIST(P4,$O$4,SQRT($O$5),1)</f>
        <v>2.171399861601522E-8</v>
      </c>
      <c r="V4" s="58">
        <f>1-CHIDIST(P4,$B$4)</f>
        <v>0</v>
      </c>
      <c r="W4" s="13"/>
      <c r="X4" s="3"/>
    </row>
    <row r="5" spans="1:24" s="1" customFormat="1">
      <c r="A5" s="20"/>
      <c r="B5" s="21"/>
      <c r="C5" s="22"/>
      <c r="D5" s="23"/>
      <c r="E5" s="23"/>
      <c r="F5" s="23"/>
      <c r="G5" s="23"/>
      <c r="H5" s="23"/>
      <c r="I5" s="24"/>
      <c r="O5" s="57">
        <f>2*O4</f>
        <v>120</v>
      </c>
      <c r="P5" s="57">
        <v>0.05</v>
      </c>
      <c r="Q5" s="57">
        <f t="shared" ref="Q5:Q68" si="0">(1/(SQRT(2*PI())*SQRT($O$5)))*EXP(-0.5*((P5-$O$4)/SQRT($O$5))^2)</f>
        <v>1.1422339186367534E-8</v>
      </c>
      <c r="R5" s="57"/>
      <c r="S5" s="57"/>
      <c r="T5" s="57">
        <f t="shared" ref="T5:T68" si="1">(1/($R$4*2^($B$4/2)))*(EXP(-P5/2))*P5^(($B$4/2)-1)</f>
        <v>1.9135247046305387E-78</v>
      </c>
      <c r="U5" s="57">
        <f t="shared" ref="U5:U68" si="2">NORMDIST(P5,$O$4,SQRT($O$5),1)</f>
        <v>2.2166356312534977E-8</v>
      </c>
      <c r="V5" s="58">
        <f t="shared" ref="V5:V68" si="3">1-CHIDIST(P5,$B$4)</f>
        <v>0</v>
      </c>
      <c r="W5" s="13"/>
      <c r="X5" s="3"/>
    </row>
    <row r="6" spans="1:24" s="1" customFormat="1">
      <c r="A6" s="2" t="str">
        <f>CONCATENATE("X--&gt;","Pearson(",B4,")")</f>
        <v>X--&gt;Pearson(60)</v>
      </c>
      <c r="B6" s="2" t="str">
        <f>CONCATENATE("E(X)=",B4,"; D(X)=",2*B4)</f>
        <v>E(X)=60; D(X)=120</v>
      </c>
      <c r="D6" s="5"/>
      <c r="E6" s="5"/>
      <c r="F6" s="5"/>
      <c r="G6" s="5"/>
      <c r="H6" s="5"/>
      <c r="O6" s="47"/>
      <c r="P6" s="58">
        <v>1</v>
      </c>
      <c r="Q6" s="57">
        <f t="shared" si="0"/>
        <v>1.8291102980270877E-8</v>
      </c>
      <c r="R6" s="57"/>
      <c r="S6" s="57"/>
      <c r="T6" s="57">
        <f t="shared" si="1"/>
        <v>6.3887231525429844E-41</v>
      </c>
      <c r="U6" s="57">
        <f t="shared" si="2"/>
        <v>3.6033805461173048E-8</v>
      </c>
      <c r="V6" s="58">
        <f t="shared" si="3"/>
        <v>0</v>
      </c>
      <c r="W6" s="13"/>
      <c r="X6" s="3"/>
    </row>
    <row r="7" spans="1:24" s="1" customFormat="1">
      <c r="D7" s="5"/>
      <c r="E7" s="5"/>
      <c r="F7" s="5"/>
      <c r="G7" s="5"/>
      <c r="H7" s="5"/>
      <c r="O7" s="47"/>
      <c r="P7" s="57">
        <v>1.95</v>
      </c>
      <c r="Q7" s="57">
        <f t="shared" si="0"/>
        <v>2.9070900247301887E-8</v>
      </c>
      <c r="R7" s="57"/>
      <c r="S7" s="57"/>
      <c r="T7" s="57">
        <f t="shared" si="1"/>
        <v>1.0235944431298003E-32</v>
      </c>
      <c r="U7" s="57">
        <f t="shared" si="2"/>
        <v>5.8150572998852279E-8</v>
      </c>
      <c r="V7" s="58">
        <f t="shared" si="3"/>
        <v>0</v>
      </c>
      <c r="W7" s="13"/>
      <c r="X7" s="3"/>
    </row>
    <row r="8" spans="1:24" s="1" customFormat="1">
      <c r="D8" s="5"/>
      <c r="E8" s="5"/>
      <c r="F8" s="5"/>
      <c r="G8" s="5"/>
      <c r="H8" s="5"/>
      <c r="O8" s="47"/>
      <c r="P8" s="58">
        <v>2.9</v>
      </c>
      <c r="Q8" s="57">
        <f t="shared" si="0"/>
        <v>4.5857546017000699E-8</v>
      </c>
      <c r="R8" s="57"/>
      <c r="S8" s="57"/>
      <c r="T8" s="57">
        <f t="shared" si="1"/>
        <v>6.3441910100244815E-28</v>
      </c>
      <c r="U8" s="57">
        <f t="shared" si="2"/>
        <v>9.3159797672068922E-8</v>
      </c>
      <c r="V8" s="58">
        <f t="shared" si="3"/>
        <v>0</v>
      </c>
      <c r="W8" s="13"/>
      <c r="X8" s="3"/>
    </row>
    <row r="9" spans="1:24" s="1" customFormat="1">
      <c r="D9" s="5"/>
      <c r="E9" s="5"/>
      <c r="F9" s="5"/>
      <c r="G9" s="5"/>
      <c r="H9" s="5"/>
      <c r="O9" s="47"/>
      <c r="P9" s="57">
        <v>3.85</v>
      </c>
      <c r="Q9" s="57">
        <f t="shared" si="0"/>
        <v>7.1795443689998804E-8</v>
      </c>
      <c r="R9" s="57"/>
      <c r="S9" s="57"/>
      <c r="T9" s="57">
        <f t="shared" si="1"/>
        <v>1.4618593437322642E-24</v>
      </c>
      <c r="U9" s="57">
        <f t="shared" si="2"/>
        <v>1.481618761641269E-7</v>
      </c>
      <c r="V9" s="58">
        <f t="shared" si="3"/>
        <v>0</v>
      </c>
      <c r="W9" s="13"/>
      <c r="X9" s="3"/>
    </row>
    <row r="10" spans="1:24" s="1" customFormat="1">
      <c r="D10" s="5"/>
      <c r="E10" s="5"/>
      <c r="F10" s="5"/>
      <c r="G10" s="5"/>
      <c r="H10" s="5"/>
      <c r="O10" s="47"/>
      <c r="P10" s="58">
        <v>4.8</v>
      </c>
      <c r="Q10" s="57">
        <f t="shared" si="0"/>
        <v>1.1156210511148071E-7</v>
      </c>
      <c r="R10" s="57"/>
      <c r="S10" s="57"/>
      <c r="T10" s="57">
        <f t="shared" si="1"/>
        <v>5.4481673245796638E-22</v>
      </c>
      <c r="U10" s="57">
        <f t="shared" si="2"/>
        <v>2.3392715026588143E-7</v>
      </c>
      <c r="V10" s="58">
        <f t="shared" si="3"/>
        <v>0</v>
      </c>
      <c r="W10" s="13"/>
      <c r="X10" s="3"/>
    </row>
    <row r="11" spans="1:24" s="1" customFormat="1">
      <c r="D11" s="5"/>
      <c r="E11" s="5"/>
      <c r="F11" s="5"/>
      <c r="G11" s="5"/>
      <c r="H11" s="5"/>
      <c r="O11" s="47"/>
      <c r="P11" s="57">
        <v>5.75</v>
      </c>
      <c r="Q11" s="57">
        <f t="shared" si="0"/>
        <v>1.7205617385671737E-7</v>
      </c>
      <c r="R11" s="57"/>
      <c r="S11" s="57"/>
      <c r="T11" s="57">
        <f t="shared" si="1"/>
        <v>6.3728276066331083E-20</v>
      </c>
      <c r="U11" s="57">
        <f t="shared" si="2"/>
        <v>3.6666036985376341E-7</v>
      </c>
      <c r="V11" s="58">
        <f t="shared" si="3"/>
        <v>0</v>
      </c>
      <c r="W11" s="13"/>
      <c r="X11" s="3"/>
    </row>
    <row r="12" spans="1:24" s="1" customFormat="1">
      <c r="D12" s="5"/>
      <c r="E12" s="5"/>
      <c r="F12" s="5"/>
      <c r="G12" s="5"/>
      <c r="H12" s="5"/>
      <c r="O12" s="47"/>
      <c r="P12" s="58">
        <v>6.7</v>
      </c>
      <c r="Q12" s="57">
        <f t="shared" si="0"/>
        <v>2.6336470054267485E-7</v>
      </c>
      <c r="R12" s="57"/>
      <c r="S12" s="57"/>
      <c r="T12" s="57">
        <f t="shared" si="1"/>
        <v>3.3407507441792451E-18</v>
      </c>
      <c r="U12" s="57">
        <f t="shared" si="2"/>
        <v>5.7054455920692384E-7</v>
      </c>
      <c r="V12" s="58">
        <f t="shared" si="3"/>
        <v>0</v>
      </c>
      <c r="W12" s="13"/>
      <c r="X12" s="3"/>
    </row>
    <row r="13" spans="1:24" s="1" customFormat="1">
      <c r="D13" s="5"/>
      <c r="E13" s="5"/>
      <c r="F13" s="5"/>
      <c r="G13" s="5"/>
      <c r="H13" s="5"/>
      <c r="O13" s="47"/>
      <c r="P13" s="57">
        <v>7.65</v>
      </c>
      <c r="Q13" s="57">
        <f t="shared" si="0"/>
        <v>4.0010926901902457E-7</v>
      </c>
      <c r="R13" s="57"/>
      <c r="S13" s="57"/>
      <c r="T13" s="57">
        <f t="shared" si="1"/>
        <v>9.717768211589843E-17</v>
      </c>
      <c r="U13" s="57">
        <f t="shared" si="2"/>
        <v>8.8137478254518899E-7</v>
      </c>
      <c r="V13" s="58">
        <f t="shared" si="3"/>
        <v>0</v>
      </c>
      <c r="W13" s="13"/>
      <c r="X13" s="3"/>
    </row>
    <row r="14" spans="1:24" s="1" customFormat="1">
      <c r="D14" s="5"/>
      <c r="E14" s="5"/>
      <c r="F14" s="5"/>
      <c r="G14" s="5"/>
      <c r="H14" s="5"/>
      <c r="O14" s="47"/>
      <c r="P14" s="58">
        <v>8.6</v>
      </c>
      <c r="Q14" s="57">
        <f t="shared" si="0"/>
        <v>6.0330010873719202E-7</v>
      </c>
      <c r="R14" s="57"/>
      <c r="S14" s="57"/>
      <c r="T14" s="57">
        <f t="shared" si="1"/>
        <v>1.8011510008639028E-15</v>
      </c>
      <c r="U14" s="57">
        <f t="shared" si="2"/>
        <v>1.3517004760747635E-6</v>
      </c>
      <c r="V14" s="58">
        <f t="shared" si="3"/>
        <v>0</v>
      </c>
      <c r="W14" s="13"/>
      <c r="X14" s="3"/>
    </row>
    <row r="15" spans="1:24" s="1" customFormat="1">
      <c r="D15" s="5"/>
      <c r="E15" s="5"/>
      <c r="F15" s="5"/>
      <c r="G15" s="5"/>
      <c r="H15" s="5"/>
      <c r="O15" s="47"/>
      <c r="P15" s="57">
        <v>9.5500000000000007</v>
      </c>
      <c r="Q15" s="57">
        <f t="shared" si="0"/>
        <v>9.0286317179473574E-7</v>
      </c>
      <c r="R15" s="57"/>
      <c r="S15" s="57"/>
      <c r="T15" s="57">
        <f t="shared" si="1"/>
        <v>2.3383145644265461E-14</v>
      </c>
      <c r="U15" s="57">
        <f t="shared" si="2"/>
        <v>2.0580341992289811E-6</v>
      </c>
      <c r="V15" s="58">
        <f t="shared" si="3"/>
        <v>8.7707618945387367E-15</v>
      </c>
      <c r="W15" s="13"/>
      <c r="X15" s="3"/>
    </row>
    <row r="16" spans="1:24" s="1" customFormat="1">
      <c r="D16" s="5"/>
      <c r="E16" s="5"/>
      <c r="F16" s="5"/>
      <c r="G16" s="5"/>
      <c r="H16" s="5"/>
      <c r="O16" s="47"/>
      <c r="P16" s="58">
        <v>10.5</v>
      </c>
      <c r="Q16" s="57">
        <f t="shared" si="0"/>
        <v>1.3410476721489244E-6</v>
      </c>
      <c r="R16" s="57"/>
      <c r="S16" s="57"/>
      <c r="T16" s="57">
        <f t="shared" si="1"/>
        <v>2.2751233772645876E-13</v>
      </c>
      <c r="U16" s="57">
        <f t="shared" si="2"/>
        <v>3.1108610499431765E-6</v>
      </c>
      <c r="V16" s="58">
        <f t="shared" si="3"/>
        <v>9.5701224722688494E-14</v>
      </c>
      <c r="W16" s="13"/>
      <c r="X16" s="3"/>
    </row>
    <row r="17" spans="4:24" s="1" customFormat="1">
      <c r="D17" s="5"/>
      <c r="E17" s="5"/>
      <c r="F17" s="5"/>
      <c r="G17" s="5"/>
      <c r="H17" s="5"/>
      <c r="O17" s="47"/>
      <c r="P17" s="57">
        <v>11.45</v>
      </c>
      <c r="Q17" s="57">
        <f t="shared" si="0"/>
        <v>1.9769707258157985E-6</v>
      </c>
      <c r="R17" s="57"/>
      <c r="S17" s="57"/>
      <c r="T17" s="57">
        <f t="shared" si="1"/>
        <v>1.7441527400737795E-12</v>
      </c>
      <c r="U17" s="57">
        <f t="shared" si="2"/>
        <v>4.6684029456316842E-6</v>
      </c>
      <c r="V17" s="58">
        <f t="shared" si="3"/>
        <v>8.1512574467978993E-13</v>
      </c>
      <c r="W17" s="13"/>
      <c r="X17" s="3"/>
    </row>
    <row r="18" spans="4:24" s="1" customFormat="1">
      <c r="D18" s="5"/>
      <c r="E18" s="5"/>
      <c r="F18" s="5"/>
      <c r="G18" s="5"/>
      <c r="H18" s="5"/>
      <c r="O18" s="47"/>
      <c r="P18" s="58">
        <v>12.4</v>
      </c>
      <c r="Q18" s="57">
        <f t="shared" si="0"/>
        <v>2.8926108040096569E-6</v>
      </c>
      <c r="R18" s="57"/>
      <c r="S18" s="57"/>
      <c r="T18" s="57">
        <f t="shared" si="1"/>
        <v>1.0943705356473594E-11</v>
      </c>
      <c r="U18" s="57">
        <f t="shared" si="2"/>
        <v>6.9553615162385153E-6</v>
      </c>
      <c r="V18" s="58">
        <f t="shared" si="3"/>
        <v>5.6435967010770582E-12</v>
      </c>
      <c r="W18" s="13"/>
      <c r="X18" s="3"/>
    </row>
    <row r="19" spans="4:24" s="1" customFormat="1">
      <c r="D19" s="5"/>
      <c r="E19" s="5"/>
      <c r="F19" s="5"/>
      <c r="G19" s="5"/>
      <c r="H19" s="5"/>
      <c r="O19" s="47"/>
      <c r="P19" s="57">
        <v>13.35</v>
      </c>
      <c r="Q19" s="57">
        <f t="shared" si="0"/>
        <v>4.2006211338577898E-6</v>
      </c>
      <c r="R19" s="57"/>
      <c r="S19" s="57"/>
      <c r="T19" s="57">
        <f t="shared" si="1"/>
        <v>5.788983990037633E-11</v>
      </c>
      <c r="U19" s="57">
        <f t="shared" si="2"/>
        <v>1.0288187453504725E-5</v>
      </c>
      <c r="V19" s="58">
        <f t="shared" si="3"/>
        <v>3.2755687051633231E-11</v>
      </c>
      <c r="W19" s="13"/>
      <c r="X19" s="3"/>
    </row>
    <row r="20" spans="4:24" s="1" customFormat="1">
      <c r="D20" s="5"/>
      <c r="E20" s="5"/>
      <c r="F20" s="5"/>
      <c r="G20" s="5"/>
      <c r="H20" s="5"/>
      <c r="O20" s="47"/>
      <c r="P20" s="58">
        <v>14.3</v>
      </c>
      <c r="Q20" s="57">
        <f t="shared" si="0"/>
        <v>6.0543951944220767E-6</v>
      </c>
      <c r="R20" s="57"/>
      <c r="S20" s="57"/>
      <c r="T20" s="57">
        <f t="shared" si="1"/>
        <v>2.643022441971939E-10</v>
      </c>
      <c r="U20" s="57">
        <f t="shared" si="2"/>
        <v>1.5108805737836313E-5</v>
      </c>
      <c r="V20" s="58">
        <f t="shared" si="3"/>
        <v>1.6331203056552113E-10</v>
      </c>
      <c r="W20" s="13"/>
      <c r="X20" s="3"/>
    </row>
    <row r="21" spans="4:24" s="1" customFormat="1">
      <c r="D21" s="5"/>
      <c r="E21" s="5"/>
      <c r="F21" s="5"/>
      <c r="G21" s="5"/>
      <c r="H21" s="5"/>
      <c r="O21" s="47"/>
      <c r="P21" s="57">
        <v>15.25</v>
      </c>
      <c r="Q21" s="57">
        <f t="shared" si="0"/>
        <v>8.6608748265289012E-6</v>
      </c>
      <c r="R21" s="57"/>
      <c r="S21" s="57"/>
      <c r="T21" s="57">
        <f t="shared" si="1"/>
        <v>1.0614299850983426E-9</v>
      </c>
      <c r="U21" s="57">
        <f t="shared" si="2"/>
        <v>2.2029164849442506E-5</v>
      </c>
      <c r="V21" s="58">
        <f t="shared" si="3"/>
        <v>7.1329564477196072E-10</v>
      </c>
      <c r="W21" s="13"/>
      <c r="X21" s="3"/>
    </row>
    <row r="22" spans="4:24" s="1" customFormat="1">
      <c r="D22" s="5"/>
      <c r="E22" s="5"/>
      <c r="F22" s="5"/>
      <c r="G22" s="5"/>
      <c r="H22" s="5"/>
      <c r="O22" s="47"/>
      <c r="P22" s="58">
        <v>16.2</v>
      </c>
      <c r="Q22" s="57">
        <f t="shared" si="0"/>
        <v>1.2296641217857261E-5</v>
      </c>
      <c r="R22" s="57"/>
      <c r="S22" s="57"/>
      <c r="T22" s="57">
        <f t="shared" si="1"/>
        <v>3.8081270406651916E-9</v>
      </c>
      <c r="U22" s="57">
        <f t="shared" si="2"/>
        <v>3.1889468659102289E-5</v>
      </c>
      <c r="V22" s="58">
        <f t="shared" si="3"/>
        <v>2.7734173846383214E-9</v>
      </c>
      <c r="W22" s="13"/>
      <c r="X22" s="3"/>
    </row>
    <row r="23" spans="4:24" s="1" customFormat="1">
      <c r="D23" s="5"/>
      <c r="E23" s="5"/>
      <c r="F23" s="5"/>
      <c r="G23" s="5"/>
      <c r="H23" s="5"/>
      <c r="O23" s="47"/>
      <c r="P23" s="57">
        <v>17.149999999999999</v>
      </c>
      <c r="Q23" s="57">
        <f t="shared" si="0"/>
        <v>1.7327862181317157E-5</v>
      </c>
      <c r="R23" s="57"/>
      <c r="S23" s="57"/>
      <c r="T23" s="57">
        <f t="shared" si="1"/>
        <v>1.2363622451943051E-8</v>
      </c>
      <c r="U23" s="57">
        <f t="shared" si="2"/>
        <v>4.5833480371823421E-5</v>
      </c>
      <c r="V23" s="58">
        <f t="shared" si="3"/>
        <v>9.7283123778879599E-9</v>
      </c>
      <c r="W23" s="13"/>
      <c r="X23" s="3"/>
    </row>
    <row r="24" spans="4:24" s="1" customFormat="1">
      <c r="D24" s="5"/>
      <c r="E24" s="5"/>
      <c r="F24" s="5"/>
      <c r="G24" s="5"/>
      <c r="H24" s="5"/>
      <c r="O24" s="47"/>
      <c r="P24" s="58">
        <v>18.100000000000001</v>
      </c>
      <c r="Q24" s="57">
        <f t="shared" si="0"/>
        <v>2.4234675674969997E-5</v>
      </c>
      <c r="R24" s="57"/>
      <c r="S24" s="57"/>
      <c r="T24" s="57">
        <f t="shared" si="1"/>
        <v>3.6717653560829233E-8</v>
      </c>
      <c r="U24" s="57">
        <f t="shared" si="2"/>
        <v>6.5404838302907288E-5</v>
      </c>
      <c r="V24" s="58">
        <f t="shared" si="3"/>
        <v>3.1130330757633828E-8</v>
      </c>
      <c r="W24" s="13"/>
      <c r="X24" s="3"/>
    </row>
    <row r="25" spans="4:24" s="1" customFormat="1">
      <c r="D25" s="5"/>
      <c r="E25" s="5"/>
      <c r="F25" s="5"/>
      <c r="G25" s="5"/>
      <c r="H25" s="5"/>
      <c r="O25" s="47"/>
      <c r="P25" s="57">
        <v>19.05</v>
      </c>
      <c r="Q25" s="57">
        <f t="shared" si="0"/>
        <v>3.3640557361012503E-5</v>
      </c>
      <c r="R25" s="57"/>
      <c r="S25" s="57"/>
      <c r="T25" s="57">
        <f t="shared" si="1"/>
        <v>1.0066089560020483E-7</v>
      </c>
      <c r="U25" s="57">
        <f t="shared" si="2"/>
        <v>9.2668862530759531E-5</v>
      </c>
      <c r="V25" s="58">
        <f t="shared" si="3"/>
        <v>9.1739812191349301E-8</v>
      </c>
      <c r="W25" s="13"/>
      <c r="X25" s="3"/>
    </row>
    <row r="26" spans="4:24" s="1" customFormat="1">
      <c r="D26" s="5"/>
      <c r="E26" s="5"/>
      <c r="F26" s="5"/>
      <c r="G26" s="5"/>
      <c r="H26" s="5"/>
      <c r="O26" s="47"/>
      <c r="P26" s="58">
        <v>20</v>
      </c>
      <c r="Q26" s="57">
        <f t="shared" si="0"/>
        <v>4.6347135412407966E-5</v>
      </c>
      <c r="R26" s="57"/>
      <c r="S26" s="57"/>
      <c r="T26" s="57">
        <f t="shared" si="1"/>
        <v>2.5673576033051843E-7</v>
      </c>
      <c r="U26" s="57">
        <f t="shared" si="2"/>
        <v>1.3036481642765806E-4</v>
      </c>
      <c r="V26" s="58">
        <f t="shared" si="3"/>
        <v>2.5099512013238012E-7</v>
      </c>
      <c r="W26" s="13"/>
      <c r="X26" s="3"/>
    </row>
    <row r="27" spans="4:24" s="1" customFormat="1">
      <c r="D27" s="5"/>
      <c r="E27" s="5"/>
      <c r="F27" s="5"/>
      <c r="G27" s="5"/>
      <c r="H27" s="5"/>
      <c r="O27" s="47"/>
      <c r="P27" s="57">
        <v>20.95</v>
      </c>
      <c r="Q27" s="57">
        <f t="shared" si="0"/>
        <v>6.3374763915291816E-5</v>
      </c>
      <c r="R27" s="57"/>
      <c r="S27" s="57"/>
      <c r="T27" s="57">
        <f t="shared" si="1"/>
        <v>6.1328649836405938E-7</v>
      </c>
      <c r="U27" s="57">
        <f t="shared" si="2"/>
        <v>1.8209396090778615E-4</v>
      </c>
      <c r="V27" s="58">
        <f t="shared" si="3"/>
        <v>6.4198401306114761E-7</v>
      </c>
      <c r="W27" s="13"/>
      <c r="X27" s="3"/>
    </row>
    <row r="28" spans="4:24" s="1" customFormat="1">
      <c r="D28" s="5"/>
      <c r="E28" s="5"/>
      <c r="F28" s="5"/>
      <c r="G28" s="5"/>
      <c r="H28" s="5"/>
      <c r="O28" s="47"/>
      <c r="P28" s="58">
        <v>21.9</v>
      </c>
      <c r="Q28" s="57">
        <f t="shared" si="0"/>
        <v>8.6008932175723053E-5</v>
      </c>
      <c r="R28" s="57"/>
      <c r="S28" s="57"/>
      <c r="T28" s="57">
        <f t="shared" si="1"/>
        <v>1.3801175019005298E-6</v>
      </c>
      <c r="U28" s="57">
        <f t="shared" si="2"/>
        <v>2.5254893091817453E-4</v>
      </c>
      <c r="V28" s="58">
        <f t="shared" si="3"/>
        <v>1.5443728137443102E-6</v>
      </c>
      <c r="W28" s="13"/>
      <c r="X28" s="3"/>
    </row>
    <row r="29" spans="4:24" s="1" customFormat="1">
      <c r="D29" s="5"/>
      <c r="E29" s="5"/>
      <c r="F29" s="5"/>
      <c r="G29" s="5"/>
      <c r="H29" s="5"/>
      <c r="O29" s="47"/>
      <c r="P29" s="57">
        <v>22.85</v>
      </c>
      <c r="Q29" s="57">
        <f t="shared" si="0"/>
        <v>1.1585225745464976E-4</v>
      </c>
      <c r="R29" s="57"/>
      <c r="S29" s="57"/>
      <c r="T29" s="57">
        <f t="shared" si="1"/>
        <v>2.9406733239008665E-6</v>
      </c>
      <c r="U29" s="57">
        <f t="shared" si="2"/>
        <v>3.4778988854582669E-4</v>
      </c>
      <c r="V29" s="58">
        <f t="shared" si="3"/>
        <v>3.5126433386434286E-6</v>
      </c>
      <c r="W29" s="13"/>
      <c r="X29" s="3"/>
    </row>
    <row r="30" spans="4:24" s="1" customFormat="1">
      <c r="D30" s="5"/>
      <c r="E30" s="5"/>
      <c r="F30" s="5"/>
      <c r="G30" s="5"/>
      <c r="H30" s="5"/>
      <c r="O30" s="47"/>
      <c r="P30" s="58">
        <v>23.8</v>
      </c>
      <c r="Q30" s="57">
        <f t="shared" si="0"/>
        <v>1.5488137273441746E-4</v>
      </c>
      <c r="R30" s="57"/>
      <c r="S30" s="57"/>
      <c r="T30" s="57">
        <f t="shared" si="1"/>
        <v>5.9592105463834988E-6</v>
      </c>
      <c r="U30" s="57">
        <f t="shared" si="2"/>
        <v>4.7557246889585433E-4</v>
      </c>
      <c r="V30" s="58">
        <f t="shared" si="3"/>
        <v>7.5888621371422715E-6</v>
      </c>
      <c r="W30" s="13"/>
      <c r="X30" s="3"/>
    </row>
    <row r="31" spans="4:24" s="1" customFormat="1">
      <c r="D31" s="5"/>
      <c r="E31" s="5"/>
      <c r="F31" s="5"/>
      <c r="G31" s="5"/>
      <c r="H31" s="5"/>
      <c r="O31" s="47"/>
      <c r="P31" s="57">
        <v>24.75</v>
      </c>
      <c r="Q31" s="57">
        <f t="shared" si="0"/>
        <v>2.0550747405424807E-4</v>
      </c>
      <c r="R31" s="57"/>
      <c r="S31" s="57"/>
      <c r="T31" s="57">
        <f t="shared" si="1"/>
        <v>1.1530496044451425E-5</v>
      </c>
      <c r="U31" s="57">
        <f t="shared" si="2"/>
        <v>6.4573162988147952E-4</v>
      </c>
      <c r="V31" s="58">
        <f t="shared" si="3"/>
        <v>1.5636952089836953E-5</v>
      </c>
      <c r="W31" s="13"/>
      <c r="X31" s="3"/>
    </row>
    <row r="32" spans="4:24" s="1" customFormat="1">
      <c r="D32" s="5"/>
      <c r="E32" s="5"/>
      <c r="F32" s="5"/>
      <c r="G32" s="5"/>
      <c r="H32" s="5"/>
      <c r="O32" s="47"/>
      <c r="P32" s="58">
        <v>25.7</v>
      </c>
      <c r="Q32" s="57">
        <f t="shared" si="0"/>
        <v>2.7063863658121533E-4</v>
      </c>
      <c r="R32" s="57"/>
      <c r="S32" s="57"/>
      <c r="T32" s="57">
        <f t="shared" si="1"/>
        <v>2.1376558813944706E-5</v>
      </c>
      <c r="U32" s="57">
        <f t="shared" si="2"/>
        <v>8.7062404029525603E-4</v>
      </c>
      <c r="V32" s="58">
        <f t="shared" si="3"/>
        <v>3.084134787889603E-5</v>
      </c>
      <c r="W32" s="13"/>
      <c r="X32" s="3"/>
    </row>
    <row r="33" spans="4:24" s="1" customFormat="1">
      <c r="D33" s="5"/>
      <c r="E33" s="5"/>
      <c r="F33" s="5"/>
      <c r="G33" s="5"/>
      <c r="H33" s="5"/>
      <c r="O33" s="47"/>
      <c r="P33" s="57">
        <v>26.65</v>
      </c>
      <c r="Q33" s="57">
        <f t="shared" si="0"/>
        <v>3.5374125814762017E-4</v>
      </c>
      <c r="R33" s="57"/>
      <c r="S33" s="57"/>
      <c r="T33" s="57">
        <f t="shared" si="1"/>
        <v>3.8089610008052684E-5</v>
      </c>
      <c r="U33" s="57">
        <f t="shared" si="2"/>
        <v>1.1656294944794741E-3</v>
      </c>
      <c r="V33" s="58">
        <f t="shared" si="3"/>
        <v>5.8414840868659113E-5</v>
      </c>
      <c r="W33" s="13"/>
      <c r="X33" s="3"/>
    </row>
    <row r="34" spans="4:24" s="1" customFormat="1">
      <c r="D34" s="5"/>
      <c r="E34" s="5"/>
      <c r="F34" s="5"/>
      <c r="G34" s="5"/>
      <c r="H34" s="5"/>
      <c r="O34" s="47"/>
      <c r="P34" s="58">
        <v>27.6</v>
      </c>
      <c r="Q34" s="57">
        <f t="shared" si="0"/>
        <v>4.5889716949874864E-4</v>
      </c>
      <c r="R34" s="57"/>
      <c r="S34" s="57"/>
      <c r="T34" s="57">
        <f t="shared" si="1"/>
        <v>6.5412513819674596E-5</v>
      </c>
      <c r="U34" s="57">
        <f t="shared" si="2"/>
        <v>1.5497089475319612E-3</v>
      </c>
      <c r="V34" s="58">
        <f t="shared" si="3"/>
        <v>1.0655607248721832E-4</v>
      </c>
      <c r="W34" s="13"/>
      <c r="X34" s="3"/>
    </row>
    <row r="35" spans="4:24" s="1" customFormat="1">
      <c r="D35" s="5"/>
      <c r="E35" s="5"/>
      <c r="F35" s="5"/>
      <c r="G35" s="5"/>
      <c r="H35" s="5"/>
      <c r="O35" s="47"/>
      <c r="P35" s="57">
        <v>28.55</v>
      </c>
      <c r="Q35" s="57">
        <f t="shared" si="0"/>
        <v>5.9085210261252948E-4</v>
      </c>
      <c r="R35" s="57"/>
      <c r="S35" s="57"/>
      <c r="T35" s="57">
        <f t="shared" si="1"/>
        <v>1.0853875747605571E-4</v>
      </c>
      <c r="U35" s="57">
        <f t="shared" si="2"/>
        <v>2.0460130747702388E-3</v>
      </c>
      <c r="V35" s="58">
        <f t="shared" si="3"/>
        <v>1.8768456371098807E-4</v>
      </c>
      <c r="W35" s="13"/>
      <c r="X35" s="3"/>
    </row>
    <row r="36" spans="4:24" s="1" customFormat="1">
      <c r="D36" s="5"/>
      <c r="E36" s="5"/>
      <c r="F36" s="5"/>
      <c r="G36" s="5"/>
      <c r="H36" s="5"/>
      <c r="O36" s="47"/>
      <c r="P36" s="58">
        <v>29.5</v>
      </c>
      <c r="Q36" s="57">
        <f t="shared" si="0"/>
        <v>7.5505038845831006E-4</v>
      </c>
      <c r="R36" s="57"/>
      <c r="S36" s="57"/>
      <c r="T36" s="57">
        <f t="shared" si="1"/>
        <v>1.744038890849654E-4</v>
      </c>
      <c r="U36" s="57">
        <f t="shared" si="2"/>
        <v>2.6825307716445094E-3</v>
      </c>
      <c r="V36" s="58">
        <f t="shared" si="3"/>
        <v>3.1995926419592369E-4</v>
      </c>
      <c r="W36" s="13"/>
      <c r="X36" s="3"/>
    </row>
    <row r="37" spans="4:24" s="1" customFormat="1">
      <c r="D37" s="5"/>
      <c r="E37" s="5"/>
      <c r="F37" s="5"/>
      <c r="G37" s="5"/>
      <c r="H37" s="5"/>
      <c r="O37" s="47"/>
      <c r="P37" s="57">
        <v>30.45</v>
      </c>
      <c r="Q37" s="57">
        <f t="shared" si="0"/>
        <v>9.5765003506905649E-4</v>
      </c>
      <c r="R37" s="57"/>
      <c r="S37" s="57"/>
      <c r="T37" s="57">
        <f t="shared" si="1"/>
        <v>2.7193144783675905E-4</v>
      </c>
      <c r="U37" s="57">
        <f t="shared" si="2"/>
        <v>3.4927617847853162E-3</v>
      </c>
      <c r="V37" s="58">
        <f t="shared" si="3"/>
        <v>5.2905557500171341E-4</v>
      </c>
      <c r="W37" s="13"/>
      <c r="X37" s="3"/>
    </row>
    <row r="38" spans="4:24" s="1" customFormat="1">
      <c r="D38" s="5"/>
      <c r="E38" s="5"/>
      <c r="F38" s="5"/>
      <c r="G38" s="5"/>
      <c r="H38" s="5"/>
      <c r="O38" s="47"/>
      <c r="P38" s="58">
        <v>31.4</v>
      </c>
      <c r="Q38" s="57">
        <f t="shared" si="0"/>
        <v>1.2055118007945258E-3</v>
      </c>
      <c r="R38" s="57"/>
      <c r="S38" s="57"/>
      <c r="T38" s="57">
        <f t="shared" si="1"/>
        <v>4.1219027221686948E-4</v>
      </c>
      <c r="U38" s="57">
        <f t="shared" si="2"/>
        <v>4.5163918353555692E-3</v>
      </c>
      <c r="V38" s="58">
        <f t="shared" si="3"/>
        <v>8.5013746464257522E-4</v>
      </c>
      <c r="W38" s="13"/>
      <c r="X38" s="3"/>
    </row>
    <row r="39" spans="4:24" s="1" customFormat="1">
      <c r="D39" s="5"/>
      <c r="E39" s="5"/>
      <c r="F39" s="5"/>
      <c r="G39" s="5"/>
      <c r="H39" s="5"/>
      <c r="O39" s="47"/>
      <c r="P39" s="57">
        <v>32.35</v>
      </c>
      <c r="Q39" s="57">
        <f t="shared" si="0"/>
        <v>1.5061556205230298E-3</v>
      </c>
      <c r="R39" s="57"/>
      <c r="S39" s="57"/>
      <c r="T39" s="57">
        <f t="shared" si="1"/>
        <v>6.0841838677873383E-4</v>
      </c>
      <c r="U39" s="57">
        <f t="shared" si="2"/>
        <v>5.7999423819291912E-3</v>
      </c>
      <c r="V39" s="58">
        <f t="shared" si="3"/>
        <v>1.3299191303268731E-3</v>
      </c>
      <c r="W39" s="13"/>
      <c r="X39" s="3"/>
    </row>
    <row r="40" spans="4:24" s="1" customFormat="1">
      <c r="D40" s="5"/>
      <c r="E40" s="5"/>
      <c r="F40" s="5"/>
      <c r="G40" s="5"/>
      <c r="H40" s="5"/>
      <c r="O40" s="47"/>
      <c r="P40" s="58">
        <v>33.299999999999997</v>
      </c>
      <c r="Q40" s="57">
        <f t="shared" si="0"/>
        <v>1.8676778623746473E-3</v>
      </c>
      <c r="R40" s="57"/>
      <c r="S40" s="57"/>
      <c r="T40" s="57">
        <f t="shared" si="1"/>
        <v>8.758726350642761E-4</v>
      </c>
      <c r="U40" s="57">
        <f t="shared" si="2"/>
        <v>7.397360883227927E-3</v>
      </c>
      <c r="V40" s="58">
        <f t="shared" si="3"/>
        <v>2.0286695028187696E-3</v>
      </c>
      <c r="W40" s="13"/>
      <c r="X40" s="3"/>
    </row>
    <row r="41" spans="4:24" s="1" customFormat="1">
      <c r="D41" s="5"/>
      <c r="E41" s="5"/>
      <c r="F41" s="5"/>
      <c r="G41" s="5"/>
      <c r="H41" s="5"/>
      <c r="O41" s="47"/>
      <c r="P41" s="57">
        <v>34.25</v>
      </c>
      <c r="Q41" s="57">
        <f t="shared" si="0"/>
        <v>2.2986234820825519E-3</v>
      </c>
      <c r="R41" s="57"/>
      <c r="S41" s="57"/>
      <c r="T41" s="57">
        <f t="shared" si="1"/>
        <v>1.2314733173491446E-3</v>
      </c>
      <c r="U41" s="57">
        <f t="shared" si="2"/>
        <v>9.3705114641787664E-3</v>
      </c>
      <c r="V41" s="58">
        <f t="shared" si="3"/>
        <v>3.0219784140881334E-3</v>
      </c>
      <c r="W41" s="13"/>
      <c r="X41" s="3"/>
    </row>
    <row r="42" spans="4:24" s="1" customFormat="1">
      <c r="D42" s="5"/>
      <c r="E42" s="5"/>
      <c r="F42" s="5"/>
      <c r="G42" s="5"/>
      <c r="H42" s="5"/>
      <c r="O42" s="47"/>
      <c r="P42" s="58">
        <v>35.200000000000003</v>
      </c>
      <c r="Q42" s="57">
        <f t="shared" si="0"/>
        <v>2.8078082806750628E-3</v>
      </c>
      <c r="R42" s="57"/>
      <c r="S42" s="57"/>
      <c r="T42" s="57">
        <f t="shared" si="1"/>
        <v>1.6932288877091859E-3</v>
      </c>
      <c r="U42" s="57">
        <f t="shared" si="2"/>
        <v>1.1789520747353507E-2</v>
      </c>
      <c r="V42" s="58">
        <f t="shared" si="3"/>
        <v>4.4020811339360311E-3</v>
      </c>
      <c r="W42" s="13"/>
      <c r="X42" s="3"/>
    </row>
    <row r="43" spans="4:24" s="1" customFormat="1">
      <c r="D43" s="5"/>
      <c r="E43" s="5"/>
      <c r="F43" s="5"/>
      <c r="G43" s="5"/>
      <c r="H43" s="5"/>
      <c r="O43" s="47"/>
      <c r="P43" s="57">
        <v>36.15</v>
      </c>
      <c r="Q43" s="57">
        <f t="shared" si="0"/>
        <v>3.4040882112937017E-3</v>
      </c>
      <c r="R43" s="57"/>
      <c r="S43" s="57"/>
      <c r="T43" s="57">
        <f t="shared" si="1"/>
        <v>2.2794459397520034E-3</v>
      </c>
      <c r="U43" s="57">
        <f t="shared" si="2"/>
        <v>1.4732929834885238E-2</v>
      </c>
      <c r="V43" s="58">
        <f t="shared" si="3"/>
        <v>6.2785330932352279E-3</v>
      </c>
      <c r="W43" s="13"/>
      <c r="X43" s="3"/>
    </row>
    <row r="44" spans="4:24" s="1" customFormat="1">
      <c r="D44" s="5"/>
      <c r="E44" s="5"/>
      <c r="F44" s="5"/>
      <c r="G44" s="5"/>
      <c r="H44" s="5"/>
      <c r="O44" s="47"/>
      <c r="P44" s="58">
        <v>37.1</v>
      </c>
      <c r="Q44" s="57">
        <f t="shared" si="0"/>
        <v>4.0960750393359557E-3</v>
      </c>
      <c r="R44" s="57"/>
      <c r="S44" s="57"/>
      <c r="T44" s="57">
        <f t="shared" si="1"/>
        <v>3.007752174220747E-3</v>
      </c>
      <c r="U44" s="57">
        <f t="shared" si="2"/>
        <v>1.8287601596253936E-2</v>
      </c>
      <c r="V44" s="58">
        <f t="shared" si="3"/>
        <v>8.7780421658540941E-3</v>
      </c>
      <c r="W44" s="13"/>
      <c r="X44" s="3"/>
    </row>
    <row r="45" spans="4:24" s="1" customFormat="1">
      <c r="D45" s="5"/>
      <c r="E45" s="5"/>
      <c r="F45" s="5"/>
      <c r="G45" s="5"/>
      <c r="H45" s="5"/>
      <c r="O45" s="47"/>
      <c r="P45" s="58">
        <v>38.049999999999997</v>
      </c>
      <c r="Q45" s="57">
        <f t="shared" si="0"/>
        <v>4.8918006056292906E-3</v>
      </c>
      <c r="R45" s="57"/>
      <c r="S45" s="57"/>
      <c r="T45" s="57">
        <f t="shared" si="1"/>
        <v>3.8939822160994268E-3</v>
      </c>
      <c r="U45" s="57">
        <f t="shared" si="2"/>
        <v>2.2548333111519471E-2</v>
      </c>
      <c r="V45" s="58">
        <f t="shared" si="3"/>
        <v>1.2043302853705473E-2</v>
      </c>
      <c r="W45" s="13"/>
      <c r="X45" s="3"/>
    </row>
    <row r="46" spans="4:24" s="1" customFormat="1">
      <c r="D46" s="5"/>
      <c r="E46" s="5"/>
      <c r="F46" s="5"/>
      <c r="G46" s="5"/>
      <c r="H46" s="5"/>
      <c r="O46" s="47"/>
      <c r="P46" s="57">
        <v>39</v>
      </c>
      <c r="Q46" s="57">
        <f t="shared" si="0"/>
        <v>5.7983353885566928E-3</v>
      </c>
      <c r="R46" s="57"/>
      <c r="S46" s="57"/>
      <c r="T46" s="57">
        <f t="shared" si="1"/>
        <v>4.9509953282199353E-3</v>
      </c>
      <c r="U46" s="57">
        <f t="shared" si="2"/>
        <v>2.7617126859031921E-2</v>
      </c>
      <c r="V46" s="58">
        <f t="shared" si="3"/>
        <v>1.6230733544286502E-2</v>
      </c>
      <c r="W46" s="13"/>
      <c r="X46" s="3"/>
    </row>
    <row r="47" spans="4:24" s="1" customFormat="1">
      <c r="D47" s="5"/>
      <c r="E47" s="5"/>
      <c r="F47" s="5"/>
      <c r="G47" s="5"/>
      <c r="H47" s="5"/>
      <c r="O47" s="47"/>
      <c r="P47" s="58">
        <v>39.950000000000003</v>
      </c>
      <c r="Q47" s="57">
        <f t="shared" si="0"/>
        <v>6.8213708613525017E-3</v>
      </c>
      <c r="R47" s="57"/>
      <c r="S47" s="57"/>
      <c r="T47" s="57">
        <f t="shared" si="1"/>
        <v>6.1875078041575228E-3</v>
      </c>
      <c r="U47" s="57">
        <f t="shared" si="2"/>
        <v>3.3602081432212397E-2</v>
      </c>
      <c r="V47" s="58">
        <f t="shared" si="3"/>
        <v>2.1507090644192428E-2</v>
      </c>
      <c r="W47" s="13"/>
      <c r="X47" s="3"/>
    </row>
    <row r="48" spans="4:24" s="1" customFormat="1">
      <c r="D48" s="5"/>
      <c r="E48" s="5"/>
      <c r="F48" s="5"/>
      <c r="G48" s="5"/>
      <c r="H48" s="5"/>
      <c r="O48" s="47"/>
      <c r="P48" s="58">
        <v>40.9</v>
      </c>
      <c r="Q48" s="57">
        <f t="shared" si="0"/>
        <v>7.9647790886731521E-3</v>
      </c>
      <c r="R48" s="57"/>
      <c r="S48" s="57"/>
      <c r="T48" s="57">
        <f t="shared" si="1"/>
        <v>7.6070292673386403E-3</v>
      </c>
      <c r="U48" s="57">
        <f t="shared" si="2"/>
        <v>4.061587346456131E-2</v>
      </c>
      <c r="V48" s="58">
        <f t="shared" si="3"/>
        <v>2.8045015727101386E-2</v>
      </c>
      <c r="W48" s="13"/>
      <c r="X48" s="3"/>
    </row>
    <row r="49" spans="4:24" s="1" customFormat="1">
      <c r="D49" s="5"/>
      <c r="E49" s="5"/>
      <c r="F49" s="5"/>
      <c r="G49" s="5"/>
      <c r="H49" s="5"/>
      <c r="O49" s="47"/>
      <c r="P49" s="57">
        <v>41.85</v>
      </c>
      <c r="Q49" s="57">
        <f t="shared" si="0"/>
        <v>9.2301668418035138E-3</v>
      </c>
      <c r="R49" s="57"/>
      <c r="S49" s="57"/>
      <c r="T49" s="57">
        <f t="shared" si="1"/>
        <v>9.2069902575178005E-3</v>
      </c>
      <c r="U49" s="57">
        <f t="shared" si="2"/>
        <v>4.8773817056061618E-2</v>
      </c>
      <c r="V49" s="58">
        <f t="shared" si="3"/>
        <v>3.6017656395307629E-2</v>
      </c>
      <c r="W49" s="13"/>
      <c r="X49" s="3"/>
    </row>
    <row r="50" spans="4:24" s="1" customFormat="1">
      <c r="D50" s="5"/>
      <c r="E50" s="5"/>
      <c r="F50" s="5"/>
      <c r="G50" s="5"/>
      <c r="H50" s="5"/>
      <c r="O50" s="47"/>
      <c r="P50" s="58">
        <v>42.8</v>
      </c>
      <c r="Q50" s="57">
        <f t="shared" si="0"/>
        <v>1.0616444933207302E-2</v>
      </c>
      <c r="R50" s="57"/>
      <c r="S50" s="57"/>
      <c r="T50" s="57">
        <f t="shared" si="1"/>
        <v>1.0978138322934278E-2</v>
      </c>
      <c r="U50" s="57">
        <f t="shared" si="2"/>
        <v>5.8191505080086872E-2</v>
      </c>
      <c r="V50" s="58">
        <f t="shared" si="3"/>
        <v>4.559258037352687E-2</v>
      </c>
      <c r="W50" s="13"/>
      <c r="X50" s="3"/>
    </row>
    <row r="51" spans="4:24" s="1" customFormat="1">
      <c r="D51" s="5"/>
      <c r="E51" s="5"/>
      <c r="F51" s="5"/>
      <c r="G51" s="5"/>
      <c r="H51" s="5"/>
      <c r="O51" s="47"/>
      <c r="P51" s="58">
        <v>43.75</v>
      </c>
      <c r="Q51" s="57">
        <f t="shared" si="0"/>
        <v>1.2119436155308663E-2</v>
      </c>
      <c r="R51" s="57"/>
      <c r="S51" s="57"/>
      <c r="T51" s="57">
        <f t="shared" si="1"/>
        <v>1.2904262282890936E-2</v>
      </c>
      <c r="U51" s="57">
        <f t="shared" si="2"/>
        <v>6.8982057761868831E-2</v>
      </c>
      <c r="V51" s="58">
        <f t="shared" si="3"/>
        <v>5.6925267899781473E-2</v>
      </c>
      <c r="W51" s="13"/>
      <c r="X51" s="3"/>
    </row>
    <row r="52" spans="4:24" s="1" customFormat="1">
      <c r="D52" s="5"/>
      <c r="E52" s="5"/>
      <c r="F52" s="5"/>
      <c r="G52" s="5"/>
      <c r="H52" s="5"/>
      <c r="O52" s="47"/>
      <c r="P52" s="57">
        <v>44.7</v>
      </c>
      <c r="Q52" s="57">
        <f t="shared" si="0"/>
        <v>1.3731546834875499E-2</v>
      </c>
      <c r="R52" s="57"/>
      <c r="S52" s="57"/>
      <c r="T52" s="57">
        <f t="shared" si="1"/>
        <v>1.4962281116652577E-2</v>
      </c>
      <c r="U52" s="57">
        <f t="shared" si="2"/>
        <v>8.1253027003650904E-2</v>
      </c>
      <c r="V52" s="58">
        <f t="shared" si="3"/>
        <v>7.0152513498196067E-2</v>
      </c>
      <c r="W52" s="13"/>
      <c r="X52" s="3"/>
    </row>
    <row r="53" spans="4:24" s="1" customFormat="1">
      <c r="D53" s="5"/>
      <c r="E53" s="5"/>
      <c r="F53" s="5"/>
      <c r="G53" s="5"/>
      <c r="H53" s="5"/>
      <c r="O53" s="47"/>
      <c r="P53" s="58">
        <v>45.65</v>
      </c>
      <c r="Q53" s="57">
        <f t="shared" si="0"/>
        <v>1.5441527294154822E-2</v>
      </c>
      <c r="R53" s="57"/>
      <c r="S53" s="57"/>
      <c r="T53" s="57">
        <f t="shared" si="1"/>
        <v>1.7122707373808499E-2</v>
      </c>
      <c r="U53" s="57">
        <f t="shared" si="2"/>
        <v>9.5103028942074938E-2</v>
      </c>
      <c r="V53" s="58">
        <f t="shared" si="3"/>
        <v>8.5386090400405013E-2</v>
      </c>
      <c r="W53" s="13"/>
      <c r="X53" s="3"/>
    </row>
    <row r="54" spans="4:24" s="1" customFormat="1">
      <c r="D54" s="5"/>
      <c r="E54" s="5"/>
      <c r="F54" s="5"/>
      <c r="G54" s="5"/>
      <c r="H54" s="5"/>
      <c r="O54" s="47"/>
      <c r="P54" s="58">
        <v>46.599999999999902</v>
      </c>
      <c r="Q54" s="57">
        <f t="shared" si="0"/>
        <v>1.72343452160258E-2</v>
      </c>
      <c r="R54" s="57"/>
      <c r="S54" s="57"/>
      <c r="T54" s="57">
        <f t="shared" si="1"/>
        <v>1.9350467663347096E-2</v>
      </c>
      <c r="U54" s="57">
        <f t="shared" si="2"/>
        <v>0.110618200766814</v>
      </c>
      <c r="V54" s="58">
        <f t="shared" si="3"/>
        <v>0.1027070272554943</v>
      </c>
      <c r="W54" s="13"/>
      <c r="X54" s="3"/>
    </row>
    <row r="55" spans="4:24" s="1" customFormat="1">
      <c r="D55" s="5"/>
      <c r="E55" s="5"/>
      <c r="F55" s="5"/>
      <c r="G55" s="5"/>
      <c r="H55" s="5"/>
      <c r="O55" s="47"/>
      <c r="P55" s="57">
        <v>47.549999999999898</v>
      </c>
      <c r="Q55" s="57">
        <f t="shared" si="0"/>
        <v>1.9091192907395114E-2</v>
      </c>
      <c r="R55" s="57"/>
      <c r="S55" s="57"/>
      <c r="T55" s="57">
        <f t="shared" si="1"/>
        <v>2.160603720278859E-2</v>
      </c>
      <c r="U55" s="57">
        <f t="shared" si="2"/>
        <v>0.12786859933833847</v>
      </c>
      <c r="V55" s="58">
        <f t="shared" si="3"/>
        <v>0.12216081781529897</v>
      </c>
      <c r="W55" s="13"/>
      <c r="X55" s="3"/>
    </row>
    <row r="56" spans="4:24" s="1" customFormat="1">
      <c r="D56" s="5"/>
      <c r="E56" s="5"/>
      <c r="F56" s="5"/>
      <c r="G56" s="5"/>
      <c r="H56" s="5"/>
      <c r="O56" s="47"/>
      <c r="P56" s="58">
        <v>48.499999999999901</v>
      </c>
      <c r="Q56" s="57">
        <f t="shared" si="0"/>
        <v>2.0989644723899557E-2</v>
      </c>
      <c r="R56" s="57"/>
      <c r="S56" s="57"/>
      <c r="T56" s="57">
        <f t="shared" si="1"/>
        <v>2.3846823821789688E-2</v>
      </c>
      <c r="U56" s="57">
        <f t="shared" si="2"/>
        <v>0.14690467697416867</v>
      </c>
      <c r="V56" s="58">
        <f t="shared" si="3"/>
        <v>0.14375383276835163</v>
      </c>
      <c r="W56" s="13"/>
      <c r="X56" s="3"/>
    </row>
    <row r="57" spans="4:24" s="1" customFormat="1">
      <c r="D57" s="5"/>
      <c r="E57" s="5"/>
      <c r="F57" s="5"/>
      <c r="G57" s="5"/>
      <c r="H57" s="5"/>
      <c r="O57" s="47"/>
      <c r="P57" s="58">
        <v>49.449999999999903</v>
      </c>
      <c r="Q57" s="57">
        <f t="shared" si="0"/>
        <v>2.2903974574832318E-2</v>
      </c>
      <c r="R57" s="57"/>
      <c r="S57" s="57"/>
      <c r="T57" s="57">
        <f t="shared" si="1"/>
        <v>2.6028720917284521E-2</v>
      </c>
      <c r="U57" s="57">
        <f t="shared" si="2"/>
        <v>0.16775398232906041</v>
      </c>
      <c r="V57" s="58">
        <f t="shared" si="3"/>
        <v>0.16745113346748108</v>
      </c>
      <c r="W57" s="13"/>
      <c r="X57" s="3"/>
    </row>
    <row r="58" spans="4:24" s="1" customFormat="1">
      <c r="D58" s="5"/>
      <c r="E58" s="5"/>
      <c r="F58" s="5"/>
      <c r="G58" s="5"/>
      <c r="H58" s="5"/>
      <c r="O58" s="47"/>
      <c r="P58" s="57">
        <v>50.399999999999899</v>
      </c>
      <c r="Q58" s="57">
        <f t="shared" si="0"/>
        <v>2.4805635726398375E-2</v>
      </c>
      <c r="R58" s="57"/>
      <c r="S58" s="57"/>
      <c r="T58" s="57">
        <f t="shared" si="1"/>
        <v>2.8107739690998532E-2</v>
      </c>
      <c r="U58" s="57">
        <f t="shared" si="2"/>
        <v>0.19041824015335354</v>
      </c>
      <c r="V58" s="58">
        <f t="shared" si="3"/>
        <v>0.19317580590783612</v>
      </c>
      <c r="W58" s="13"/>
      <c r="X58" s="3"/>
    </row>
    <row r="59" spans="4:24" s="1" customFormat="1">
      <c r="D59" s="5"/>
      <c r="E59" s="5"/>
      <c r="F59" s="5"/>
      <c r="G59" s="5"/>
      <c r="H59" s="5"/>
      <c r="O59" s="47"/>
      <c r="P59" s="58">
        <v>51.349999999999902</v>
      </c>
      <c r="Q59" s="57">
        <f t="shared" si="0"/>
        <v>2.6663896456271919E-2</v>
      </c>
      <c r="R59" s="57"/>
      <c r="S59" s="57"/>
      <c r="T59" s="57">
        <f t="shared" si="1"/>
        <v>3.0041628902549182E-2</v>
      </c>
      <c r="U59" s="57">
        <f t="shared" si="2"/>
        <v>0.21487096176268841</v>
      </c>
      <c r="V59" s="58">
        <f t="shared" si="3"/>
        <v>0.22080984657442559</v>
      </c>
      <c r="W59" s="13"/>
      <c r="X59" s="3"/>
    </row>
    <row r="60" spans="4:24" s="1" customFormat="1">
      <c r="D60" s="5"/>
      <c r="E60" s="5"/>
      <c r="F60" s="5"/>
      <c r="G60" s="5"/>
      <c r="H60" s="5"/>
      <c r="O60" s="47"/>
      <c r="P60" s="58">
        <v>52.299999999999898</v>
      </c>
      <c r="Q60" s="57">
        <f t="shared" si="0"/>
        <v>2.844661599261699E-2</v>
      </c>
      <c r="R60" s="57"/>
      <c r="S60" s="57"/>
      <c r="T60" s="57">
        <f t="shared" si="1"/>
        <v>3.1791395012317716E-2</v>
      </c>
      <c r="U60" s="57">
        <f t="shared" si="2"/>
        <v>0.24105572760908517</v>
      </c>
      <c r="V60" s="58">
        <f t="shared" si="3"/>
        <v>0.25019654629897725</v>
      </c>
      <c r="W60" s="13"/>
      <c r="X60" s="3"/>
    </row>
    <row r="61" spans="4:24" s="1" customFormat="1">
      <c r="D61" s="5"/>
      <c r="E61" s="5"/>
      <c r="F61" s="5"/>
      <c r="G61" s="5"/>
      <c r="H61" s="5"/>
      <c r="O61" s="47"/>
      <c r="P61" s="57">
        <v>53.249999999999901</v>
      </c>
      <c r="Q61" s="57">
        <f t="shared" si="0"/>
        <v>3.0121136191646126E-2</v>
      </c>
      <c r="R61" s="57"/>
      <c r="S61" s="57"/>
      <c r="T61" s="57">
        <f t="shared" si="1"/>
        <v>3.3322646073371959E-2</v>
      </c>
      <c r="U61" s="57">
        <f t="shared" si="2"/>
        <v>0.26888526425369075</v>
      </c>
      <c r="V61" s="58">
        <f t="shared" si="3"/>
        <v>0.28114424006120886</v>
      </c>
      <c r="W61" s="13"/>
      <c r="X61" s="3"/>
    </row>
    <row r="62" spans="4:24" s="1" customFormat="1">
      <c r="D62" s="5"/>
      <c r="E62" s="5"/>
      <c r="F62" s="5"/>
      <c r="G62" s="5"/>
      <c r="H62" s="5"/>
      <c r="O62" s="47"/>
      <c r="P62" s="58">
        <v>54.199999999999903</v>
      </c>
      <c r="Q62" s="57">
        <f t="shared" si="0"/>
        <v>3.1655256207859937E-2</v>
      </c>
      <c r="R62" s="57"/>
      <c r="S62" s="57"/>
      <c r="T62" s="57">
        <f t="shared" si="1"/>
        <v>3.4606697750638016E-2</v>
      </c>
      <c r="U62" s="57">
        <f t="shared" si="2"/>
        <v>0.29824141074073623</v>
      </c>
      <c r="V62" s="58">
        <f t="shared" si="3"/>
        <v>0.31343122469523954</v>
      </c>
      <c r="W62" s="13"/>
      <c r="X62" s="3"/>
    </row>
    <row r="63" spans="4:24" s="1" customFormat="1">
      <c r="D63" s="5"/>
      <c r="E63" s="5"/>
      <c r="F63" s="5"/>
      <c r="G63" s="5"/>
      <c r="H63" s="5"/>
      <c r="O63" s="47"/>
      <c r="P63" s="58">
        <v>55.149999999999899</v>
      </c>
      <c r="Q63" s="57">
        <f t="shared" si="0"/>
        <v>3.3018250621243715E-2</v>
      </c>
      <c r="R63" s="57"/>
      <c r="S63" s="57"/>
      <c r="T63" s="57">
        <f t="shared" si="1"/>
        <v>3.5621397843142943E-2</v>
      </c>
      <c r="U63" s="57">
        <f t="shared" si="2"/>
        <v>0.32897603490305388</v>
      </c>
      <c r="V63" s="58">
        <f t="shared" si="3"/>
        <v>0.34681159629881431</v>
      </c>
      <c r="W63" s="13"/>
      <c r="X63" s="3"/>
    </row>
    <row r="64" spans="4:24" s="1" customFormat="1">
      <c r="D64" s="5"/>
      <c r="E64" s="5"/>
      <c r="F64" s="5"/>
      <c r="G64" s="5"/>
      <c r="H64" s="5"/>
      <c r="O64" s="47"/>
      <c r="P64" s="57">
        <v>56.099999999999902</v>
      </c>
      <c r="Q64" s="57">
        <f t="shared" si="0"/>
        <v>3.418188667524024E-2</v>
      </c>
      <c r="R64" s="57"/>
      <c r="S64" s="57"/>
      <c r="T64" s="57">
        <f t="shared" si="1"/>
        <v>3.6351645033466544E-2</v>
      </c>
      <c r="U64" s="57">
        <f t="shared" si="2"/>
        <v>0.36091292010884968</v>
      </c>
      <c r="V64" s="58">
        <f t="shared" si="3"/>
        <v>0.38102172684695623</v>
      </c>
      <c r="W64" s="13"/>
      <c r="X64" s="3"/>
    </row>
    <row r="65" spans="4:24" s="1" customFormat="1">
      <c r="D65" s="5"/>
      <c r="E65" s="5"/>
      <c r="F65" s="5"/>
      <c r="G65" s="5"/>
      <c r="H65" s="5"/>
      <c r="O65" s="47"/>
      <c r="P65" s="58">
        <v>57.049999999999898</v>
      </c>
      <c r="Q65" s="57">
        <f t="shared" si="0"/>
        <v>3.5121393903685419E-2</v>
      </c>
      <c r="R65" s="57"/>
      <c r="S65" s="57"/>
      <c r="T65" s="57">
        <f t="shared" si="1"/>
        <v>3.6789596740896061E-2</v>
      </c>
      <c r="U65" s="57">
        <f t="shared" si="2"/>
        <v>0.39385059949505385</v>
      </c>
      <c r="V65" s="58">
        <f t="shared" si="3"/>
        <v>0.41578708561930511</v>
      </c>
      <c r="W65" s="13"/>
      <c r="X65" s="3"/>
    </row>
    <row r="66" spans="4:24" s="1" customFormat="1">
      <c r="D66" s="5"/>
      <c r="E66" s="5"/>
      <c r="F66" s="5"/>
      <c r="G66" s="5"/>
      <c r="H66" s="5"/>
      <c r="O66" s="47"/>
      <c r="P66" s="58">
        <v>57.999999999999901</v>
      </c>
      <c r="Q66" s="57">
        <f t="shared" si="0"/>
        <v>3.5816339780163894E-2</v>
      </c>
      <c r="R66" s="57"/>
      <c r="S66" s="57"/>
      <c r="T66" s="57">
        <f t="shared" si="1"/>
        <v>3.6934578569667489E-2</v>
      </c>
      <c r="U66" s="57">
        <f t="shared" si="2"/>
        <v>0.42756607029234939</v>
      </c>
      <c r="V66" s="58">
        <f t="shared" si="3"/>
        <v>0.45082911471812026</v>
      </c>
      <c r="W66" s="13"/>
      <c r="X66" s="3"/>
    </row>
    <row r="67" spans="4:24" s="1" customFormat="1">
      <c r="D67" s="5"/>
      <c r="E67" s="5"/>
      <c r="F67" s="5"/>
      <c r="G67" s="5"/>
      <c r="H67" s="5"/>
      <c r="O67" s="47"/>
      <c r="P67" s="57">
        <v>58.949999999999903</v>
      </c>
      <c r="Q67" s="57">
        <f t="shared" si="0"/>
        <v>3.6251368212678811E-2</v>
      </c>
      <c r="R67" s="57"/>
      <c r="S67" s="57"/>
      <c r="T67" s="57">
        <f t="shared" si="1"/>
        <v>3.6792722870421686E-2</v>
      </c>
      <c r="U67" s="57">
        <f t="shared" si="2"/>
        <v>0.46181927809049572</v>
      </c>
      <c r="V67" s="58">
        <f t="shared" si="3"/>
        <v>0.48587188719664742</v>
      </c>
      <c r="W67" s="13"/>
      <c r="X67" s="3"/>
    </row>
    <row r="68" spans="4:24" s="1" customFormat="1">
      <c r="D68" s="5"/>
      <c r="E68" s="5"/>
      <c r="F68" s="5"/>
      <c r="G68" s="5"/>
      <c r="H68" s="5"/>
      <c r="O68" s="47"/>
      <c r="P68" s="58">
        <v>59.899999999999899</v>
      </c>
      <c r="Q68" s="57">
        <f t="shared" si="0"/>
        <v>3.6416763622972796E-2</v>
      </c>
      <c r="R68" s="57"/>
      <c r="S68" s="57"/>
      <c r="T68" s="57">
        <f t="shared" si="1"/>
        <v>3.6376375657392525E-2</v>
      </c>
      <c r="U68" s="57">
        <f t="shared" si="2"/>
        <v>0.49635822247833633</v>
      </c>
      <c r="V68" s="58">
        <f t="shared" si="3"/>
        <v>0.5206483083098532</v>
      </c>
      <c r="W68" s="13"/>
      <c r="X68" s="3"/>
    </row>
    <row r="69" spans="4:24" s="1" customFormat="1">
      <c r="D69" s="5"/>
      <c r="E69" s="5"/>
      <c r="F69" s="5"/>
      <c r="G69" s="5"/>
      <c r="H69" s="5"/>
      <c r="O69" s="47"/>
      <c r="P69" s="58">
        <v>60.849999999999902</v>
      </c>
      <c r="Q69" s="57">
        <f t="shared" ref="Q69:Q111" si="4">(1/(SQRT(2*PI())*SQRT($O$5)))*EXP(-0.5*((P69-$O$4)/SQRT($O$5))^2)</f>
        <v>3.6308811676423774E-2</v>
      </c>
      <c r="R69" s="57"/>
      <c r="S69" s="57"/>
      <c r="T69" s="57">
        <f t="shared" ref="T69:T111" si="5">(1/($R$4*2^($B$4/2)))*(EXP(-P69/2))*P69^(($B$4/2)-1)</f>
        <v>3.5703319176246549E-2</v>
      </c>
      <c r="U69" s="57">
        <f t="shared" ref="U69:U111" si="6">NORMDIST(P69,$O$4,SQRT($O$5),1)</f>
        <v>0.530924503877092</v>
      </c>
      <c r="V69" s="58">
        <f t="shared" ref="V69:V111" si="7">1-CHIDIST(P69,$B$4)</f>
        <v>0.55490566180179512</v>
      </c>
      <c r="W69" s="13"/>
      <c r="X69" s="3"/>
    </row>
    <row r="70" spans="4:24" s="1" customFormat="1">
      <c r="D70" s="5"/>
      <c r="E70" s="5"/>
      <c r="F70" s="5"/>
      <c r="G70" s="5"/>
      <c r="H70" s="5"/>
      <c r="O70" s="47"/>
      <c r="P70" s="57">
        <v>61.799999999999898</v>
      </c>
      <c r="Q70" s="57">
        <f t="shared" si="4"/>
        <v>3.5929937958321854E-2</v>
      </c>
      <c r="R70" s="57"/>
      <c r="S70" s="57"/>
      <c r="T70" s="57">
        <f t="shared" si="5"/>
        <v>3.4795861749370653E-2</v>
      </c>
      <c r="U70" s="57">
        <f t="shared" si="6"/>
        <v>0.56525910863091555</v>
      </c>
      <c r="V70" s="58">
        <f t="shared" si="7"/>
        <v>0.58841035042089507</v>
      </c>
      <c r="W70" s="13"/>
      <c r="X70" s="3"/>
    </row>
    <row r="71" spans="4:24" s="1" customFormat="1">
      <c r="D71" s="5"/>
      <c r="E71" s="5"/>
      <c r="F71" s="5"/>
      <c r="G71" s="5"/>
      <c r="H71" s="5"/>
      <c r="O71" s="47"/>
      <c r="P71" s="58">
        <v>62.749999999999901</v>
      </c>
      <c r="Q71" s="57">
        <f t="shared" si="4"/>
        <v>3.5288617366036348E-2</v>
      </c>
      <c r="R71" s="57"/>
      <c r="S71" s="57"/>
      <c r="T71" s="57">
        <f t="shared" si="5"/>
        <v>3.3679847362132954E-2</v>
      </c>
      <c r="U71" s="57">
        <f t="shared" si="6"/>
        <v>0.59910821703030281</v>
      </c>
      <c r="V71" s="58">
        <f t="shared" si="7"/>
        <v>0.62095172955926503</v>
      </c>
      <c r="W71" s="13"/>
      <c r="X71" s="3"/>
    </row>
    <row r="72" spans="4:24" s="1" customFormat="1">
      <c r="D72" s="5"/>
      <c r="E72" s="5"/>
      <c r="F72" s="5"/>
      <c r="G72" s="5"/>
      <c r="H72" s="5"/>
      <c r="O72" s="47"/>
      <c r="P72" s="58">
        <v>63.699999999999903</v>
      </c>
      <c r="Q72" s="57">
        <f t="shared" si="4"/>
        <v>3.4399058943782757E-2</v>
      </c>
      <c r="R72" s="57"/>
      <c r="S72" s="57"/>
      <c r="T72" s="57">
        <f t="shared" si="5"/>
        <v>3.2383635232440901E-2</v>
      </c>
      <c r="U72" s="57">
        <f t="shared" si="6"/>
        <v>0.63222881774792783</v>
      </c>
      <c r="V72" s="58">
        <f t="shared" si="7"/>
        <v>0.65234498191819035</v>
      </c>
      <c r="W72" s="13"/>
      <c r="X72" s="3"/>
    </row>
    <row r="73" spans="4:24" s="1" customFormat="1">
      <c r="D73" s="5"/>
      <c r="E73" s="5"/>
      <c r="F73" s="5"/>
      <c r="G73" s="5"/>
      <c r="H73" s="5"/>
      <c r="O73" s="47"/>
      <c r="P73" s="57">
        <v>64.649999999999906</v>
      </c>
      <c r="Q73" s="57">
        <f t="shared" si="4"/>
        <v>3.3280682527663551E-2</v>
      </c>
      <c r="R73" s="57"/>
      <c r="S73" s="57"/>
      <c r="T73" s="57">
        <f t="shared" si="5"/>
        <v>3.0937094907181575E-2</v>
      </c>
      <c r="U73" s="57">
        <f t="shared" si="6"/>
        <v>0.66439392224282645</v>
      </c>
      <c r="V73" s="58">
        <f t="shared" si="7"/>
        <v>0.68243302677099626</v>
      </c>
      <c r="W73" s="13"/>
      <c r="X73" s="3"/>
    </row>
    <row r="74" spans="4:24" s="1" customFormat="1">
      <c r="D74" s="5"/>
      <c r="E74" s="5"/>
      <c r="F74" s="5"/>
      <c r="G74" s="5"/>
      <c r="H74" s="5"/>
      <c r="O74" s="47"/>
      <c r="P74" s="58">
        <v>65.599999999999895</v>
      </c>
      <c r="Q74" s="57">
        <f t="shared" si="4"/>
        <v>3.1957414119439032E-2</v>
      </c>
      <c r="R74" s="57"/>
      <c r="S74" s="57"/>
      <c r="T74" s="57">
        <f t="shared" si="5"/>
        <v>2.9370655908634483E-2</v>
      </c>
      <c r="U74" s="57">
        <f t="shared" si="6"/>
        <v>0.69539719336491246</v>
      </c>
      <c r="V74" s="58">
        <f t="shared" si="7"/>
        <v>0.7110874976811894</v>
      </c>
      <c r="W74" s="13"/>
      <c r="X74" s="3"/>
    </row>
    <row r="75" spans="4:24" s="1" customFormat="1">
      <c r="D75" s="5"/>
      <c r="E75" s="5"/>
      <c r="F75" s="5"/>
      <c r="G75" s="5"/>
      <c r="H75" s="5"/>
      <c r="O75" s="47"/>
      <c r="P75" s="58">
        <v>66.549999999999898</v>
      </c>
      <c r="Q75" s="57">
        <f t="shared" si="4"/>
        <v>3.0456835682672118E-2</v>
      </c>
      <c r="R75" s="57"/>
      <c r="S75" s="57"/>
      <c r="T75" s="57">
        <f t="shared" si="5"/>
        <v>2.7714443281540824E-2</v>
      </c>
      <c r="U75" s="57">
        <f t="shared" si="6"/>
        <v>0.72505683229701878</v>
      </c>
      <c r="V75" s="58">
        <f t="shared" si="7"/>
        <v>0.73820885602660691</v>
      </c>
      <c r="W75" s="13"/>
      <c r="X75" s="3"/>
    </row>
    <row r="76" spans="4:24" s="1" customFormat="1">
      <c r="D76" s="5"/>
      <c r="E76" s="5"/>
      <c r="F76" s="5"/>
      <c r="G76" s="5"/>
      <c r="H76" s="5"/>
      <c r="O76" s="47"/>
      <c r="P76" s="57">
        <v>67.499999999999901</v>
      </c>
      <c r="Q76" s="57">
        <f t="shared" si="4"/>
        <v>2.8809231511854848E-2</v>
      </c>
      <c r="R76" s="57"/>
      <c r="S76" s="57"/>
      <c r="T76" s="57">
        <f t="shared" si="5"/>
        <v>2.5997522200303321E-2</v>
      </c>
      <c r="U76" s="57">
        <f t="shared" si="6"/>
        <v>0.75321860514830252</v>
      </c>
      <c r="V76" s="58">
        <f t="shared" si="7"/>
        <v>0.76372573359027762</v>
      </c>
      <c r="W76" s="13"/>
      <c r="X76" s="3"/>
    </row>
    <row r="77" spans="4:24" s="1" customFormat="1">
      <c r="D77" s="5"/>
      <c r="E77" s="5"/>
      <c r="F77" s="5"/>
      <c r="G77" s="5"/>
      <c r="H77" s="5"/>
      <c r="O77" s="47"/>
      <c r="P77" s="58">
        <v>68.449999999999903</v>
      </c>
      <c r="Q77" s="57">
        <f t="shared" si="4"/>
        <v>2.7046577104742335E-2</v>
      </c>
      <c r="R77" s="57"/>
      <c r="S77" s="57"/>
      <c r="T77" s="57">
        <f t="shared" si="5"/>
        <v>2.4247266643898042E-2</v>
      </c>
      <c r="U77" s="57">
        <f t="shared" si="6"/>
        <v>0.77975793257233439</v>
      </c>
      <c r="V77" s="58">
        <f t="shared" si="7"/>
        <v>0.78759361558525653</v>
      </c>
      <c r="W77" s="13"/>
      <c r="X77" s="3"/>
    </row>
    <row r="78" spans="4:24" s="1" customFormat="1">
      <c r="D78" s="5"/>
      <c r="E78" s="5"/>
      <c r="F78" s="5"/>
      <c r="G78" s="5"/>
      <c r="H78" s="5"/>
      <c r="O78" s="47"/>
      <c r="P78" s="58">
        <v>69.399999999999807</v>
      </c>
      <c r="Q78" s="57">
        <f t="shared" si="4"/>
        <v>2.5201517418384643E-2</v>
      </c>
      <c r="R78" s="57"/>
      <c r="S78" s="57"/>
      <c r="T78" s="57">
        <f t="shared" si="5"/>
        <v>2.2488859491628186E-2</v>
      </c>
      <c r="U78" s="57">
        <f t="shared" si="6"/>
        <v>0.80458101009291261</v>
      </c>
      <c r="V78" s="58">
        <f t="shared" si="7"/>
        <v>0.8097929860472679</v>
      </c>
      <c r="W78" s="13"/>
      <c r="X78" s="3"/>
    </row>
    <row r="79" spans="4:24" s="1" customFormat="1">
      <c r="D79" s="5"/>
      <c r="E79" s="5"/>
      <c r="F79" s="5"/>
      <c r="G79" s="5"/>
      <c r="H79" s="5"/>
      <c r="O79" s="47"/>
      <c r="P79" s="57">
        <v>70.349999999999795</v>
      </c>
      <c r="Q79" s="57">
        <f t="shared" si="4"/>
        <v>2.3306379570092819E-2</v>
      </c>
      <c r="R79" s="57"/>
      <c r="S79" s="57"/>
      <c r="T79" s="57">
        <f t="shared" si="5"/>
        <v>2.0744924581326558E-2</v>
      </c>
      <c r="U79" s="57">
        <f t="shared" si="6"/>
        <v>0.82762497070473684</v>
      </c>
      <c r="V79" s="58">
        <f t="shared" si="7"/>
        <v>0.83032706120151278</v>
      </c>
      <c r="W79" s="13"/>
      <c r="X79" s="3"/>
    </row>
    <row r="80" spans="4:24" s="1" customFormat="1">
      <c r="D80" s="5"/>
      <c r="E80" s="5"/>
      <c r="F80" s="5"/>
      <c r="G80" s="5"/>
      <c r="H80" s="5"/>
      <c r="O80" s="47"/>
      <c r="P80" s="58">
        <v>71.299999999999798</v>
      </c>
      <c r="Q80" s="57">
        <f t="shared" si="4"/>
        <v>2.1392260713598236E-2</v>
      </c>
      <c r="R80" s="57"/>
      <c r="S80" s="57"/>
      <c r="T80" s="57">
        <f t="shared" si="5"/>
        <v>1.9035285534157568E-2</v>
      </c>
      <c r="U80" s="57">
        <f t="shared" si="6"/>
        <v>0.84885714225114417</v>
      </c>
      <c r="V80" s="58">
        <f t="shared" si="7"/>
        <v>0.849219234107774</v>
      </c>
      <c r="W80" s="13"/>
      <c r="X80" s="3"/>
    </row>
    <row r="81" spans="4:24" s="1" customFormat="1">
      <c r="D81" s="5"/>
      <c r="E81" s="5"/>
      <c r="F81" s="5"/>
      <c r="G81" s="5"/>
      <c r="H81" s="5"/>
      <c r="O81" s="47"/>
      <c r="P81" s="58">
        <v>72.249999999999801</v>
      </c>
      <c r="Q81" s="57">
        <f t="shared" si="4"/>
        <v>1.9488225403259233E-2</v>
      </c>
      <c r="R81" s="57"/>
      <c r="S81" s="57"/>
      <c r="T81" s="57">
        <f t="shared" si="5"/>
        <v>1.7376841610398614E-2</v>
      </c>
      <c r="U81" s="57">
        <f t="shared" si="6"/>
        <v>0.86827348787153524</v>
      </c>
      <c r="V81" s="58">
        <f t="shared" si="7"/>
        <v>0.86651034669835036</v>
      </c>
      <c r="W81" s="13"/>
      <c r="X81" s="3"/>
    </row>
    <row r="82" spans="4:24" s="1" customFormat="1">
      <c r="D82" s="5"/>
      <c r="E82" s="5"/>
      <c r="F82" s="5"/>
      <c r="G82" s="5"/>
      <c r="H82" s="5"/>
      <c r="O82" s="47"/>
      <c r="P82" s="57">
        <v>73.199999999999804</v>
      </c>
      <c r="Q82" s="57">
        <f t="shared" si="4"/>
        <v>1.7620638804917436E-2</v>
      </c>
      <c r="R82" s="57"/>
      <c r="S82" s="57"/>
      <c r="T82" s="57">
        <f t="shared" si="5"/>
        <v>1.5783547547805157E-2</v>
      </c>
      <c r="U82" s="57">
        <f t="shared" si="6"/>
        <v>0.88589634672768158</v>
      </c>
      <c r="V82" s="58">
        <f t="shared" si="7"/>
        <v>0.88225589440464813</v>
      </c>
      <c r="W82" s="13"/>
      <c r="X82" s="3"/>
    </row>
    <row r="83" spans="4:24" s="1" customFormat="1">
      <c r="D83" s="5"/>
      <c r="E83" s="5"/>
      <c r="F83" s="5"/>
      <c r="G83" s="5"/>
      <c r="H83" s="5"/>
      <c r="O83" s="47"/>
      <c r="P83" s="58">
        <v>74.149999999999807</v>
      </c>
      <c r="Q83" s="57">
        <f t="shared" si="4"/>
        <v>1.5812653243349486E-2</v>
      </c>
      <c r="R83" s="57"/>
      <c r="S83" s="57"/>
      <c r="T83" s="57">
        <f t="shared" si="5"/>
        <v>1.4266482200293536E-2</v>
      </c>
      <c r="U83" s="57">
        <f t="shared" si="6"/>
        <v>0.90177161309309384</v>
      </c>
      <c r="V83" s="58">
        <f t="shared" si="7"/>
        <v>0.89652325506891506</v>
      </c>
      <c r="W83" s="13"/>
      <c r="X83" s="3"/>
    </row>
    <row r="84" spans="4:24" s="1" customFormat="1">
      <c r="D84" s="5"/>
      <c r="E84" s="5"/>
      <c r="F84" s="5"/>
      <c r="G84" s="5"/>
      <c r="H84" s="5"/>
      <c r="O84" s="47"/>
      <c r="P84" s="58">
        <v>75.099999999999795</v>
      </c>
      <c r="Q84" s="57">
        <f t="shared" si="4"/>
        <v>1.4083856434449515E-2</v>
      </c>
      <c r="R84" s="57"/>
      <c r="S84" s="57"/>
      <c r="T84" s="57">
        <f t="shared" si="5"/>
        <v>1.283398973306144E-2</v>
      </c>
      <c r="U84" s="57">
        <f t="shared" si="6"/>
        <v>0.91596550415942635</v>
      </c>
      <c r="V84" s="58">
        <f t="shared" si="7"/>
        <v>0.9093890188306365</v>
      </c>
      <c r="W84" s="13"/>
      <c r="X84" s="3"/>
    </row>
    <row r="85" spans="4:24" s="1" customFormat="1">
      <c r="D85" s="5"/>
      <c r="E85" s="5"/>
      <c r="F85" s="5"/>
      <c r="G85" s="5"/>
      <c r="H85" s="5"/>
      <c r="O85" s="47"/>
      <c r="P85" s="57">
        <v>76.049999999999798</v>
      </c>
      <c r="Q85" s="57">
        <f t="shared" si="4"/>
        <v>1.2450080943636237E-2</v>
      </c>
      <c r="R85" s="57"/>
      <c r="S85" s="57"/>
      <c r="T85" s="57">
        <f t="shared" si="5"/>
        <v>1.1491876994341269E-2</v>
      </c>
      <c r="U85" s="57">
        <f t="shared" si="6"/>
        <v>0.92856107061251725</v>
      </c>
      <c r="V85" s="58">
        <f t="shared" si="7"/>
        <v>0.92093648011406581</v>
      </c>
      <c r="W85" s="13"/>
      <c r="X85" s="3"/>
    </row>
    <row r="86" spans="4:24" s="1" customFormat="1">
      <c r="D86" s="5"/>
      <c r="E86" s="5"/>
      <c r="F86" s="5"/>
      <c r="G86" s="5"/>
      <c r="H86" s="5"/>
      <c r="O86" s="47"/>
      <c r="P86" s="58">
        <v>76.999999999999801</v>
      </c>
      <c r="Q86" s="57">
        <f t="shared" si="4"/>
        <v>1.0923366471250764E-2</v>
      </c>
      <c r="R86" s="57"/>
      <c r="S86" s="57"/>
      <c r="T86" s="57">
        <f t="shared" si="5"/>
        <v>1.0243651304634435E-2</v>
      </c>
      <c r="U86" s="57">
        <f t="shared" si="6"/>
        <v>0.93965459973627508</v>
      </c>
      <c r="V86" s="58">
        <f t="shared" si="7"/>
        <v>0.93125333752443817</v>
      </c>
      <c r="W86" s="13"/>
      <c r="X86" s="3"/>
    </row>
    <row r="87" spans="4:24" s="1" customFormat="1">
      <c r="D87" s="5"/>
      <c r="E87" s="5"/>
      <c r="F87" s="5"/>
      <c r="G87" s="5"/>
      <c r="H87" s="5"/>
      <c r="O87" s="47"/>
      <c r="P87" s="58">
        <v>77.949999999999804</v>
      </c>
      <c r="Q87" s="57">
        <f t="shared" si="4"/>
        <v>9.5120599099162151E-3</v>
      </c>
      <c r="R87" s="57"/>
      <c r="S87" s="57"/>
      <c r="T87" s="57">
        <f t="shared" si="5"/>
        <v>9.0907841048215032E-3</v>
      </c>
      <c r="U87" s="57">
        <f t="shared" si="6"/>
        <v>0.94935204954678754</v>
      </c>
      <c r="V87" s="58">
        <f t="shared" si="7"/>
        <v>0.94042963302053373</v>
      </c>
      <c r="W87" s="13"/>
      <c r="X87" s="3"/>
    </row>
    <row r="88" spans="4:24" s="1" customFormat="1">
      <c r="D88" s="5"/>
      <c r="E88" s="5"/>
      <c r="F88" s="5"/>
      <c r="G88" s="5"/>
      <c r="H88" s="5"/>
      <c r="O88" s="47"/>
      <c r="P88" s="57">
        <v>78.899999999999807</v>
      </c>
      <c r="Q88" s="57">
        <f t="shared" si="4"/>
        <v>8.2210330338240156E-3</v>
      </c>
      <c r="R88" s="57"/>
      <c r="S88" s="57"/>
      <c r="T88" s="57">
        <f t="shared" si="5"/>
        <v>8.0329875129292686E-3</v>
      </c>
      <c r="U88" s="57">
        <f t="shared" si="6"/>
        <v>0.95776563560923444</v>
      </c>
      <c r="V88" s="58">
        <f t="shared" si="7"/>
        <v>0.94855594863879089</v>
      </c>
      <c r="W88" s="13"/>
      <c r="X88" s="3"/>
    </row>
    <row r="89" spans="4:24" s="1" customFormat="1">
      <c r="D89" s="5"/>
      <c r="E89" s="5"/>
      <c r="F89" s="5"/>
      <c r="G89" s="5"/>
      <c r="H89" s="5"/>
      <c r="O89" s="47"/>
      <c r="P89" s="58">
        <v>79.849999999999795</v>
      </c>
      <c r="Q89" s="57">
        <f t="shared" si="4"/>
        <v>7.0519943103371681E-3</v>
      </c>
      <c r="R89" s="57"/>
      <c r="S89" s="57"/>
      <c r="T89" s="57">
        <f t="shared" si="5"/>
        <v>7.0684926972569987E-3</v>
      </c>
      <c r="U89" s="57">
        <f t="shared" si="6"/>
        <v>0.96501067131858265</v>
      </c>
      <c r="V89" s="58">
        <f t="shared" si="7"/>
        <v>0.95572186761002142</v>
      </c>
      <c r="W89" s="13"/>
      <c r="X89" s="3"/>
    </row>
    <row r="90" spans="4:24" s="1" customFormat="1">
      <c r="D90" s="5"/>
      <c r="E90" s="5"/>
      <c r="F90" s="5"/>
      <c r="G90" s="5"/>
      <c r="H90" s="5"/>
      <c r="O90" s="47"/>
      <c r="P90" s="58">
        <v>80.799999999999798</v>
      </c>
      <c r="Q90" s="57">
        <f t="shared" si="4"/>
        <v>6.0038696782817504E-3</v>
      </c>
      <c r="R90" s="57"/>
      <c r="S90" s="57"/>
      <c r="T90" s="57">
        <f t="shared" si="5"/>
        <v>6.1943209426772684E-3</v>
      </c>
      <c r="U90" s="57">
        <f t="shared" si="6"/>
        <v>0.97120273917547195</v>
      </c>
      <c r="V90" s="58">
        <f t="shared" si="7"/>
        <v>0.96201469710352594</v>
      </c>
      <c r="W90" s="13"/>
      <c r="X90" s="3"/>
    </row>
    <row r="91" spans="4:24" s="1" customFormat="1">
      <c r="D91" s="5"/>
      <c r="E91" s="5"/>
      <c r="F91" s="5"/>
      <c r="G91" s="5"/>
      <c r="H91" s="5"/>
      <c r="O91" s="47"/>
      <c r="P91" s="57">
        <v>81.749999999999801</v>
      </c>
      <c r="Q91" s="57">
        <f t="shared" si="4"/>
        <v>5.0732271019963285E-3</v>
      </c>
      <c r="R91" s="57"/>
      <c r="S91" s="57"/>
      <c r="T91" s="57">
        <f t="shared" si="5"/>
        <v>5.4065402523850127E-3</v>
      </c>
      <c r="U91" s="57">
        <f t="shared" si="6"/>
        <v>0.97645524655366378</v>
      </c>
      <c r="V91" s="58">
        <f t="shared" si="7"/>
        <v>0.96751844210418658</v>
      </c>
      <c r="W91" s="13"/>
      <c r="X91" s="3"/>
    </row>
    <row r="92" spans="4:24" s="1" customFormat="1">
      <c r="D92" s="5"/>
      <c r="E92" s="5"/>
      <c r="F92" s="5"/>
      <c r="G92" s="5"/>
      <c r="H92" s="5"/>
      <c r="O92" s="47"/>
      <c r="P92" s="58">
        <v>82.699999999999804</v>
      </c>
      <c r="Q92" s="57">
        <f t="shared" si="4"/>
        <v>4.2547210755724384E-3</v>
      </c>
      <c r="R92" s="57"/>
      <c r="S92" s="57"/>
      <c r="T92" s="57">
        <f t="shared" si="5"/>
        <v>4.7005021990779794E-3</v>
      </c>
      <c r="U92" s="57">
        <f t="shared" si="6"/>
        <v>0.980877396071966</v>
      </c>
      <c r="V92" s="58">
        <f t="shared" si="7"/>
        <v>0.97231301402771309</v>
      </c>
      <c r="W92" s="13"/>
      <c r="X92" s="3"/>
    </row>
    <row r="93" spans="4:24" s="1" customFormat="1">
      <c r="D93" s="5"/>
      <c r="E93" s="5"/>
      <c r="F93" s="5"/>
      <c r="G93" s="5"/>
      <c r="H93" s="5"/>
      <c r="O93" s="47"/>
      <c r="P93" s="58">
        <v>83.649999999999807</v>
      </c>
      <c r="Q93" s="57">
        <f t="shared" si="4"/>
        <v>3.5415357392568785E-3</v>
      </c>
      <c r="R93" s="57"/>
      <c r="S93" s="57"/>
      <c r="T93" s="57">
        <f t="shared" si="5"/>
        <v>4.0710554516604509E-3</v>
      </c>
      <c r="U93" s="57">
        <f t="shared" si="6"/>
        <v>0.98457257915418084</v>
      </c>
      <c r="V93" s="58">
        <f t="shared" si="7"/>
        <v>0.97647365348541126</v>
      </c>
      <c r="W93" s="13"/>
      <c r="X93" s="3"/>
    </row>
    <row r="94" spans="4:24" s="1" customFormat="1">
      <c r="D94" s="5"/>
      <c r="E94" s="5"/>
      <c r="F94" s="5"/>
      <c r="G94" s="5"/>
      <c r="H94" s="5"/>
      <c r="O94" s="47"/>
      <c r="P94" s="57">
        <v>84.599999999999795</v>
      </c>
      <c r="Q94" s="57">
        <f t="shared" si="4"/>
        <v>2.9258085633160481E-3</v>
      </c>
      <c r="R94" s="57"/>
      <c r="S94" s="57"/>
      <c r="T94" s="57">
        <f t="shared" si="5"/>
        <v>3.5127339125714482E-3</v>
      </c>
      <c r="U94" s="57">
        <f t="shared" si="6"/>
        <v>0.98763718260298494</v>
      </c>
      <c r="V94" s="58">
        <f t="shared" si="7"/>
        <v>0.98007054394869586</v>
      </c>
      <c r="W94" s="13"/>
      <c r="X94" s="3"/>
    </row>
    <row r="95" spans="4:24" s="1" customFormat="1">
      <c r="D95" s="5"/>
      <c r="E95" s="5"/>
      <c r="F95" s="5"/>
      <c r="G95" s="5"/>
      <c r="H95" s="5"/>
      <c r="O95" s="47"/>
      <c r="P95" s="58">
        <v>85.549999999999798</v>
      </c>
      <c r="Q95" s="57">
        <f t="shared" si="4"/>
        <v>2.3990203288816944E-3</v>
      </c>
      <c r="R95" s="57"/>
      <c r="S95" s="57"/>
      <c r="T95" s="57">
        <f t="shared" si="5"/>
        <v>3.0199186828742215E-3</v>
      </c>
      <c r="U95" s="57">
        <f t="shared" si="6"/>
        <v>0.99015978263845528</v>
      </c>
      <c r="V95" s="58">
        <f t="shared" si="7"/>
        <v>0.98316859172936788</v>
      </c>
      <c r="W95" s="13"/>
      <c r="X95" s="3"/>
    </row>
    <row r="96" spans="4:24" s="1" customFormat="1">
      <c r="D96" s="5"/>
      <c r="E96" s="5"/>
      <c r="F96" s="5"/>
      <c r="G96" s="5"/>
      <c r="H96" s="5"/>
      <c r="O96" s="47"/>
      <c r="P96" s="58">
        <v>86.499999999999801</v>
      </c>
      <c r="Q96" s="57">
        <f t="shared" si="4"/>
        <v>1.9523410827069199E-3</v>
      </c>
      <c r="R96" s="57"/>
      <c r="S96" s="57"/>
      <c r="T96" s="57">
        <f t="shared" si="5"/>
        <v>2.586974119804956E-3</v>
      </c>
      <c r="U96" s="57">
        <f t="shared" si="6"/>
        <v>0.99222068916767181</v>
      </c>
      <c r="V96" s="58">
        <f t="shared" si="7"/>
        <v>0.98582734746404854</v>
      </c>
      <c r="W96" s="13"/>
      <c r="X96" s="3"/>
    </row>
    <row r="97" spans="4:24" s="1" customFormat="1">
      <c r="D97" s="5"/>
      <c r="E97" s="5"/>
      <c r="F97" s="5"/>
      <c r="G97" s="5"/>
      <c r="H97" s="5"/>
      <c r="O97" s="47"/>
      <c r="P97" s="57">
        <v>87.449999999999804</v>
      </c>
      <c r="Q97" s="57">
        <f t="shared" si="4"/>
        <v>1.576925593227011E-3</v>
      </c>
      <c r="R97" s="57"/>
      <c r="S97" s="57"/>
      <c r="T97" s="57">
        <f t="shared" si="5"/>
        <v>2.2083590700301119E-3</v>
      </c>
      <c r="U97" s="57">
        <f t="shared" si="6"/>
        <v>0.99389179509102799</v>
      </c>
      <c r="V97" s="58">
        <f t="shared" si="7"/>
        <v>0.98810104494909334</v>
      </c>
      <c r="W97" s="13"/>
      <c r="X97" s="3"/>
    </row>
    <row r="98" spans="4:24" s="1" customFormat="1">
      <c r="D98" s="5"/>
      <c r="E98" s="5"/>
      <c r="F98" s="5"/>
      <c r="G98" s="5"/>
      <c r="H98" s="5"/>
      <c r="O98" s="47"/>
      <c r="P98" s="58">
        <v>88.399999999999807</v>
      </c>
      <c r="Q98" s="57">
        <f t="shared" si="4"/>
        <v>1.2641553703101182E-3</v>
      </c>
      <c r="R98" s="57"/>
      <c r="S98" s="57"/>
      <c r="T98" s="57">
        <f t="shared" si="5"/>
        <v>1.8787149665146681E-3</v>
      </c>
      <c r="U98" s="57">
        <f t="shared" si="6"/>
        <v>0.99523668101319374</v>
      </c>
      <c r="V98" s="58">
        <f t="shared" si="7"/>
        <v>0.99003873450475155</v>
      </c>
      <c r="W98" s="13"/>
      <c r="X98" s="3"/>
    </row>
    <row r="99" spans="4:24" s="1" customFormat="1">
      <c r="D99" s="5"/>
      <c r="E99" s="5"/>
      <c r="F99" s="5"/>
      <c r="G99" s="5"/>
      <c r="H99" s="5"/>
      <c r="O99" s="47"/>
      <c r="P99" s="58">
        <v>89.349999999999795</v>
      </c>
      <c r="Q99" s="57">
        <f t="shared" si="4"/>
        <v>1.0058273711717129E-3</v>
      </c>
      <c r="R99" s="57"/>
      <c r="S99" s="57"/>
      <c r="T99" s="57">
        <f t="shared" si="5"/>
        <v>1.5929328893520629E-3</v>
      </c>
      <c r="U99" s="57">
        <f t="shared" si="6"/>
        <v>0.99631092443186431</v>
      </c>
      <c r="V99" s="58">
        <f t="shared" si="7"/>
        <v>0.991684489861001</v>
      </c>
      <c r="W99" s="13"/>
      <c r="X99" s="3"/>
    </row>
    <row r="100" spans="4:24" s="1" customFormat="1">
      <c r="D100" s="5"/>
      <c r="E100" s="5"/>
      <c r="F100" s="5"/>
      <c r="G100" s="5"/>
      <c r="H100" s="5"/>
      <c r="O100" s="47"/>
      <c r="P100" s="57">
        <v>90.299999999999798</v>
      </c>
      <c r="Q100" s="57">
        <f t="shared" si="4"/>
        <v>7.9429200122445168E-4</v>
      </c>
      <c r="R100" s="57"/>
      <c r="S100" s="57"/>
      <c r="T100" s="57">
        <f t="shared" si="5"/>
        <v>1.3462019367612697E-3</v>
      </c>
      <c r="U100" s="57">
        <f t="shared" si="6"/>
        <v>0.99716256382263524</v>
      </c>
      <c r="V100" s="58">
        <f t="shared" si="7"/>
        <v>0.99307766968171984</v>
      </c>
      <c r="W100" s="13"/>
      <c r="X100" s="3"/>
    </row>
    <row r="101" spans="4:24" s="1" customFormat="1">
      <c r="D101" s="5"/>
      <c r="E101" s="5"/>
      <c r="F101" s="5"/>
      <c r="G101" s="5"/>
      <c r="H101" s="5"/>
      <c r="O101" s="47"/>
      <c r="P101" s="58">
        <v>91.249999999999702</v>
      </c>
      <c r="Q101" s="57">
        <f t="shared" si="4"/>
        <v>6.2254488907446644E-4</v>
      </c>
      <c r="R101" s="57"/>
      <c r="S101" s="57"/>
      <c r="T101" s="57">
        <f t="shared" si="5"/>
        <v>1.1340413590107308E-3</v>
      </c>
      <c r="U101" s="57">
        <f t="shared" si="6"/>
        <v>0.99783267145425658</v>
      </c>
      <c r="V101" s="58">
        <f t="shared" si="7"/>
        <v>0.99425321713330495</v>
      </c>
      <c r="W101" s="13"/>
      <c r="X101" s="3"/>
    </row>
    <row r="102" spans="4:24" s="1" customFormat="1">
      <c r="D102" s="5"/>
      <c r="E102" s="5"/>
      <c r="F102" s="5"/>
      <c r="G102" s="5"/>
      <c r="H102" s="5"/>
      <c r="O102" s="47"/>
      <c r="P102" s="58">
        <v>92.199999999999704</v>
      </c>
      <c r="Q102" s="57">
        <f t="shared" si="4"/>
        <v>4.8427817662262076E-4</v>
      </c>
      <c r="R102" s="57"/>
      <c r="S102" s="57"/>
      <c r="T102" s="57">
        <f t="shared" si="5"/>
        <v>9.5231890249681899E-4</v>
      </c>
      <c r="U102" s="57">
        <f t="shared" si="6"/>
        <v>0.99835599366994343</v>
      </c>
      <c r="V102" s="58">
        <f t="shared" si="7"/>
        <v>0.99524198323916169</v>
      </c>
      <c r="W102" s="13"/>
      <c r="X102" s="3"/>
    </row>
    <row r="103" spans="4:24" s="1" customFormat="1">
      <c r="D103" s="5"/>
      <c r="E103" s="5"/>
      <c r="F103" s="5"/>
      <c r="G103" s="5"/>
      <c r="H103" s="5"/>
      <c r="O103" s="47"/>
      <c r="P103" s="57">
        <v>93.149999999999693</v>
      </c>
      <c r="Q103" s="57">
        <f t="shared" si="4"/>
        <v>3.7389776460275626E-4</v>
      </c>
      <c r="R103" s="57"/>
      <c r="S103" s="57"/>
      <c r="T103" s="57">
        <f t="shared" si="5"/>
        <v>7.9725771940102746E-4</v>
      </c>
      <c r="U103" s="57">
        <f t="shared" si="6"/>
        <v>0.9987616231984332</v>
      </c>
      <c r="V103" s="58">
        <f t="shared" si="7"/>
        <v>0.99607106204861451</v>
      </c>
      <c r="W103" s="13"/>
      <c r="X103" s="3"/>
    </row>
    <row r="104" spans="4:24" s="1" customFormat="1">
      <c r="D104" s="5"/>
      <c r="E104" s="5"/>
      <c r="F104" s="5"/>
      <c r="G104" s="5"/>
      <c r="H104" s="5"/>
      <c r="O104" s="47"/>
      <c r="P104" s="58">
        <v>94.099999999999696</v>
      </c>
      <c r="Q104" s="57">
        <f t="shared" si="4"/>
        <v>2.8651316513424429E-4</v>
      </c>
      <c r="R104" s="57"/>
      <c r="S104" s="57"/>
      <c r="T104" s="57">
        <f t="shared" si="5"/>
        <v>6.6543404377439558E-4</v>
      </c>
      <c r="U104" s="57">
        <f t="shared" si="6"/>
        <v>0.99907367431235161</v>
      </c>
      <c r="V104" s="58">
        <f t="shared" si="7"/>
        <v>0.99676412781712187</v>
      </c>
      <c r="W104" s="13"/>
      <c r="X104" s="3"/>
    </row>
    <row r="105" spans="4:24" s="1" customFormat="1">
      <c r="D105" s="5"/>
      <c r="E105" s="5"/>
      <c r="F105" s="5"/>
      <c r="G105" s="5"/>
      <c r="H105" s="5"/>
      <c r="O105" s="47"/>
      <c r="P105" s="58">
        <v>95.049999999999699</v>
      </c>
      <c r="Q105" s="57">
        <f t="shared" si="4"/>
        <v>2.1790642700111643E-4</v>
      </c>
      <c r="R105" s="57"/>
      <c r="S105" s="57"/>
      <c r="T105" s="57">
        <f t="shared" si="5"/>
        <v>5.5376763818044614E-4</v>
      </c>
      <c r="U105" s="57">
        <f t="shared" si="6"/>
        <v>0.99931193790975459</v>
      </c>
      <c r="V105" s="58">
        <f t="shared" si="7"/>
        <v>0.99734176639464511</v>
      </c>
      <c r="W105" s="13"/>
      <c r="X105" s="3"/>
    </row>
    <row r="106" spans="4:24" s="1" customFormat="1">
      <c r="D106" s="5"/>
      <c r="E106" s="5"/>
      <c r="F106" s="5"/>
      <c r="G106" s="5"/>
      <c r="H106" s="5"/>
      <c r="O106" s="47"/>
      <c r="P106" s="57">
        <v>95.999999999999702</v>
      </c>
      <c r="Q106" s="57">
        <f t="shared" si="4"/>
        <v>1.6448611401646699E-4</v>
      </c>
      <c r="R106" s="57"/>
      <c r="S106" s="57"/>
      <c r="T106" s="57">
        <f t="shared" si="5"/>
        <v>4.5950679365179385E-4</v>
      </c>
      <c r="U106" s="57">
        <f t="shared" si="6"/>
        <v>0.99949249952644337</v>
      </c>
      <c r="V106" s="58">
        <f t="shared" si="7"/>
        <v>0.99782179481912936</v>
      </c>
      <c r="W106" s="13"/>
      <c r="X106" s="3"/>
    </row>
    <row r="107" spans="4:24" s="1" customFormat="1">
      <c r="D107" s="5"/>
      <c r="E107" s="5"/>
      <c r="F107" s="5"/>
      <c r="G107" s="5"/>
      <c r="H107" s="5"/>
      <c r="O107" s="47"/>
      <c r="P107" s="58">
        <v>96.949999999999704</v>
      </c>
      <c r="Q107" s="57">
        <f t="shared" si="4"/>
        <v>1.2323162772525542E-4</v>
      </c>
      <c r="R107" s="57"/>
      <c r="S107" s="57"/>
      <c r="T107" s="57">
        <f t="shared" si="5"/>
        <v>3.8020943398724914E-4</v>
      </c>
      <c r="U107" s="57">
        <f t="shared" si="6"/>
        <v>0.99962830865317565</v>
      </c>
      <c r="V107" s="58">
        <f t="shared" si="7"/>
        <v>0.99821956469593554</v>
      </c>
      <c r="W107" s="13"/>
      <c r="X107" s="3"/>
    </row>
    <row r="108" spans="4:24" s="1" customFormat="1">
      <c r="D108" s="5"/>
      <c r="E108" s="5"/>
      <c r="F108" s="5"/>
      <c r="G108" s="5"/>
      <c r="H108" s="5"/>
      <c r="O108" s="47"/>
      <c r="P108" s="58">
        <v>97.899999999999693</v>
      </c>
      <c r="Q108" s="57">
        <f t="shared" si="4"/>
        <v>9.1632360210728168E-5</v>
      </c>
      <c r="R108" s="57"/>
      <c r="S108" s="57"/>
      <c r="T108" s="57">
        <f t="shared" si="5"/>
        <v>3.1372164459073895E-4</v>
      </c>
      <c r="U108" s="57">
        <f t="shared" si="6"/>
        <v>0.99972969238202869</v>
      </c>
      <c r="V108" s="58">
        <f t="shared" si="7"/>
        <v>0.99854824630744732</v>
      </c>
      <c r="W108" s="13"/>
      <c r="X108" s="3"/>
    </row>
    <row r="109" spans="4:24" s="1" customFormat="1">
      <c r="D109" s="5"/>
      <c r="E109" s="5"/>
      <c r="F109" s="5"/>
      <c r="G109" s="5"/>
      <c r="H109" s="5"/>
      <c r="O109" s="47"/>
      <c r="P109" s="58">
        <v>98.849999999999696</v>
      </c>
      <c r="Q109" s="57">
        <f t="shared" si="4"/>
        <v>6.7625315552648549E-5</v>
      </c>
      <c r="R109" s="57"/>
      <c r="S109" s="57"/>
      <c r="T109" s="57">
        <f t="shared" si="5"/>
        <v>2.5815472458951824E-4</v>
      </c>
      <c r="U109" s="57">
        <f t="shared" si="6"/>
        <v>0.99980481026594126</v>
      </c>
      <c r="V109" s="58">
        <f t="shared" si="7"/>
        <v>0.9988190915450661</v>
      </c>
      <c r="W109" s="13"/>
      <c r="X109" s="3"/>
    </row>
    <row r="110" spans="4:24" s="1" customFormat="1">
      <c r="D110" s="5"/>
      <c r="E110" s="5"/>
      <c r="F110" s="5"/>
      <c r="G110" s="5"/>
      <c r="H110" s="5"/>
      <c r="O110" s="47"/>
      <c r="P110" s="57">
        <v>99.799999999999699</v>
      </c>
      <c r="Q110" s="57">
        <f t="shared" si="4"/>
        <v>4.9534009125492744E-5</v>
      </c>
      <c r="R110" s="57"/>
      <c r="S110" s="57"/>
      <c r="T110" s="57">
        <f t="shared" si="5"/>
        <v>2.118616548522849E-4</v>
      </c>
      <c r="U110" s="57">
        <f t="shared" si="6"/>
        <v>0.99986005033475334</v>
      </c>
      <c r="V110" s="58">
        <f t="shared" si="7"/>
        <v>0.99904167470030114</v>
      </c>
      <c r="W110" s="13"/>
      <c r="X110" s="3"/>
    </row>
    <row r="111" spans="4:24" s="1" customFormat="1">
      <c r="D111" s="5"/>
      <c r="E111" s="5"/>
      <c r="F111" s="5"/>
      <c r="G111" s="5"/>
      <c r="H111" s="5"/>
      <c r="O111" s="47"/>
      <c r="P111" s="58">
        <v>100.75</v>
      </c>
      <c r="Q111" s="57">
        <f t="shared" si="4"/>
        <v>3.6010686322611328E-5</v>
      </c>
      <c r="R111" s="57"/>
      <c r="S111" s="57"/>
      <c r="T111" s="57">
        <f t="shared" si="5"/>
        <v>1.7341368763137212E-4</v>
      </c>
      <c r="U111" s="57">
        <f t="shared" si="6"/>
        <v>0.99990036850894182</v>
      </c>
      <c r="V111" s="58">
        <f t="shared" si="7"/>
        <v>0.99922411090925045</v>
      </c>
      <c r="W111" s="13"/>
      <c r="X111" s="3"/>
    </row>
    <row r="112" spans="4:24" s="1" customFormat="1">
      <c r="D112" s="5"/>
      <c r="E112" s="5"/>
      <c r="F112" s="5"/>
      <c r="G112" s="5"/>
      <c r="H112" s="5"/>
      <c r="O112" s="47"/>
      <c r="P112" s="58"/>
      <c r="Q112" s="57"/>
      <c r="R112" s="57"/>
      <c r="S112" s="57"/>
      <c r="T112" s="57"/>
      <c r="U112" s="57"/>
      <c r="V112" s="57"/>
      <c r="W112" s="13"/>
      <c r="X112" s="3"/>
    </row>
    <row r="113" spans="4:24" s="1" customFormat="1">
      <c r="D113" s="5"/>
      <c r="E113" s="5"/>
      <c r="F113" s="5"/>
      <c r="G113" s="5"/>
      <c r="H113" s="5"/>
      <c r="O113" s="47"/>
      <c r="P113" s="57"/>
      <c r="Q113" s="57"/>
      <c r="R113" s="57"/>
      <c r="S113" s="57"/>
      <c r="T113" s="57"/>
      <c r="U113" s="57"/>
      <c r="V113" s="57"/>
      <c r="W113" s="13"/>
      <c r="X113" s="3"/>
    </row>
    <row r="114" spans="4:24" s="1" customFormat="1">
      <c r="D114" s="5"/>
      <c r="E114" s="5"/>
      <c r="F114" s="5"/>
      <c r="G114" s="5"/>
      <c r="H114" s="5"/>
      <c r="O114" s="47"/>
      <c r="P114" s="58"/>
      <c r="Q114" s="57"/>
      <c r="R114" s="57"/>
      <c r="S114" s="57"/>
      <c r="T114" s="57"/>
      <c r="U114" s="57"/>
      <c r="V114" s="57"/>
      <c r="W114" s="13"/>
      <c r="X114" s="3"/>
    </row>
    <row r="115" spans="4:24" s="1" customFormat="1">
      <c r="D115" s="5"/>
      <c r="E115" s="5"/>
      <c r="F115" s="5"/>
      <c r="G115" s="5"/>
      <c r="H115" s="5"/>
      <c r="O115" s="47"/>
      <c r="P115" s="57"/>
      <c r="Q115" s="57"/>
      <c r="R115" s="57"/>
      <c r="S115" s="57"/>
      <c r="T115" s="57"/>
      <c r="U115" s="57"/>
      <c r="V115" s="57"/>
      <c r="W115" s="13"/>
      <c r="X115" s="3"/>
    </row>
    <row r="116" spans="4:24" s="1" customFormat="1">
      <c r="D116" s="5"/>
      <c r="E116" s="5"/>
      <c r="F116" s="5"/>
      <c r="G116" s="5"/>
      <c r="H116" s="5"/>
      <c r="O116" s="47"/>
      <c r="P116" s="58"/>
      <c r="Q116" s="57"/>
      <c r="R116" s="57"/>
      <c r="S116" s="57"/>
      <c r="T116" s="57"/>
      <c r="U116" s="57"/>
      <c r="V116" s="57"/>
      <c r="W116" s="13"/>
      <c r="X116" s="3"/>
    </row>
    <row r="117" spans="4:24" s="1" customFormat="1">
      <c r="D117" s="5"/>
      <c r="E117" s="5"/>
      <c r="F117" s="5"/>
      <c r="G117" s="5"/>
      <c r="H117" s="5"/>
      <c r="O117" s="47"/>
      <c r="P117" s="57"/>
      <c r="Q117" s="57"/>
      <c r="R117" s="57"/>
      <c r="S117" s="57"/>
      <c r="T117" s="57"/>
      <c r="U117" s="57"/>
      <c r="V117" s="57"/>
      <c r="W117" s="13"/>
      <c r="X117" s="3"/>
    </row>
    <row r="118" spans="4:24" s="1" customFormat="1">
      <c r="D118" s="5"/>
      <c r="E118" s="5"/>
      <c r="F118" s="5"/>
      <c r="G118" s="5"/>
      <c r="H118" s="5"/>
      <c r="O118" s="47"/>
      <c r="P118" s="58"/>
      <c r="Q118" s="57"/>
      <c r="R118" s="57"/>
      <c r="S118" s="57"/>
      <c r="T118" s="57"/>
      <c r="U118" s="57"/>
      <c r="V118" s="57"/>
      <c r="W118" s="13"/>
      <c r="X118" s="3"/>
    </row>
    <row r="119" spans="4:24" s="1" customFormat="1">
      <c r="D119" s="5"/>
      <c r="E119" s="5"/>
      <c r="F119" s="5"/>
      <c r="G119" s="5"/>
      <c r="H119" s="5"/>
      <c r="O119" s="47"/>
      <c r="P119" s="57"/>
      <c r="Q119" s="57"/>
      <c r="R119" s="57"/>
      <c r="S119" s="57"/>
      <c r="T119" s="57"/>
      <c r="U119" s="57"/>
      <c r="V119" s="57"/>
      <c r="W119" s="13"/>
      <c r="X119" s="3"/>
    </row>
    <row r="120" spans="4:24" s="1" customFormat="1">
      <c r="D120" s="5"/>
      <c r="E120" s="5"/>
      <c r="F120" s="5"/>
      <c r="G120" s="5"/>
      <c r="H120" s="5"/>
      <c r="O120" s="47"/>
      <c r="P120" s="58"/>
      <c r="Q120" s="57"/>
      <c r="R120" s="57"/>
      <c r="S120" s="57"/>
      <c r="T120" s="57"/>
      <c r="U120" s="57"/>
      <c r="V120" s="57"/>
      <c r="W120" s="13"/>
      <c r="X120" s="3"/>
    </row>
    <row r="121" spans="4:24" s="1" customFormat="1">
      <c r="D121" s="5"/>
      <c r="E121" s="5"/>
      <c r="F121" s="5"/>
      <c r="G121" s="5"/>
      <c r="H121" s="5"/>
      <c r="O121" s="47"/>
      <c r="P121" s="57"/>
      <c r="Q121" s="57"/>
      <c r="R121" s="57"/>
      <c r="S121" s="57"/>
      <c r="T121" s="57"/>
      <c r="U121" s="57"/>
      <c r="V121" s="57"/>
      <c r="W121" s="13"/>
      <c r="X121" s="3"/>
    </row>
    <row r="122" spans="4:24" s="1" customFormat="1">
      <c r="D122" s="5"/>
      <c r="E122" s="5"/>
      <c r="F122" s="5"/>
      <c r="G122" s="5"/>
      <c r="H122" s="5"/>
      <c r="O122" s="47"/>
      <c r="P122" s="58"/>
      <c r="Q122" s="57"/>
      <c r="R122" s="57"/>
      <c r="S122" s="57"/>
      <c r="T122" s="57"/>
      <c r="U122" s="57"/>
      <c r="V122" s="57"/>
      <c r="W122" s="13"/>
      <c r="X122" s="3"/>
    </row>
    <row r="123" spans="4:24" s="1" customFormat="1">
      <c r="D123" s="5"/>
      <c r="E123" s="5"/>
      <c r="F123" s="5"/>
      <c r="G123" s="5"/>
      <c r="H123" s="5"/>
      <c r="O123" s="47"/>
      <c r="P123" s="57"/>
      <c r="Q123" s="57"/>
      <c r="R123" s="57"/>
      <c r="S123" s="57"/>
      <c r="T123" s="57"/>
      <c r="U123" s="57"/>
      <c r="V123" s="57"/>
      <c r="W123" s="13"/>
      <c r="X123" s="3"/>
    </row>
    <row r="124" spans="4:24" s="1" customFormat="1">
      <c r="D124" s="5"/>
      <c r="E124" s="5"/>
      <c r="F124" s="5"/>
      <c r="G124" s="5"/>
      <c r="H124" s="5"/>
      <c r="O124" s="47"/>
      <c r="P124" s="58"/>
      <c r="Q124" s="57"/>
      <c r="R124" s="57"/>
      <c r="S124" s="57"/>
      <c r="T124" s="57"/>
      <c r="U124" s="57"/>
      <c r="V124" s="57"/>
      <c r="W124" s="13"/>
      <c r="X124" s="3"/>
    </row>
    <row r="125" spans="4:24" s="1" customFormat="1">
      <c r="D125" s="5"/>
      <c r="E125" s="5"/>
      <c r="F125" s="5"/>
      <c r="G125" s="5"/>
      <c r="H125" s="5"/>
      <c r="O125" s="47"/>
      <c r="P125" s="57"/>
      <c r="Q125" s="57"/>
      <c r="R125" s="57"/>
      <c r="S125" s="57"/>
      <c r="T125" s="57"/>
      <c r="U125" s="57"/>
      <c r="V125" s="57"/>
      <c r="W125" s="13"/>
      <c r="X125" s="3"/>
    </row>
    <row r="126" spans="4:24" s="1" customFormat="1">
      <c r="D126" s="5"/>
      <c r="E126" s="5"/>
      <c r="F126" s="5"/>
      <c r="G126" s="5"/>
      <c r="H126" s="5"/>
      <c r="O126" s="47"/>
      <c r="P126" s="58"/>
      <c r="Q126" s="57"/>
      <c r="R126" s="57"/>
      <c r="S126" s="57"/>
      <c r="T126" s="57"/>
      <c r="U126" s="57"/>
      <c r="V126" s="57"/>
      <c r="W126" s="13"/>
      <c r="X126" s="3"/>
    </row>
    <row r="127" spans="4:24" s="1" customFormat="1">
      <c r="D127" s="5"/>
      <c r="E127" s="5"/>
      <c r="F127" s="5"/>
      <c r="G127" s="5"/>
      <c r="H127" s="5"/>
      <c r="O127" s="47"/>
      <c r="P127" s="57"/>
      <c r="Q127" s="57"/>
      <c r="R127" s="57"/>
      <c r="S127" s="57"/>
      <c r="T127" s="57"/>
      <c r="U127" s="57"/>
      <c r="V127" s="57"/>
      <c r="W127" s="13"/>
      <c r="X127" s="3"/>
    </row>
    <row r="128" spans="4:24" s="1" customFormat="1">
      <c r="D128" s="5"/>
      <c r="E128" s="5"/>
      <c r="F128" s="5"/>
      <c r="G128" s="5"/>
      <c r="H128" s="5"/>
      <c r="O128" s="47"/>
      <c r="P128" s="58"/>
      <c r="Q128" s="57"/>
      <c r="R128" s="57"/>
      <c r="S128" s="57"/>
      <c r="T128" s="57"/>
      <c r="U128" s="57"/>
      <c r="V128" s="57"/>
      <c r="W128" s="13"/>
      <c r="X128" s="3"/>
    </row>
    <row r="129" spans="4:24" s="1" customFormat="1">
      <c r="D129" s="5"/>
      <c r="E129" s="5"/>
      <c r="F129" s="5"/>
      <c r="G129" s="5"/>
      <c r="H129" s="5"/>
      <c r="O129" s="47"/>
      <c r="P129" s="57"/>
      <c r="Q129" s="57"/>
      <c r="R129" s="57"/>
      <c r="S129" s="57"/>
      <c r="T129" s="57"/>
      <c r="U129" s="57"/>
      <c r="V129" s="57"/>
      <c r="W129" s="13"/>
      <c r="X129" s="3"/>
    </row>
    <row r="130" spans="4:24" s="1" customFormat="1">
      <c r="D130" s="5"/>
      <c r="E130" s="5"/>
      <c r="F130" s="5"/>
      <c r="G130" s="5"/>
      <c r="H130" s="5"/>
      <c r="O130" s="47"/>
      <c r="P130" s="58"/>
      <c r="Q130" s="57"/>
      <c r="R130" s="57"/>
      <c r="S130" s="57"/>
      <c r="T130" s="57"/>
      <c r="U130" s="57"/>
      <c r="V130" s="57"/>
      <c r="W130" s="13"/>
      <c r="X130" s="3"/>
    </row>
    <row r="131" spans="4:24" s="1" customFormat="1">
      <c r="D131" s="5"/>
      <c r="E131" s="5"/>
      <c r="F131" s="5"/>
      <c r="G131" s="5"/>
      <c r="H131" s="5"/>
      <c r="O131" s="47"/>
      <c r="P131" s="57"/>
      <c r="Q131" s="57"/>
      <c r="R131" s="57"/>
      <c r="S131" s="57"/>
      <c r="T131" s="57"/>
      <c r="U131" s="57"/>
      <c r="V131" s="57"/>
      <c r="W131" s="13"/>
      <c r="X131" s="3"/>
    </row>
    <row r="132" spans="4:24" s="1" customFormat="1">
      <c r="D132" s="5"/>
      <c r="E132" s="5"/>
      <c r="F132" s="5"/>
      <c r="G132" s="5"/>
      <c r="H132" s="5"/>
      <c r="O132" s="47"/>
      <c r="P132" s="58"/>
      <c r="Q132" s="57"/>
      <c r="R132" s="57"/>
      <c r="S132" s="57"/>
      <c r="T132" s="57"/>
      <c r="U132" s="57"/>
      <c r="V132" s="57"/>
      <c r="W132" s="13"/>
      <c r="X132" s="3"/>
    </row>
    <row r="133" spans="4:24" s="1" customFormat="1">
      <c r="D133" s="5"/>
      <c r="E133" s="5"/>
      <c r="F133" s="5"/>
      <c r="G133" s="5"/>
      <c r="H133" s="5"/>
      <c r="O133" s="47"/>
      <c r="P133" s="57"/>
      <c r="Q133" s="57"/>
      <c r="R133" s="57"/>
      <c r="S133" s="57"/>
      <c r="T133" s="57"/>
      <c r="U133" s="57"/>
      <c r="V133" s="57"/>
      <c r="W133" s="13"/>
      <c r="X133" s="3"/>
    </row>
    <row r="134" spans="4:24" s="1" customFormat="1">
      <c r="D134" s="5"/>
      <c r="E134" s="5"/>
      <c r="F134" s="5"/>
      <c r="G134" s="5"/>
      <c r="H134" s="5"/>
      <c r="O134" s="47"/>
      <c r="P134" s="58"/>
      <c r="Q134" s="57"/>
      <c r="R134" s="57"/>
      <c r="S134" s="57"/>
      <c r="T134" s="57"/>
      <c r="U134" s="57"/>
      <c r="V134" s="57"/>
      <c r="W134" s="13"/>
      <c r="X134" s="3"/>
    </row>
    <row r="135" spans="4:24" s="1" customFormat="1">
      <c r="D135" s="5"/>
      <c r="E135" s="5"/>
      <c r="F135" s="5"/>
      <c r="G135" s="5"/>
      <c r="H135" s="5"/>
      <c r="O135" s="47"/>
      <c r="P135" s="57"/>
      <c r="Q135" s="57"/>
      <c r="R135" s="57"/>
      <c r="S135" s="57"/>
      <c r="T135" s="57"/>
      <c r="U135" s="57"/>
      <c r="V135" s="57"/>
      <c r="W135" s="13"/>
      <c r="X135" s="3"/>
    </row>
    <row r="136" spans="4:24" s="1" customFormat="1">
      <c r="D136" s="5"/>
      <c r="E136" s="5"/>
      <c r="F136" s="5"/>
      <c r="G136" s="5"/>
      <c r="H136" s="5"/>
      <c r="O136" s="47"/>
      <c r="P136" s="58"/>
      <c r="Q136" s="57"/>
      <c r="R136" s="57"/>
      <c r="S136" s="57"/>
      <c r="T136" s="57"/>
      <c r="U136" s="57"/>
      <c r="V136" s="57"/>
      <c r="W136" s="13"/>
      <c r="X136" s="3"/>
    </row>
    <row r="137" spans="4:24" s="1" customFormat="1">
      <c r="D137" s="5"/>
      <c r="E137" s="5"/>
      <c r="F137" s="5"/>
      <c r="G137" s="5"/>
      <c r="H137" s="5"/>
      <c r="O137" s="47"/>
      <c r="P137" s="57"/>
      <c r="Q137" s="57"/>
      <c r="R137" s="57"/>
      <c r="S137" s="57"/>
      <c r="T137" s="57"/>
      <c r="U137" s="57"/>
      <c r="V137" s="57"/>
      <c r="W137" s="13"/>
      <c r="X137" s="3"/>
    </row>
    <row r="138" spans="4:24" s="1" customFormat="1">
      <c r="D138" s="5"/>
      <c r="E138" s="5"/>
      <c r="F138" s="5"/>
      <c r="G138" s="5"/>
      <c r="H138" s="5"/>
      <c r="O138" s="47"/>
      <c r="P138" s="58"/>
      <c r="Q138" s="57"/>
      <c r="R138" s="57"/>
      <c r="S138" s="57"/>
      <c r="T138" s="57"/>
      <c r="U138" s="57"/>
      <c r="V138" s="57"/>
      <c r="W138" s="13"/>
      <c r="X138" s="3"/>
    </row>
    <row r="139" spans="4:24" s="1" customFormat="1">
      <c r="D139" s="5"/>
      <c r="E139" s="5"/>
      <c r="F139" s="5"/>
      <c r="G139" s="5"/>
      <c r="H139" s="5"/>
      <c r="O139" s="47"/>
      <c r="P139" s="57"/>
      <c r="Q139" s="57"/>
      <c r="R139" s="57"/>
      <c r="S139" s="57"/>
      <c r="T139" s="57"/>
      <c r="U139" s="57"/>
      <c r="V139" s="57"/>
      <c r="W139" s="13"/>
      <c r="X139" s="3"/>
    </row>
    <row r="140" spans="4:24" s="1" customFormat="1">
      <c r="D140" s="5"/>
      <c r="E140" s="5"/>
      <c r="F140" s="5"/>
      <c r="G140" s="5"/>
      <c r="H140" s="5"/>
      <c r="O140" s="47"/>
      <c r="P140" s="58"/>
      <c r="Q140" s="57"/>
      <c r="R140" s="57"/>
      <c r="S140" s="57"/>
      <c r="T140" s="57"/>
      <c r="U140" s="57"/>
      <c r="V140" s="57"/>
      <c r="W140" s="13"/>
      <c r="X140" s="3"/>
    </row>
    <row r="141" spans="4:24" s="1" customFormat="1">
      <c r="D141" s="5"/>
      <c r="E141" s="5"/>
      <c r="F141" s="5"/>
      <c r="G141" s="5"/>
      <c r="H141" s="5"/>
      <c r="O141" s="47"/>
      <c r="P141" s="57"/>
      <c r="Q141" s="57"/>
      <c r="R141" s="57"/>
      <c r="S141" s="57"/>
      <c r="T141" s="57"/>
      <c r="U141" s="57"/>
      <c r="V141" s="57"/>
      <c r="W141" s="13"/>
      <c r="X141" s="3"/>
    </row>
    <row r="142" spans="4:24" s="1" customFormat="1">
      <c r="D142" s="5"/>
      <c r="E142" s="5"/>
      <c r="F142" s="5"/>
      <c r="G142" s="5"/>
      <c r="H142" s="5"/>
      <c r="O142" s="47"/>
      <c r="P142" s="58"/>
      <c r="Q142" s="57"/>
      <c r="R142" s="57"/>
      <c r="S142" s="57"/>
      <c r="T142" s="57"/>
      <c r="U142" s="57"/>
      <c r="V142" s="57"/>
      <c r="W142" s="13"/>
      <c r="X142" s="3"/>
    </row>
    <row r="143" spans="4:24" s="1" customFormat="1">
      <c r="D143" s="5"/>
      <c r="E143" s="5"/>
      <c r="F143" s="5"/>
      <c r="G143" s="5"/>
      <c r="H143" s="5"/>
      <c r="O143" s="47"/>
      <c r="P143" s="57"/>
      <c r="Q143" s="57"/>
      <c r="R143" s="57"/>
      <c r="S143" s="57"/>
      <c r="T143" s="57"/>
      <c r="U143" s="57"/>
      <c r="V143" s="57"/>
      <c r="W143" s="13"/>
      <c r="X143" s="3"/>
    </row>
    <row r="144" spans="4:24" s="1" customFormat="1">
      <c r="D144" s="5"/>
      <c r="E144" s="5"/>
      <c r="F144" s="5"/>
      <c r="G144" s="5"/>
      <c r="H144" s="5"/>
      <c r="O144" s="47"/>
      <c r="P144" s="58"/>
      <c r="Q144" s="57"/>
      <c r="R144" s="57"/>
      <c r="S144" s="57"/>
      <c r="T144" s="57"/>
      <c r="U144" s="57"/>
      <c r="V144" s="57"/>
      <c r="W144" s="13"/>
      <c r="X144" s="3"/>
    </row>
    <row r="145" spans="4:24" s="1" customFormat="1">
      <c r="D145" s="5"/>
      <c r="E145" s="5"/>
      <c r="F145" s="5"/>
      <c r="G145" s="5"/>
      <c r="H145" s="5"/>
      <c r="O145" s="47"/>
      <c r="P145" s="57"/>
      <c r="Q145" s="57"/>
      <c r="R145" s="57"/>
      <c r="S145" s="57"/>
      <c r="T145" s="57"/>
      <c r="U145" s="57"/>
      <c r="V145" s="57"/>
      <c r="W145" s="13"/>
      <c r="X145" s="3"/>
    </row>
    <row r="146" spans="4:24" s="1" customFormat="1">
      <c r="D146" s="5"/>
      <c r="E146" s="5"/>
      <c r="F146" s="5"/>
      <c r="G146" s="5"/>
      <c r="H146" s="5"/>
      <c r="O146" s="47"/>
      <c r="P146" s="58"/>
      <c r="Q146" s="57"/>
      <c r="R146" s="57"/>
      <c r="S146" s="57"/>
      <c r="T146" s="57"/>
      <c r="U146" s="57"/>
      <c r="V146" s="57"/>
      <c r="W146" s="13"/>
      <c r="X146" s="3"/>
    </row>
    <row r="147" spans="4:24" s="1" customFormat="1">
      <c r="D147" s="5"/>
      <c r="E147" s="5"/>
      <c r="F147" s="5"/>
      <c r="G147" s="5"/>
      <c r="H147" s="5"/>
      <c r="O147" s="47"/>
      <c r="P147" s="57"/>
      <c r="Q147" s="57"/>
      <c r="R147" s="57"/>
      <c r="S147" s="57"/>
      <c r="T147" s="57"/>
      <c r="U147" s="57"/>
      <c r="V147" s="57"/>
      <c r="W147" s="13"/>
      <c r="X147" s="3"/>
    </row>
    <row r="148" spans="4:24" s="1" customFormat="1">
      <c r="D148" s="5"/>
      <c r="E148" s="5"/>
      <c r="F148" s="5"/>
      <c r="G148" s="5"/>
      <c r="H148" s="5"/>
      <c r="O148" s="47"/>
      <c r="P148" s="58"/>
      <c r="Q148" s="57"/>
      <c r="R148" s="57"/>
      <c r="S148" s="57"/>
      <c r="T148" s="57"/>
      <c r="U148" s="57"/>
      <c r="V148" s="57"/>
      <c r="W148" s="13"/>
      <c r="X148" s="3"/>
    </row>
    <row r="149" spans="4:24" s="1" customFormat="1">
      <c r="D149" s="5"/>
      <c r="E149" s="5"/>
      <c r="F149" s="5"/>
      <c r="G149" s="5"/>
      <c r="H149" s="5"/>
      <c r="O149" s="47"/>
      <c r="P149" s="57"/>
      <c r="Q149" s="57"/>
      <c r="R149" s="57"/>
      <c r="S149" s="57"/>
      <c r="T149" s="57"/>
      <c r="U149" s="57"/>
      <c r="V149" s="57"/>
      <c r="W149" s="13"/>
      <c r="X149" s="3"/>
    </row>
    <row r="150" spans="4:24" s="1" customFormat="1">
      <c r="D150" s="5"/>
      <c r="E150" s="5"/>
      <c r="F150" s="5"/>
      <c r="G150" s="5"/>
      <c r="H150" s="5"/>
      <c r="O150" s="47"/>
      <c r="P150" s="58"/>
      <c r="Q150" s="57"/>
      <c r="R150" s="57"/>
      <c r="S150" s="57"/>
      <c r="T150" s="57"/>
      <c r="U150" s="57"/>
      <c r="V150" s="57"/>
      <c r="W150" s="13"/>
      <c r="X150" s="3"/>
    </row>
    <row r="151" spans="4:24" s="1" customFormat="1">
      <c r="D151" s="5"/>
      <c r="E151" s="5"/>
      <c r="F151" s="5"/>
      <c r="G151" s="5"/>
      <c r="H151" s="5"/>
      <c r="O151" s="47"/>
      <c r="P151" s="57"/>
      <c r="Q151" s="57"/>
      <c r="R151" s="57"/>
      <c r="S151" s="57"/>
      <c r="T151" s="57"/>
      <c r="U151" s="57"/>
      <c r="V151" s="57"/>
      <c r="W151" s="13"/>
      <c r="X151" s="3"/>
    </row>
    <row r="152" spans="4:24" s="1" customFormat="1">
      <c r="D152" s="5"/>
      <c r="E152" s="5"/>
      <c r="F152" s="5"/>
      <c r="G152" s="5"/>
      <c r="H152" s="5"/>
      <c r="O152" s="47"/>
      <c r="P152" s="58"/>
      <c r="Q152" s="57"/>
      <c r="R152" s="57"/>
      <c r="S152" s="57"/>
      <c r="T152" s="57"/>
      <c r="U152" s="57"/>
      <c r="V152" s="57"/>
      <c r="W152" s="13"/>
      <c r="X152" s="3"/>
    </row>
    <row r="153" spans="4:24" s="1" customFormat="1">
      <c r="D153" s="5"/>
      <c r="E153" s="5"/>
      <c r="F153" s="5"/>
      <c r="G153" s="5"/>
      <c r="H153" s="5"/>
      <c r="O153" s="47"/>
      <c r="P153" s="57"/>
      <c r="Q153" s="57"/>
      <c r="R153" s="57"/>
      <c r="S153" s="57"/>
      <c r="T153" s="57"/>
      <c r="U153" s="57"/>
      <c r="V153" s="57"/>
      <c r="W153" s="13"/>
      <c r="X153" s="3"/>
    </row>
    <row r="154" spans="4:24" s="1" customFormat="1">
      <c r="D154" s="5"/>
      <c r="E154" s="5"/>
      <c r="F154" s="5"/>
      <c r="G154" s="5"/>
      <c r="H154" s="5"/>
      <c r="O154" s="47"/>
      <c r="P154" s="58"/>
      <c r="Q154" s="57"/>
      <c r="R154" s="57"/>
      <c r="S154" s="57"/>
      <c r="T154" s="57"/>
      <c r="U154" s="57"/>
      <c r="V154" s="57"/>
      <c r="W154" s="13"/>
      <c r="X154" s="3"/>
    </row>
    <row r="155" spans="4:24" s="1" customFormat="1">
      <c r="D155" s="5"/>
      <c r="E155" s="5"/>
      <c r="F155" s="5"/>
      <c r="G155" s="5"/>
      <c r="H155" s="5"/>
      <c r="O155" s="47"/>
      <c r="P155" s="57"/>
      <c r="Q155" s="57"/>
      <c r="R155" s="57"/>
      <c r="S155" s="57"/>
      <c r="T155" s="57"/>
      <c r="U155" s="57"/>
      <c r="V155" s="57"/>
      <c r="W155" s="13"/>
      <c r="X155" s="3"/>
    </row>
    <row r="156" spans="4:24" s="1" customFormat="1">
      <c r="D156" s="5"/>
      <c r="E156" s="5"/>
      <c r="F156" s="5"/>
      <c r="G156" s="5"/>
      <c r="H156" s="5"/>
      <c r="O156" s="47"/>
      <c r="P156" s="58"/>
      <c r="Q156" s="57"/>
      <c r="R156" s="57"/>
      <c r="S156" s="57"/>
      <c r="T156" s="57"/>
      <c r="U156" s="57"/>
      <c r="V156" s="57"/>
      <c r="W156" s="13"/>
      <c r="X156" s="3"/>
    </row>
    <row r="157" spans="4:24" s="1" customFormat="1">
      <c r="D157" s="5"/>
      <c r="E157" s="5"/>
      <c r="F157" s="5"/>
      <c r="G157" s="5"/>
      <c r="H157" s="5"/>
      <c r="O157" s="47"/>
      <c r="P157" s="57"/>
      <c r="Q157" s="57"/>
      <c r="R157" s="57"/>
      <c r="S157" s="57"/>
      <c r="T157" s="57"/>
      <c r="U157" s="57"/>
      <c r="V157" s="57"/>
      <c r="W157" s="13"/>
      <c r="X157" s="3"/>
    </row>
    <row r="158" spans="4:24" s="1" customFormat="1">
      <c r="D158" s="5"/>
      <c r="E158" s="5"/>
      <c r="F158" s="5"/>
      <c r="G158" s="5"/>
      <c r="H158" s="5"/>
      <c r="O158" s="47"/>
      <c r="P158" s="58"/>
      <c r="Q158" s="57"/>
      <c r="R158" s="57"/>
      <c r="S158" s="57"/>
      <c r="T158" s="57"/>
      <c r="U158" s="57"/>
      <c r="V158" s="57"/>
      <c r="W158" s="13"/>
      <c r="X158" s="3"/>
    </row>
    <row r="159" spans="4:24" s="1" customFormat="1">
      <c r="D159" s="5"/>
      <c r="E159" s="5"/>
      <c r="F159" s="5"/>
      <c r="G159" s="5"/>
      <c r="H159" s="5"/>
      <c r="O159" s="47"/>
      <c r="P159" s="57"/>
      <c r="Q159" s="57"/>
      <c r="R159" s="57"/>
      <c r="S159" s="57"/>
      <c r="T159" s="57"/>
      <c r="U159" s="57"/>
      <c r="V159" s="57"/>
      <c r="W159" s="13"/>
      <c r="X159" s="3"/>
    </row>
    <row r="160" spans="4:24" s="1" customFormat="1">
      <c r="D160" s="5"/>
      <c r="E160" s="5"/>
      <c r="F160" s="5"/>
      <c r="G160" s="5"/>
      <c r="H160" s="5"/>
      <c r="O160" s="47"/>
      <c r="P160" s="58"/>
      <c r="Q160" s="57"/>
      <c r="R160" s="57"/>
      <c r="S160" s="57"/>
      <c r="T160" s="57"/>
      <c r="U160" s="57"/>
      <c r="V160" s="57"/>
      <c r="W160" s="13"/>
      <c r="X160" s="3"/>
    </row>
    <row r="161" spans="4:24" s="1" customFormat="1">
      <c r="D161" s="5"/>
      <c r="E161" s="5"/>
      <c r="F161" s="5"/>
      <c r="G161" s="5"/>
      <c r="H161" s="5"/>
      <c r="O161" s="47"/>
      <c r="P161" s="57"/>
      <c r="Q161" s="57"/>
      <c r="R161" s="57"/>
      <c r="S161" s="57"/>
      <c r="T161" s="57"/>
      <c r="U161" s="57"/>
      <c r="V161" s="57"/>
      <c r="W161" s="13"/>
      <c r="X161" s="3"/>
    </row>
    <row r="162" spans="4:24" s="1" customFormat="1">
      <c r="D162" s="5"/>
      <c r="E162" s="5"/>
      <c r="F162" s="5"/>
      <c r="G162" s="5"/>
      <c r="H162" s="5"/>
      <c r="O162" s="47"/>
      <c r="P162" s="58"/>
      <c r="Q162" s="57"/>
      <c r="R162" s="57"/>
      <c r="S162" s="57"/>
      <c r="T162" s="57"/>
      <c r="U162" s="57"/>
      <c r="V162" s="57"/>
      <c r="W162" s="13"/>
      <c r="X162" s="3"/>
    </row>
    <row r="163" spans="4:24" s="1" customFormat="1">
      <c r="D163" s="5"/>
      <c r="E163" s="5"/>
      <c r="F163" s="5"/>
      <c r="G163" s="5"/>
      <c r="H163" s="5"/>
      <c r="O163" s="47"/>
      <c r="P163" s="57"/>
      <c r="Q163" s="57"/>
      <c r="R163" s="57"/>
      <c r="S163" s="57"/>
      <c r="T163" s="57"/>
      <c r="U163" s="57"/>
      <c r="V163" s="57"/>
      <c r="W163" s="13"/>
      <c r="X163" s="3"/>
    </row>
    <row r="164" spans="4:24" s="1" customFormat="1">
      <c r="D164" s="5"/>
      <c r="E164" s="5"/>
      <c r="F164" s="5"/>
      <c r="G164" s="5"/>
      <c r="H164" s="5"/>
      <c r="O164" s="47"/>
      <c r="P164" s="58"/>
      <c r="Q164" s="57"/>
      <c r="R164" s="57"/>
      <c r="S164" s="57"/>
      <c r="T164" s="57"/>
      <c r="U164" s="57"/>
      <c r="V164" s="57"/>
      <c r="W164" s="13"/>
      <c r="X164" s="3"/>
    </row>
    <row r="165" spans="4:24" s="1" customFormat="1">
      <c r="D165" s="5"/>
      <c r="E165" s="5"/>
      <c r="F165" s="5"/>
      <c r="G165" s="5"/>
      <c r="H165" s="5"/>
      <c r="O165" s="47"/>
      <c r="P165" s="57"/>
      <c r="Q165" s="57"/>
      <c r="R165" s="57"/>
      <c r="S165" s="57"/>
      <c r="T165" s="57"/>
      <c r="U165" s="57"/>
      <c r="V165" s="57"/>
      <c r="W165" s="13"/>
      <c r="X165" s="3"/>
    </row>
    <row r="166" spans="4:24" s="1" customFormat="1">
      <c r="D166" s="5"/>
      <c r="E166" s="5"/>
      <c r="F166" s="5"/>
      <c r="G166" s="5"/>
      <c r="H166" s="5"/>
      <c r="O166" s="47"/>
      <c r="P166" s="58"/>
      <c r="Q166" s="57"/>
      <c r="R166" s="57"/>
      <c r="S166" s="57"/>
      <c r="T166" s="57"/>
      <c r="U166" s="57"/>
      <c r="V166" s="57"/>
      <c r="W166" s="13"/>
      <c r="X166" s="3"/>
    </row>
    <row r="167" spans="4:24" s="1" customFormat="1">
      <c r="D167" s="5"/>
      <c r="E167" s="5"/>
      <c r="F167" s="5"/>
      <c r="G167" s="5"/>
      <c r="H167" s="5"/>
      <c r="O167" s="47"/>
      <c r="P167" s="57"/>
      <c r="Q167" s="57"/>
      <c r="R167" s="57"/>
      <c r="S167" s="57"/>
      <c r="T167" s="57"/>
      <c r="U167" s="57"/>
      <c r="V167" s="57"/>
      <c r="W167" s="13"/>
      <c r="X167" s="3"/>
    </row>
    <row r="168" spans="4:24" s="1" customFormat="1">
      <c r="D168" s="5"/>
      <c r="E168" s="5"/>
      <c r="F168" s="5"/>
      <c r="G168" s="5"/>
      <c r="H168" s="5"/>
      <c r="O168" s="47"/>
      <c r="P168" s="58"/>
      <c r="Q168" s="57"/>
      <c r="R168" s="57"/>
      <c r="S168" s="57"/>
      <c r="T168" s="57"/>
      <c r="U168" s="57"/>
      <c r="V168" s="57"/>
      <c r="W168" s="13"/>
      <c r="X168" s="3"/>
    </row>
    <row r="169" spans="4:24" s="1" customFormat="1">
      <c r="D169" s="5"/>
      <c r="E169" s="5"/>
      <c r="F169" s="5"/>
      <c r="G169" s="5"/>
      <c r="H169" s="5"/>
      <c r="O169" s="47"/>
      <c r="P169" s="57"/>
      <c r="Q169" s="57"/>
      <c r="R169" s="57"/>
      <c r="S169" s="57"/>
      <c r="T169" s="57"/>
      <c r="U169" s="57"/>
      <c r="V169" s="57"/>
      <c r="W169" s="13"/>
      <c r="X169" s="3"/>
    </row>
    <row r="170" spans="4:24" s="1" customFormat="1">
      <c r="D170" s="5"/>
      <c r="E170" s="5"/>
      <c r="F170" s="5"/>
      <c r="G170" s="5"/>
      <c r="H170" s="5"/>
      <c r="O170" s="47"/>
      <c r="P170" s="58"/>
      <c r="Q170" s="57"/>
      <c r="R170" s="57"/>
      <c r="S170" s="57"/>
      <c r="T170" s="57"/>
      <c r="U170" s="57"/>
      <c r="V170" s="57"/>
      <c r="W170" s="13"/>
      <c r="X170" s="3"/>
    </row>
    <row r="171" spans="4:24" s="1" customFormat="1">
      <c r="D171" s="5"/>
      <c r="E171" s="5"/>
      <c r="F171" s="5"/>
      <c r="G171" s="5"/>
      <c r="H171" s="5"/>
      <c r="O171" s="47"/>
      <c r="P171" s="57"/>
      <c r="Q171" s="57"/>
      <c r="R171" s="57"/>
      <c r="S171" s="57"/>
      <c r="T171" s="57"/>
      <c r="U171" s="57"/>
      <c r="V171" s="57"/>
      <c r="W171" s="13"/>
      <c r="X171" s="3"/>
    </row>
    <row r="172" spans="4:24" s="1" customFormat="1">
      <c r="D172" s="5"/>
      <c r="E172" s="5"/>
      <c r="F172" s="5"/>
      <c r="G172" s="5"/>
      <c r="H172" s="5"/>
      <c r="O172" s="47"/>
      <c r="P172" s="58"/>
      <c r="Q172" s="57"/>
      <c r="R172" s="57"/>
      <c r="S172" s="57"/>
      <c r="T172" s="57"/>
      <c r="U172" s="57"/>
      <c r="V172" s="57"/>
      <c r="W172" s="13"/>
      <c r="X172" s="3"/>
    </row>
    <row r="173" spans="4:24" s="1" customFormat="1">
      <c r="D173" s="5"/>
      <c r="E173" s="5"/>
      <c r="F173" s="5"/>
      <c r="G173" s="5"/>
      <c r="H173" s="5"/>
      <c r="O173" s="47"/>
      <c r="P173" s="57"/>
      <c r="Q173" s="57"/>
      <c r="R173" s="57"/>
      <c r="S173" s="57"/>
      <c r="T173" s="57"/>
      <c r="U173" s="57"/>
      <c r="V173" s="57"/>
      <c r="W173" s="13"/>
      <c r="X173" s="3"/>
    </row>
    <row r="174" spans="4:24" s="1" customFormat="1">
      <c r="D174" s="5"/>
      <c r="E174" s="5"/>
      <c r="F174" s="5"/>
      <c r="G174" s="5"/>
      <c r="H174" s="5"/>
      <c r="O174" s="47"/>
      <c r="P174" s="58"/>
      <c r="Q174" s="57"/>
      <c r="R174" s="57"/>
      <c r="S174" s="57"/>
      <c r="T174" s="57"/>
      <c r="U174" s="57"/>
      <c r="V174" s="57"/>
      <c r="W174" s="13"/>
      <c r="X174" s="3"/>
    </row>
    <row r="175" spans="4:24" s="1" customFormat="1">
      <c r="D175" s="5"/>
      <c r="E175" s="5"/>
      <c r="F175" s="5"/>
      <c r="G175" s="5"/>
      <c r="H175" s="5"/>
      <c r="O175" s="47"/>
      <c r="P175" s="57"/>
      <c r="Q175" s="57"/>
      <c r="R175" s="57"/>
      <c r="S175" s="57"/>
      <c r="T175" s="57"/>
      <c r="U175" s="57"/>
      <c r="V175" s="57"/>
      <c r="W175" s="13"/>
      <c r="X175" s="3"/>
    </row>
    <row r="176" spans="4:24" s="1" customFormat="1">
      <c r="D176" s="5"/>
      <c r="E176" s="5"/>
      <c r="F176" s="5"/>
      <c r="G176" s="5"/>
      <c r="H176" s="5"/>
      <c r="O176" s="47"/>
      <c r="P176" s="58"/>
      <c r="Q176" s="57"/>
      <c r="R176" s="57"/>
      <c r="S176" s="57"/>
      <c r="T176" s="57"/>
      <c r="U176" s="57"/>
      <c r="V176" s="57"/>
      <c r="W176" s="13"/>
      <c r="X176" s="3"/>
    </row>
    <row r="177" spans="4:24" s="1" customFormat="1">
      <c r="D177" s="5"/>
      <c r="E177" s="5"/>
      <c r="F177" s="5"/>
      <c r="G177" s="5"/>
      <c r="H177" s="5"/>
      <c r="O177" s="47"/>
      <c r="P177" s="57"/>
      <c r="Q177" s="57"/>
      <c r="R177" s="57"/>
      <c r="S177" s="57"/>
      <c r="T177" s="57"/>
      <c r="U177" s="57"/>
      <c r="V177" s="57"/>
      <c r="W177" s="13"/>
      <c r="X177" s="3"/>
    </row>
    <row r="178" spans="4:24" s="1" customFormat="1">
      <c r="D178" s="5"/>
      <c r="E178" s="5"/>
      <c r="F178" s="5"/>
      <c r="G178" s="5"/>
      <c r="H178" s="5"/>
      <c r="O178" s="47"/>
      <c r="P178" s="58"/>
      <c r="Q178" s="57"/>
      <c r="R178" s="57"/>
      <c r="S178" s="57"/>
      <c r="T178" s="57"/>
      <c r="U178" s="57"/>
      <c r="V178" s="57"/>
      <c r="W178" s="13"/>
      <c r="X178" s="3"/>
    </row>
    <row r="179" spans="4:24" s="1" customFormat="1">
      <c r="D179" s="5"/>
      <c r="E179" s="5"/>
      <c r="F179" s="5"/>
      <c r="G179" s="5"/>
      <c r="H179" s="5"/>
      <c r="O179" s="47"/>
      <c r="P179" s="57"/>
      <c r="Q179" s="57"/>
      <c r="R179" s="57"/>
      <c r="S179" s="57"/>
      <c r="T179" s="57"/>
      <c r="U179" s="57"/>
      <c r="V179" s="57"/>
      <c r="W179" s="13"/>
      <c r="X179" s="3"/>
    </row>
    <row r="180" spans="4:24" s="1" customFormat="1">
      <c r="D180" s="5"/>
      <c r="E180" s="5"/>
      <c r="F180" s="5"/>
      <c r="G180" s="5"/>
      <c r="H180" s="5"/>
      <c r="O180" s="47"/>
      <c r="P180" s="58"/>
      <c r="Q180" s="57"/>
      <c r="R180" s="57"/>
      <c r="S180" s="57"/>
      <c r="T180" s="57"/>
      <c r="U180" s="57"/>
      <c r="V180" s="57"/>
      <c r="W180" s="13"/>
      <c r="X180" s="3"/>
    </row>
    <row r="181" spans="4:24" s="1" customFormat="1">
      <c r="D181" s="5"/>
      <c r="E181" s="5"/>
      <c r="F181" s="5"/>
      <c r="G181" s="5"/>
      <c r="H181" s="5"/>
      <c r="O181" s="47"/>
      <c r="P181" s="57"/>
      <c r="Q181" s="57"/>
      <c r="R181" s="57"/>
      <c r="S181" s="57"/>
      <c r="T181" s="57"/>
      <c r="U181" s="57"/>
      <c r="V181" s="57"/>
      <c r="W181" s="13"/>
      <c r="X181" s="3"/>
    </row>
    <row r="182" spans="4:24" s="1" customFormat="1">
      <c r="D182" s="5"/>
      <c r="E182" s="5"/>
      <c r="F182" s="5"/>
      <c r="G182" s="5"/>
      <c r="H182" s="5"/>
      <c r="O182" s="47"/>
      <c r="P182" s="58"/>
      <c r="Q182" s="57"/>
      <c r="R182" s="57"/>
      <c r="S182" s="57"/>
      <c r="T182" s="57"/>
      <c r="U182" s="57"/>
      <c r="V182" s="57"/>
      <c r="W182" s="13"/>
      <c r="X182" s="3"/>
    </row>
    <row r="183" spans="4:24" s="1" customFormat="1">
      <c r="D183" s="5"/>
      <c r="E183" s="5"/>
      <c r="F183" s="5"/>
      <c r="G183" s="5"/>
      <c r="H183" s="5"/>
      <c r="O183" s="47"/>
      <c r="P183" s="57"/>
      <c r="Q183" s="57"/>
      <c r="R183" s="57"/>
      <c r="S183" s="57"/>
      <c r="T183" s="57"/>
      <c r="U183" s="57"/>
      <c r="V183" s="57"/>
      <c r="W183" s="13"/>
      <c r="X183" s="3"/>
    </row>
    <row r="184" spans="4:24" s="1" customFormat="1">
      <c r="D184" s="5"/>
      <c r="E184" s="5"/>
      <c r="F184" s="5"/>
      <c r="G184" s="5"/>
      <c r="H184" s="5"/>
      <c r="O184" s="47"/>
      <c r="P184" s="58"/>
      <c r="Q184" s="57"/>
      <c r="R184" s="57"/>
      <c r="S184" s="57"/>
      <c r="T184" s="57"/>
      <c r="U184" s="57"/>
      <c r="V184" s="57"/>
      <c r="W184" s="13"/>
      <c r="X184" s="3"/>
    </row>
    <row r="185" spans="4:24" s="1" customFormat="1">
      <c r="D185" s="5"/>
      <c r="E185" s="5"/>
      <c r="F185" s="5"/>
      <c r="G185" s="5"/>
      <c r="H185" s="5"/>
      <c r="O185" s="47"/>
      <c r="P185" s="57"/>
      <c r="Q185" s="57"/>
      <c r="R185" s="57"/>
      <c r="S185" s="57"/>
      <c r="T185" s="57"/>
      <c r="U185" s="57"/>
      <c r="V185" s="57"/>
      <c r="W185" s="13"/>
      <c r="X185" s="3"/>
    </row>
    <row r="186" spans="4:24" s="1" customFormat="1">
      <c r="D186" s="5"/>
      <c r="E186" s="5"/>
      <c r="F186" s="5"/>
      <c r="G186" s="5"/>
      <c r="H186" s="5"/>
      <c r="O186" s="47"/>
      <c r="P186" s="58"/>
      <c r="Q186" s="57"/>
      <c r="R186" s="57"/>
      <c r="S186" s="57"/>
      <c r="T186" s="57"/>
      <c r="U186" s="57"/>
      <c r="V186" s="57"/>
      <c r="W186" s="13"/>
      <c r="X186" s="3"/>
    </row>
    <row r="187" spans="4:24" s="1" customFormat="1">
      <c r="D187" s="5"/>
      <c r="E187" s="5"/>
      <c r="F187" s="5"/>
      <c r="G187" s="5"/>
      <c r="H187" s="5"/>
      <c r="O187" s="47"/>
      <c r="P187" s="57"/>
      <c r="Q187" s="57"/>
      <c r="R187" s="57"/>
      <c r="S187" s="57"/>
      <c r="T187" s="57"/>
      <c r="U187" s="57"/>
      <c r="V187" s="57"/>
      <c r="W187" s="13"/>
      <c r="X187" s="3"/>
    </row>
    <row r="188" spans="4:24" s="1" customFormat="1">
      <c r="D188" s="5"/>
      <c r="E188" s="5"/>
      <c r="F188" s="5"/>
      <c r="G188" s="5"/>
      <c r="H188" s="5"/>
      <c r="O188" s="47"/>
      <c r="P188" s="58"/>
      <c r="Q188" s="57"/>
      <c r="R188" s="57"/>
      <c r="S188" s="57"/>
      <c r="T188" s="57"/>
      <c r="U188" s="57"/>
      <c r="V188" s="57"/>
      <c r="W188" s="13"/>
      <c r="X188" s="3"/>
    </row>
    <row r="189" spans="4:24" s="1" customFormat="1">
      <c r="D189" s="5"/>
      <c r="E189" s="5"/>
      <c r="F189" s="5"/>
      <c r="G189" s="5"/>
      <c r="H189" s="5"/>
      <c r="O189" s="47"/>
      <c r="P189" s="57"/>
      <c r="Q189" s="57"/>
      <c r="R189" s="57"/>
      <c r="S189" s="57"/>
      <c r="T189" s="57"/>
      <c r="U189" s="57"/>
      <c r="V189" s="57"/>
      <c r="W189" s="13"/>
      <c r="X189" s="3"/>
    </row>
    <row r="190" spans="4:24" s="1" customFormat="1">
      <c r="D190" s="5"/>
      <c r="E190" s="5"/>
      <c r="F190" s="5"/>
      <c r="G190" s="5"/>
      <c r="H190" s="5"/>
      <c r="O190" s="47"/>
      <c r="P190" s="58"/>
      <c r="Q190" s="57"/>
      <c r="R190" s="57"/>
      <c r="S190" s="57"/>
      <c r="T190" s="57"/>
      <c r="U190" s="57"/>
      <c r="V190" s="57"/>
      <c r="W190" s="13"/>
      <c r="X190" s="3"/>
    </row>
    <row r="191" spans="4:24" s="1" customFormat="1">
      <c r="D191" s="5"/>
      <c r="E191" s="5"/>
      <c r="F191" s="5"/>
      <c r="G191" s="5"/>
      <c r="H191" s="5"/>
      <c r="O191" s="47"/>
      <c r="P191" s="57"/>
      <c r="Q191" s="57"/>
      <c r="R191" s="57"/>
      <c r="S191" s="57"/>
      <c r="T191" s="57"/>
      <c r="U191" s="57"/>
      <c r="V191" s="57"/>
      <c r="W191" s="13"/>
      <c r="X191" s="3"/>
    </row>
    <row r="192" spans="4:24" s="1" customFormat="1">
      <c r="D192" s="5"/>
      <c r="E192" s="5"/>
      <c r="F192" s="5"/>
      <c r="G192" s="5"/>
      <c r="H192" s="5"/>
      <c r="O192" s="47"/>
      <c r="P192" s="58"/>
      <c r="Q192" s="57"/>
      <c r="R192" s="57"/>
      <c r="S192" s="57"/>
      <c r="T192" s="57"/>
      <c r="U192" s="57"/>
      <c r="V192" s="57"/>
      <c r="W192" s="13"/>
      <c r="X192" s="3"/>
    </row>
    <row r="193" spans="4:24" s="1" customFormat="1">
      <c r="D193" s="5"/>
      <c r="E193" s="5"/>
      <c r="F193" s="5"/>
      <c r="G193" s="5"/>
      <c r="H193" s="5"/>
      <c r="O193" s="47"/>
      <c r="P193" s="57"/>
      <c r="Q193" s="57"/>
      <c r="R193" s="57"/>
      <c r="S193" s="57"/>
      <c r="T193" s="57"/>
      <c r="U193" s="57"/>
      <c r="V193" s="57"/>
      <c r="W193" s="13"/>
      <c r="X193" s="3"/>
    </row>
    <row r="194" spans="4:24" s="1" customFormat="1">
      <c r="D194" s="5"/>
      <c r="E194" s="5"/>
      <c r="F194" s="5"/>
      <c r="G194" s="5"/>
      <c r="H194" s="5"/>
      <c r="O194" s="47"/>
      <c r="P194" s="58"/>
      <c r="Q194" s="57"/>
      <c r="R194" s="57"/>
      <c r="S194" s="57"/>
      <c r="T194" s="57"/>
      <c r="U194" s="57"/>
      <c r="V194" s="57"/>
      <c r="W194" s="13"/>
      <c r="X194" s="3"/>
    </row>
    <row r="195" spans="4:24" s="1" customFormat="1">
      <c r="D195" s="5"/>
      <c r="E195" s="5"/>
      <c r="F195" s="5"/>
      <c r="G195" s="5"/>
      <c r="H195" s="5"/>
      <c r="O195" s="47"/>
      <c r="P195" s="57"/>
      <c r="Q195" s="57"/>
      <c r="R195" s="57"/>
      <c r="S195" s="57"/>
      <c r="T195" s="57"/>
      <c r="U195" s="57"/>
      <c r="V195" s="57"/>
      <c r="W195" s="13"/>
      <c r="X195" s="3"/>
    </row>
    <row r="196" spans="4:24" s="1" customFormat="1">
      <c r="D196" s="5"/>
      <c r="E196" s="5"/>
      <c r="F196" s="5"/>
      <c r="G196" s="5"/>
      <c r="H196" s="5"/>
      <c r="O196" s="47"/>
      <c r="P196" s="58"/>
      <c r="Q196" s="57"/>
      <c r="R196" s="57"/>
      <c r="S196" s="57"/>
      <c r="T196" s="57"/>
      <c r="U196" s="57"/>
      <c r="V196" s="57"/>
      <c r="W196" s="13"/>
      <c r="X196" s="3"/>
    </row>
    <row r="197" spans="4:24" s="1" customFormat="1">
      <c r="D197" s="5"/>
      <c r="E197" s="5"/>
      <c r="F197" s="5"/>
      <c r="G197" s="5"/>
      <c r="H197" s="5"/>
      <c r="O197" s="47"/>
      <c r="P197" s="57"/>
      <c r="Q197" s="57"/>
      <c r="R197" s="57"/>
      <c r="S197" s="57"/>
      <c r="T197" s="57"/>
      <c r="U197" s="57"/>
      <c r="V197" s="57"/>
      <c r="W197" s="13"/>
      <c r="X197" s="3"/>
    </row>
    <row r="198" spans="4:24" s="1" customFormat="1">
      <c r="D198" s="5"/>
      <c r="E198" s="5"/>
      <c r="F198" s="5"/>
      <c r="G198" s="5"/>
      <c r="H198" s="5"/>
      <c r="O198" s="47"/>
      <c r="P198" s="58"/>
      <c r="Q198" s="57"/>
      <c r="R198" s="57"/>
      <c r="S198" s="57"/>
      <c r="T198" s="57"/>
      <c r="U198" s="57"/>
      <c r="V198" s="57"/>
      <c r="W198" s="13"/>
      <c r="X198" s="3"/>
    </row>
    <row r="199" spans="4:24" s="1" customFormat="1">
      <c r="D199" s="5"/>
      <c r="E199" s="5"/>
      <c r="F199" s="5"/>
      <c r="G199" s="5"/>
      <c r="H199" s="5"/>
      <c r="O199" s="47"/>
      <c r="P199" s="57"/>
      <c r="Q199" s="57"/>
      <c r="R199" s="57"/>
      <c r="S199" s="57"/>
      <c r="T199" s="57"/>
      <c r="U199" s="57"/>
      <c r="V199" s="57"/>
      <c r="W199" s="13"/>
      <c r="X199" s="3"/>
    </row>
    <row r="200" spans="4:24" s="1" customFormat="1">
      <c r="D200" s="5"/>
      <c r="E200" s="5"/>
      <c r="F200" s="5"/>
      <c r="G200" s="5"/>
      <c r="H200" s="5"/>
      <c r="O200" s="47"/>
      <c r="P200" s="58"/>
      <c r="Q200" s="57"/>
      <c r="R200" s="57"/>
      <c r="S200" s="57"/>
      <c r="T200" s="57"/>
      <c r="U200" s="57"/>
      <c r="V200" s="57"/>
      <c r="W200" s="13"/>
      <c r="X200" s="3"/>
    </row>
    <row r="201" spans="4:24" s="1" customFormat="1">
      <c r="D201" s="5"/>
      <c r="E201" s="5"/>
      <c r="F201" s="5"/>
      <c r="G201" s="5"/>
      <c r="H201" s="5"/>
      <c r="O201" s="47"/>
      <c r="P201" s="57"/>
      <c r="Q201" s="57"/>
      <c r="R201" s="57"/>
      <c r="S201" s="57"/>
      <c r="T201" s="57"/>
      <c r="U201" s="57"/>
      <c r="V201" s="57"/>
      <c r="W201" s="13"/>
      <c r="X201" s="3"/>
    </row>
    <row r="202" spans="4:24" s="1" customFormat="1">
      <c r="D202" s="5"/>
      <c r="E202" s="5"/>
      <c r="F202" s="5"/>
      <c r="G202" s="5"/>
      <c r="H202" s="5"/>
      <c r="O202" s="47"/>
      <c r="P202" s="58"/>
      <c r="Q202" s="57"/>
      <c r="R202" s="57"/>
      <c r="S202" s="57"/>
      <c r="T202" s="57"/>
      <c r="U202" s="57"/>
      <c r="V202" s="57"/>
      <c r="W202" s="13"/>
      <c r="X202" s="3"/>
    </row>
    <row r="203" spans="4:24" s="1" customFormat="1">
      <c r="D203" s="5"/>
      <c r="E203" s="5"/>
      <c r="F203" s="5"/>
      <c r="G203" s="5"/>
      <c r="H203" s="5"/>
      <c r="O203" s="47"/>
      <c r="P203" s="57"/>
      <c r="Q203" s="57"/>
      <c r="R203" s="57"/>
      <c r="S203" s="57"/>
      <c r="T203" s="57"/>
      <c r="U203" s="57"/>
      <c r="V203" s="57"/>
      <c r="W203" s="13"/>
      <c r="X203" s="3"/>
    </row>
    <row r="204" spans="4:24" s="1" customFormat="1">
      <c r="D204" s="5"/>
      <c r="E204" s="5"/>
      <c r="F204" s="5"/>
      <c r="G204" s="5"/>
      <c r="H204" s="5"/>
      <c r="O204" s="47"/>
      <c r="P204" s="58"/>
      <c r="Q204" s="57"/>
      <c r="R204" s="57"/>
      <c r="S204" s="57"/>
      <c r="T204" s="57"/>
      <c r="U204" s="57"/>
      <c r="V204" s="57"/>
      <c r="W204" s="13"/>
      <c r="X204" s="3"/>
    </row>
    <row r="205" spans="4:24" s="1" customFormat="1">
      <c r="D205" s="5"/>
      <c r="E205" s="5"/>
      <c r="F205" s="5"/>
      <c r="G205" s="5"/>
      <c r="H205" s="5"/>
      <c r="O205" s="47"/>
      <c r="P205" s="57"/>
      <c r="Q205" s="57"/>
      <c r="R205" s="57"/>
      <c r="S205" s="57"/>
      <c r="T205" s="57"/>
      <c r="U205" s="57"/>
      <c r="V205" s="57"/>
      <c r="W205" s="13"/>
      <c r="X205" s="3"/>
    </row>
    <row r="206" spans="4:24" s="1" customFormat="1">
      <c r="D206" s="5"/>
      <c r="E206" s="5"/>
      <c r="F206" s="5"/>
      <c r="G206" s="5"/>
      <c r="H206" s="5"/>
      <c r="O206" s="47"/>
      <c r="P206" s="58"/>
      <c r="Q206" s="57"/>
      <c r="R206" s="57"/>
      <c r="S206" s="57"/>
      <c r="T206" s="57"/>
      <c r="U206" s="57"/>
      <c r="V206" s="57"/>
      <c r="W206" s="13"/>
      <c r="X206" s="3"/>
    </row>
    <row r="207" spans="4:24" s="1" customFormat="1">
      <c r="D207" s="5"/>
      <c r="E207" s="5"/>
      <c r="F207" s="5"/>
      <c r="G207" s="5"/>
      <c r="H207" s="5"/>
      <c r="O207" s="47"/>
      <c r="P207" s="57"/>
      <c r="Q207" s="57"/>
      <c r="R207" s="57"/>
      <c r="S207" s="57"/>
      <c r="T207" s="57"/>
      <c r="U207" s="57"/>
      <c r="V207" s="57"/>
      <c r="W207" s="13"/>
      <c r="X207" s="3"/>
    </row>
    <row r="208" spans="4:24" s="1" customFormat="1">
      <c r="D208" s="5"/>
      <c r="E208" s="5"/>
      <c r="F208" s="5"/>
      <c r="G208" s="5"/>
      <c r="H208" s="5"/>
      <c r="O208" s="47"/>
      <c r="P208" s="58"/>
      <c r="Q208" s="57"/>
      <c r="R208" s="57"/>
      <c r="S208" s="57"/>
      <c r="T208" s="57"/>
      <c r="U208" s="57"/>
      <c r="V208" s="57"/>
      <c r="W208" s="13"/>
      <c r="X208" s="3"/>
    </row>
    <row r="209" spans="4:24" s="1" customFormat="1">
      <c r="D209" s="5"/>
      <c r="E209" s="5"/>
      <c r="F209" s="5"/>
      <c r="G209" s="5"/>
      <c r="H209" s="5"/>
      <c r="O209" s="47"/>
      <c r="P209" s="57"/>
      <c r="Q209" s="57"/>
      <c r="R209" s="57"/>
      <c r="S209" s="57"/>
      <c r="T209" s="57"/>
      <c r="U209" s="57"/>
      <c r="V209" s="57"/>
      <c r="W209" s="13"/>
      <c r="X209" s="3"/>
    </row>
    <row r="210" spans="4:24" s="1" customFormat="1">
      <c r="D210" s="5"/>
      <c r="E210" s="5"/>
      <c r="F210" s="5"/>
      <c r="G210" s="5"/>
      <c r="H210" s="5"/>
      <c r="O210" s="47"/>
      <c r="P210" s="58"/>
      <c r="Q210" s="57"/>
      <c r="R210" s="57"/>
      <c r="S210" s="57"/>
      <c r="T210" s="57"/>
      <c r="U210" s="57"/>
      <c r="V210" s="57"/>
      <c r="W210" s="13"/>
      <c r="X210" s="3"/>
    </row>
    <row r="211" spans="4:24" s="1" customFormat="1">
      <c r="D211" s="5"/>
      <c r="E211" s="5"/>
      <c r="F211" s="5"/>
      <c r="G211" s="5"/>
      <c r="H211" s="5"/>
      <c r="O211" s="47"/>
      <c r="P211" s="57"/>
      <c r="Q211" s="57"/>
      <c r="R211" s="57"/>
      <c r="S211" s="57"/>
      <c r="T211" s="57"/>
      <c r="U211" s="57"/>
      <c r="V211" s="57"/>
      <c r="W211" s="13"/>
      <c r="X211" s="3"/>
    </row>
    <row r="212" spans="4:24" s="1" customFormat="1">
      <c r="D212" s="5"/>
      <c r="E212" s="5"/>
      <c r="F212" s="5"/>
      <c r="G212" s="5"/>
      <c r="H212" s="5"/>
      <c r="O212" s="47"/>
      <c r="P212" s="58"/>
      <c r="Q212" s="57"/>
      <c r="R212" s="57"/>
      <c r="S212" s="57"/>
      <c r="T212" s="57"/>
      <c r="U212" s="57"/>
      <c r="V212" s="57"/>
      <c r="W212" s="13"/>
      <c r="X212" s="3"/>
    </row>
    <row r="213" spans="4:24" s="1" customFormat="1">
      <c r="D213" s="5"/>
      <c r="E213" s="5"/>
      <c r="F213" s="5"/>
      <c r="G213" s="5"/>
      <c r="H213" s="5"/>
      <c r="O213" s="47"/>
      <c r="P213" s="57"/>
      <c r="Q213" s="57"/>
      <c r="R213" s="57"/>
      <c r="S213" s="57"/>
      <c r="T213" s="57"/>
      <c r="U213" s="57"/>
      <c r="V213" s="57"/>
      <c r="W213" s="13"/>
      <c r="X213" s="3"/>
    </row>
    <row r="214" spans="4:24" s="1" customFormat="1">
      <c r="D214" s="5"/>
      <c r="E214" s="5"/>
      <c r="F214" s="5"/>
      <c r="G214" s="5"/>
      <c r="H214" s="5"/>
      <c r="O214" s="47"/>
      <c r="P214" s="58"/>
      <c r="Q214" s="57"/>
      <c r="R214" s="57"/>
      <c r="S214" s="57"/>
      <c r="T214" s="57"/>
      <c r="U214" s="57"/>
      <c r="V214" s="57"/>
      <c r="W214" s="13"/>
      <c r="X214" s="3"/>
    </row>
    <row r="215" spans="4:24" s="1" customFormat="1">
      <c r="D215" s="5"/>
      <c r="E215" s="5"/>
      <c r="F215" s="5"/>
      <c r="G215" s="5"/>
      <c r="H215" s="5"/>
      <c r="O215" s="47"/>
      <c r="P215" s="57"/>
      <c r="Q215" s="57"/>
      <c r="R215" s="57"/>
      <c r="S215" s="57"/>
      <c r="T215" s="57"/>
      <c r="U215" s="57"/>
      <c r="V215" s="57"/>
      <c r="W215" s="13"/>
      <c r="X215" s="3"/>
    </row>
    <row r="216" spans="4:24" s="1" customFormat="1">
      <c r="D216" s="5"/>
      <c r="E216" s="5"/>
      <c r="F216" s="5"/>
      <c r="G216" s="5"/>
      <c r="H216" s="5"/>
      <c r="O216" s="47"/>
      <c r="P216" s="58"/>
      <c r="Q216" s="57"/>
      <c r="R216" s="57"/>
      <c r="S216" s="57"/>
      <c r="T216" s="57"/>
      <c r="U216" s="57"/>
      <c r="V216" s="57"/>
      <c r="W216" s="13"/>
      <c r="X216" s="3"/>
    </row>
    <row r="217" spans="4:24" s="1" customFormat="1">
      <c r="D217" s="5"/>
      <c r="E217" s="5"/>
      <c r="F217" s="5"/>
      <c r="G217" s="5"/>
      <c r="H217" s="5"/>
      <c r="O217" s="47"/>
      <c r="P217" s="57"/>
      <c r="Q217" s="57"/>
      <c r="R217" s="57"/>
      <c r="S217" s="57"/>
      <c r="T217" s="57"/>
      <c r="U217" s="57"/>
      <c r="V217" s="57"/>
      <c r="W217" s="13"/>
      <c r="X217" s="3"/>
    </row>
    <row r="218" spans="4:24" s="1" customFormat="1">
      <c r="D218" s="5"/>
      <c r="E218" s="5"/>
      <c r="F218" s="5"/>
      <c r="G218" s="5"/>
      <c r="H218" s="5"/>
      <c r="O218" s="47"/>
      <c r="P218" s="58"/>
      <c r="Q218" s="57"/>
      <c r="R218" s="57"/>
      <c r="S218" s="57"/>
      <c r="T218" s="57"/>
      <c r="U218" s="57"/>
      <c r="V218" s="57"/>
      <c r="W218" s="13"/>
      <c r="X218" s="3"/>
    </row>
    <row r="219" spans="4:24" s="1" customFormat="1">
      <c r="D219" s="5"/>
      <c r="E219" s="5"/>
      <c r="F219" s="5"/>
      <c r="G219" s="5"/>
      <c r="H219" s="5"/>
      <c r="O219" s="47"/>
      <c r="P219" s="57"/>
      <c r="Q219" s="57"/>
      <c r="R219" s="57"/>
      <c r="S219" s="57"/>
      <c r="T219" s="57"/>
      <c r="U219" s="57"/>
      <c r="V219" s="57"/>
      <c r="W219" s="13"/>
      <c r="X219" s="3"/>
    </row>
    <row r="220" spans="4:24" s="1" customFormat="1">
      <c r="D220" s="5"/>
      <c r="E220" s="5"/>
      <c r="F220" s="5"/>
      <c r="G220" s="5"/>
      <c r="H220" s="5"/>
      <c r="O220" s="47"/>
      <c r="P220" s="58"/>
      <c r="Q220" s="57"/>
      <c r="R220" s="57"/>
      <c r="S220" s="57"/>
      <c r="T220" s="57"/>
      <c r="U220" s="57"/>
      <c r="V220" s="57"/>
      <c r="W220" s="13"/>
      <c r="X220" s="3"/>
    </row>
    <row r="221" spans="4:24" s="1" customFormat="1">
      <c r="D221" s="5"/>
      <c r="E221" s="5"/>
      <c r="F221" s="5"/>
      <c r="G221" s="5"/>
      <c r="H221" s="5"/>
      <c r="O221" s="47"/>
      <c r="P221" s="57"/>
      <c r="Q221" s="57"/>
      <c r="R221" s="57"/>
      <c r="S221" s="57"/>
      <c r="T221" s="57"/>
      <c r="U221" s="57"/>
      <c r="V221" s="57"/>
      <c r="W221" s="13"/>
      <c r="X221" s="3"/>
    </row>
    <row r="222" spans="4:24" s="1" customFormat="1">
      <c r="D222" s="5"/>
      <c r="E222" s="5"/>
      <c r="F222" s="5"/>
      <c r="G222" s="5"/>
      <c r="H222" s="5"/>
      <c r="O222" s="47"/>
      <c r="P222" s="58"/>
      <c r="Q222" s="57"/>
      <c r="R222" s="57"/>
      <c r="S222" s="57"/>
      <c r="T222" s="57"/>
      <c r="U222" s="57"/>
      <c r="V222" s="57"/>
      <c r="W222" s="13"/>
      <c r="X222" s="3"/>
    </row>
    <row r="223" spans="4:24" s="1" customFormat="1">
      <c r="D223" s="5"/>
      <c r="E223" s="5"/>
      <c r="F223" s="5"/>
      <c r="G223" s="5"/>
      <c r="H223" s="5"/>
      <c r="O223" s="47"/>
      <c r="P223" s="57"/>
      <c r="Q223" s="57"/>
      <c r="R223" s="57"/>
      <c r="S223" s="57"/>
      <c r="T223" s="57"/>
      <c r="U223" s="57"/>
      <c r="V223" s="57"/>
      <c r="W223" s="13"/>
      <c r="X223" s="3"/>
    </row>
    <row r="224" spans="4:24" s="1" customFormat="1">
      <c r="D224" s="5"/>
      <c r="E224" s="5"/>
      <c r="F224" s="5"/>
      <c r="G224" s="5"/>
      <c r="H224" s="5"/>
      <c r="O224" s="47"/>
      <c r="P224" s="58"/>
      <c r="Q224" s="57"/>
      <c r="R224" s="57"/>
      <c r="S224" s="57"/>
      <c r="T224" s="57"/>
      <c r="U224" s="57"/>
      <c r="V224" s="57"/>
      <c r="W224" s="13"/>
      <c r="X224" s="3"/>
    </row>
    <row r="225" spans="4:24" s="1" customFormat="1">
      <c r="D225" s="5"/>
      <c r="E225" s="5"/>
      <c r="F225" s="5"/>
      <c r="G225" s="5"/>
      <c r="H225" s="5"/>
      <c r="O225" s="47"/>
      <c r="P225" s="57"/>
      <c r="Q225" s="57"/>
      <c r="R225" s="57"/>
      <c r="S225" s="57"/>
      <c r="T225" s="57"/>
      <c r="U225" s="57"/>
      <c r="V225" s="57"/>
      <c r="W225" s="13"/>
      <c r="X225" s="3"/>
    </row>
    <row r="226" spans="4:24" s="1" customFormat="1">
      <c r="D226" s="5"/>
      <c r="E226" s="5"/>
      <c r="F226" s="5"/>
      <c r="G226" s="5"/>
      <c r="H226" s="5"/>
      <c r="O226" s="47"/>
      <c r="P226" s="58"/>
      <c r="Q226" s="57"/>
      <c r="R226" s="57"/>
      <c r="S226" s="57"/>
      <c r="T226" s="57"/>
      <c r="U226" s="57"/>
      <c r="V226" s="57"/>
      <c r="W226" s="13"/>
      <c r="X226" s="3"/>
    </row>
    <row r="227" spans="4:24" s="1" customFormat="1">
      <c r="D227" s="5"/>
      <c r="E227" s="5"/>
      <c r="F227" s="5"/>
      <c r="G227" s="5"/>
      <c r="H227" s="5"/>
      <c r="O227" s="47"/>
      <c r="P227" s="57"/>
      <c r="Q227" s="57"/>
      <c r="R227" s="57"/>
      <c r="S227" s="57"/>
      <c r="T227" s="57"/>
      <c r="U227" s="57"/>
      <c r="V227" s="57"/>
      <c r="W227" s="13"/>
      <c r="X227" s="3"/>
    </row>
    <row r="228" spans="4:24" s="1" customFormat="1">
      <c r="D228" s="5"/>
      <c r="E228" s="5"/>
      <c r="F228" s="5"/>
      <c r="G228" s="5"/>
      <c r="H228" s="5"/>
      <c r="O228" s="47"/>
      <c r="P228" s="58"/>
      <c r="Q228" s="57"/>
      <c r="R228" s="57"/>
      <c r="S228" s="57"/>
      <c r="T228" s="57"/>
      <c r="U228" s="57"/>
      <c r="V228" s="57"/>
      <c r="W228" s="13"/>
      <c r="X228" s="3"/>
    </row>
    <row r="229" spans="4:24" s="1" customFormat="1">
      <c r="D229" s="5"/>
      <c r="E229" s="5"/>
      <c r="F229" s="5"/>
      <c r="G229" s="5"/>
      <c r="H229" s="5"/>
      <c r="O229" s="47"/>
      <c r="P229" s="57"/>
      <c r="Q229" s="57"/>
      <c r="R229" s="57"/>
      <c r="S229" s="57"/>
      <c r="T229" s="57"/>
      <c r="U229" s="57"/>
      <c r="V229" s="57"/>
      <c r="W229" s="13"/>
      <c r="X229" s="3"/>
    </row>
    <row r="230" spans="4:24" s="1" customFormat="1">
      <c r="D230" s="5"/>
      <c r="E230" s="5"/>
      <c r="F230" s="5"/>
      <c r="G230" s="5"/>
      <c r="H230" s="5"/>
      <c r="O230" s="47"/>
      <c r="P230" s="58"/>
      <c r="Q230" s="57"/>
      <c r="R230" s="57"/>
      <c r="S230" s="57"/>
      <c r="T230" s="57"/>
      <c r="U230" s="57"/>
      <c r="V230" s="57"/>
      <c r="W230" s="13"/>
      <c r="X230" s="3"/>
    </row>
    <row r="231" spans="4:24" s="1" customFormat="1">
      <c r="D231" s="5"/>
      <c r="E231" s="5"/>
      <c r="F231" s="5"/>
      <c r="G231" s="5"/>
      <c r="H231" s="5"/>
      <c r="O231" s="47"/>
      <c r="P231" s="57"/>
      <c r="Q231" s="57"/>
      <c r="R231" s="57"/>
      <c r="S231" s="57"/>
      <c r="T231" s="57"/>
      <c r="U231" s="57"/>
      <c r="V231" s="57"/>
      <c r="W231" s="13"/>
      <c r="X231" s="3"/>
    </row>
    <row r="232" spans="4:24" s="1" customFormat="1">
      <c r="D232" s="5"/>
      <c r="E232" s="5"/>
      <c r="F232" s="5"/>
      <c r="G232" s="5"/>
      <c r="H232" s="5"/>
      <c r="O232" s="47"/>
      <c r="P232" s="58"/>
      <c r="Q232" s="57"/>
      <c r="R232" s="57"/>
      <c r="S232" s="57"/>
      <c r="T232" s="57"/>
      <c r="U232" s="57"/>
      <c r="V232" s="57"/>
      <c r="W232" s="13"/>
      <c r="X232" s="3"/>
    </row>
    <row r="233" spans="4:24" s="1" customFormat="1">
      <c r="D233" s="5"/>
      <c r="E233" s="5"/>
      <c r="F233" s="5"/>
      <c r="G233" s="5"/>
      <c r="H233" s="5"/>
      <c r="O233" s="47"/>
      <c r="P233" s="57"/>
      <c r="Q233" s="57"/>
      <c r="R233" s="57"/>
      <c r="S233" s="57"/>
      <c r="T233" s="57"/>
      <c r="U233" s="57"/>
      <c r="V233" s="57"/>
      <c r="W233" s="13"/>
      <c r="X233" s="3"/>
    </row>
    <row r="234" spans="4:24" s="1" customFormat="1">
      <c r="D234" s="5"/>
      <c r="E234" s="5"/>
      <c r="F234" s="5"/>
      <c r="G234" s="5"/>
      <c r="H234" s="5"/>
      <c r="O234" s="47"/>
      <c r="P234" s="58"/>
      <c r="Q234" s="57"/>
      <c r="R234" s="57"/>
      <c r="S234" s="57"/>
      <c r="T234" s="57"/>
      <c r="U234" s="57"/>
      <c r="V234" s="57"/>
      <c r="W234" s="13"/>
      <c r="X234" s="3"/>
    </row>
    <row r="235" spans="4:24" s="1" customFormat="1">
      <c r="D235" s="5"/>
      <c r="E235" s="5"/>
      <c r="F235" s="5"/>
      <c r="G235" s="5"/>
      <c r="H235" s="5"/>
      <c r="O235" s="47"/>
      <c r="P235" s="57"/>
      <c r="Q235" s="57"/>
      <c r="R235" s="57"/>
      <c r="S235" s="57"/>
      <c r="T235" s="57"/>
      <c r="U235" s="57"/>
      <c r="V235" s="57"/>
      <c r="W235" s="13"/>
      <c r="X235" s="3"/>
    </row>
    <row r="236" spans="4:24" s="1" customFormat="1">
      <c r="D236" s="5"/>
      <c r="E236" s="5"/>
      <c r="F236" s="5"/>
      <c r="G236" s="5"/>
      <c r="H236" s="5"/>
      <c r="O236" s="47"/>
      <c r="P236" s="58"/>
      <c r="Q236" s="57"/>
      <c r="R236" s="57"/>
      <c r="S236" s="57"/>
      <c r="T236" s="57"/>
      <c r="U236" s="57"/>
      <c r="V236" s="57"/>
      <c r="W236" s="13"/>
      <c r="X236" s="3"/>
    </row>
    <row r="237" spans="4:24" s="1" customFormat="1">
      <c r="D237" s="5"/>
      <c r="E237" s="5"/>
      <c r="F237" s="5"/>
      <c r="G237" s="5"/>
      <c r="H237" s="5"/>
      <c r="O237" s="47"/>
      <c r="P237" s="57"/>
      <c r="Q237" s="57"/>
      <c r="R237" s="57"/>
      <c r="S237" s="57"/>
      <c r="T237" s="57"/>
      <c r="U237" s="57"/>
      <c r="V237" s="57"/>
      <c r="W237" s="13"/>
      <c r="X237" s="3"/>
    </row>
    <row r="238" spans="4:24" s="1" customFormat="1">
      <c r="D238" s="5"/>
      <c r="E238" s="5"/>
      <c r="F238" s="5"/>
      <c r="G238" s="5"/>
      <c r="H238" s="5"/>
      <c r="O238" s="47"/>
      <c r="P238" s="58"/>
      <c r="Q238" s="57"/>
      <c r="R238" s="57"/>
      <c r="S238" s="57"/>
      <c r="T238" s="57"/>
      <c r="U238" s="57"/>
      <c r="V238" s="57"/>
      <c r="W238" s="13"/>
      <c r="X238" s="3"/>
    </row>
    <row r="239" spans="4:24" s="1" customFormat="1">
      <c r="D239" s="5"/>
      <c r="E239" s="5"/>
      <c r="F239" s="5"/>
      <c r="G239" s="5"/>
      <c r="H239" s="5"/>
      <c r="O239" s="47"/>
      <c r="P239" s="57"/>
      <c r="Q239" s="57"/>
      <c r="R239" s="57"/>
      <c r="S239" s="57"/>
      <c r="T239" s="57"/>
      <c r="U239" s="57"/>
      <c r="V239" s="57"/>
      <c r="W239" s="13"/>
      <c r="X239" s="3"/>
    </row>
    <row r="240" spans="4:24" s="1" customFormat="1">
      <c r="D240" s="5"/>
      <c r="E240" s="5"/>
      <c r="F240" s="5"/>
      <c r="G240" s="5"/>
      <c r="H240" s="5"/>
      <c r="O240" s="47"/>
      <c r="P240" s="58"/>
      <c r="Q240" s="57"/>
      <c r="R240" s="57"/>
      <c r="S240" s="57"/>
      <c r="T240" s="57"/>
      <c r="U240" s="57"/>
      <c r="V240" s="57"/>
      <c r="W240" s="13"/>
      <c r="X240" s="3"/>
    </row>
    <row r="241" spans="4:24" s="1" customFormat="1">
      <c r="D241" s="5"/>
      <c r="E241" s="5"/>
      <c r="F241" s="5"/>
      <c r="G241" s="5"/>
      <c r="H241" s="5"/>
      <c r="O241" s="47"/>
      <c r="P241" s="57"/>
      <c r="Q241" s="57"/>
      <c r="R241" s="57"/>
      <c r="S241" s="57"/>
      <c r="T241" s="57"/>
      <c r="U241" s="57"/>
      <c r="V241" s="57"/>
      <c r="W241" s="13"/>
      <c r="X241" s="3"/>
    </row>
    <row r="242" spans="4:24" s="1" customFormat="1">
      <c r="D242" s="5"/>
      <c r="E242" s="5"/>
      <c r="F242" s="5"/>
      <c r="G242" s="5"/>
      <c r="H242" s="5"/>
      <c r="O242" s="47"/>
      <c r="P242" s="58"/>
      <c r="Q242" s="57"/>
      <c r="R242" s="57"/>
      <c r="S242" s="57"/>
      <c r="T242" s="57"/>
      <c r="U242" s="57"/>
      <c r="V242" s="57"/>
      <c r="W242" s="13"/>
      <c r="X242" s="3"/>
    </row>
    <row r="243" spans="4:24" s="1" customFormat="1">
      <c r="D243" s="5"/>
      <c r="E243" s="5"/>
      <c r="F243" s="5"/>
      <c r="G243" s="5"/>
      <c r="H243" s="5"/>
      <c r="O243" s="47"/>
      <c r="P243" s="57"/>
      <c r="Q243" s="57"/>
      <c r="R243" s="57"/>
      <c r="S243" s="57"/>
      <c r="T243" s="57"/>
      <c r="U243" s="57"/>
      <c r="V243" s="57"/>
      <c r="W243" s="13"/>
      <c r="X243" s="3"/>
    </row>
    <row r="244" spans="4:24" s="1" customFormat="1">
      <c r="D244" s="5"/>
      <c r="E244" s="5"/>
      <c r="F244" s="5"/>
      <c r="G244" s="5"/>
      <c r="H244" s="5"/>
      <c r="O244" s="47"/>
      <c r="P244" s="58"/>
      <c r="Q244" s="57"/>
      <c r="R244" s="57"/>
      <c r="S244" s="57"/>
      <c r="T244" s="57"/>
      <c r="U244" s="57"/>
      <c r="V244" s="57"/>
      <c r="W244" s="13"/>
      <c r="X244" s="3"/>
    </row>
    <row r="245" spans="4:24" s="1" customFormat="1">
      <c r="D245" s="5"/>
      <c r="E245" s="5"/>
      <c r="F245" s="5"/>
      <c r="G245" s="5"/>
      <c r="H245" s="5"/>
      <c r="O245" s="47"/>
      <c r="P245" s="57"/>
      <c r="Q245" s="57"/>
      <c r="R245" s="57"/>
      <c r="S245" s="57"/>
      <c r="T245" s="57"/>
      <c r="U245" s="57"/>
      <c r="V245" s="57"/>
      <c r="W245" s="13"/>
      <c r="X245" s="3"/>
    </row>
    <row r="246" spans="4:24" s="1" customFormat="1">
      <c r="D246" s="5"/>
      <c r="E246" s="5"/>
      <c r="F246" s="5"/>
      <c r="G246" s="5"/>
      <c r="H246" s="5"/>
      <c r="O246" s="47"/>
      <c r="P246" s="58"/>
      <c r="Q246" s="57"/>
      <c r="R246" s="57"/>
      <c r="S246" s="57"/>
      <c r="T246" s="57"/>
      <c r="U246" s="57"/>
      <c r="V246" s="57"/>
      <c r="W246" s="13"/>
      <c r="X246" s="3"/>
    </row>
    <row r="247" spans="4:24" s="1" customFormat="1">
      <c r="D247" s="5"/>
      <c r="E247" s="5"/>
      <c r="F247" s="5"/>
      <c r="G247" s="5"/>
      <c r="H247" s="5"/>
      <c r="O247" s="47"/>
      <c r="P247" s="57"/>
      <c r="Q247" s="57"/>
      <c r="R247" s="57"/>
      <c r="S247" s="57"/>
      <c r="T247" s="57"/>
      <c r="U247" s="57"/>
      <c r="V247" s="57"/>
      <c r="W247" s="13"/>
      <c r="X247" s="3"/>
    </row>
    <row r="248" spans="4:24" s="1" customFormat="1">
      <c r="D248" s="5"/>
      <c r="E248" s="5"/>
      <c r="F248" s="5"/>
      <c r="G248" s="5"/>
      <c r="H248" s="5"/>
      <c r="O248" s="47"/>
      <c r="P248" s="58"/>
      <c r="Q248" s="57"/>
      <c r="R248" s="57"/>
      <c r="S248" s="57"/>
      <c r="T248" s="57"/>
      <c r="U248" s="57"/>
      <c r="V248" s="57"/>
      <c r="W248" s="13"/>
      <c r="X248" s="3"/>
    </row>
    <row r="249" spans="4:24" s="1" customFormat="1">
      <c r="D249" s="5"/>
      <c r="E249" s="5"/>
      <c r="F249" s="5"/>
      <c r="G249" s="5"/>
      <c r="H249" s="5"/>
      <c r="O249" s="47"/>
      <c r="P249" s="57"/>
      <c r="Q249" s="57"/>
      <c r="R249" s="57"/>
      <c r="S249" s="57"/>
      <c r="T249" s="57"/>
      <c r="U249" s="57"/>
      <c r="V249" s="57"/>
      <c r="W249" s="13"/>
      <c r="X249" s="3"/>
    </row>
    <row r="250" spans="4:24" s="1" customFormat="1">
      <c r="D250" s="5"/>
      <c r="E250" s="5"/>
      <c r="F250" s="5"/>
      <c r="G250" s="5"/>
      <c r="H250" s="5"/>
      <c r="O250" s="47"/>
      <c r="P250" s="58"/>
      <c r="Q250" s="57"/>
      <c r="R250" s="57"/>
      <c r="S250" s="57"/>
      <c r="T250" s="57"/>
      <c r="U250" s="57"/>
      <c r="V250" s="57"/>
      <c r="W250" s="13"/>
      <c r="X250" s="3"/>
    </row>
    <row r="251" spans="4:24" s="1" customFormat="1">
      <c r="D251" s="5"/>
      <c r="E251" s="5"/>
      <c r="F251" s="5"/>
      <c r="G251" s="5"/>
      <c r="H251" s="5"/>
      <c r="O251" s="47"/>
      <c r="P251" s="57"/>
      <c r="Q251" s="57"/>
      <c r="R251" s="57"/>
      <c r="S251" s="57"/>
      <c r="T251" s="57"/>
      <c r="U251" s="57"/>
      <c r="V251" s="57"/>
      <c r="W251" s="13"/>
      <c r="X251" s="3"/>
    </row>
    <row r="252" spans="4:24" s="1" customFormat="1">
      <c r="D252" s="5"/>
      <c r="E252" s="5"/>
      <c r="F252" s="5"/>
      <c r="G252" s="5"/>
      <c r="H252" s="5"/>
      <c r="O252" s="47"/>
      <c r="P252" s="58"/>
      <c r="Q252" s="57"/>
      <c r="R252" s="57"/>
      <c r="S252" s="57"/>
      <c r="T252" s="57"/>
      <c r="U252" s="57"/>
      <c r="V252" s="57"/>
      <c r="W252" s="13"/>
      <c r="X252" s="3"/>
    </row>
    <row r="253" spans="4:24" s="1" customFormat="1">
      <c r="D253" s="5"/>
      <c r="E253" s="5"/>
      <c r="F253" s="5"/>
      <c r="G253" s="5"/>
      <c r="H253" s="5"/>
      <c r="O253" s="47"/>
      <c r="P253" s="57"/>
      <c r="Q253" s="57"/>
      <c r="R253" s="57"/>
      <c r="S253" s="57"/>
      <c r="T253" s="57"/>
      <c r="U253" s="57"/>
      <c r="V253" s="57"/>
      <c r="W253" s="13"/>
      <c r="X253" s="3"/>
    </row>
    <row r="254" spans="4:24" s="1" customFormat="1">
      <c r="D254" s="5"/>
      <c r="E254" s="5"/>
      <c r="F254" s="5"/>
      <c r="G254" s="5"/>
      <c r="H254" s="5"/>
      <c r="O254" s="47"/>
      <c r="P254" s="58"/>
      <c r="Q254" s="57"/>
      <c r="R254" s="57"/>
      <c r="S254" s="57"/>
      <c r="T254" s="57"/>
      <c r="U254" s="57"/>
      <c r="V254" s="57"/>
      <c r="W254" s="13"/>
      <c r="X254" s="3"/>
    </row>
    <row r="255" spans="4:24" s="1" customFormat="1">
      <c r="D255" s="5"/>
      <c r="E255" s="5"/>
      <c r="F255" s="5"/>
      <c r="G255" s="5"/>
      <c r="H255" s="5"/>
      <c r="O255" s="47"/>
      <c r="P255" s="57"/>
      <c r="Q255" s="57"/>
      <c r="R255" s="57"/>
      <c r="S255" s="57"/>
      <c r="T255" s="57"/>
      <c r="U255" s="57"/>
      <c r="V255" s="57"/>
      <c r="W255" s="13"/>
      <c r="X255" s="3"/>
    </row>
    <row r="256" spans="4:24" s="1" customFormat="1">
      <c r="D256" s="5"/>
      <c r="E256" s="5"/>
      <c r="F256" s="5"/>
      <c r="G256" s="5"/>
      <c r="H256" s="5"/>
      <c r="O256" s="47"/>
      <c r="P256" s="58"/>
      <c r="Q256" s="57"/>
      <c r="R256" s="57"/>
      <c r="S256" s="57"/>
      <c r="T256" s="57"/>
      <c r="U256" s="57"/>
      <c r="V256" s="57"/>
      <c r="W256" s="13"/>
      <c r="X256" s="3"/>
    </row>
    <row r="257" spans="4:24" s="1" customFormat="1">
      <c r="D257" s="5"/>
      <c r="E257" s="5"/>
      <c r="F257" s="5"/>
      <c r="G257" s="5"/>
      <c r="H257" s="5"/>
      <c r="O257" s="47"/>
      <c r="P257" s="57"/>
      <c r="Q257" s="57"/>
      <c r="R257" s="57"/>
      <c r="S257" s="57"/>
      <c r="T257" s="57"/>
      <c r="U257" s="57"/>
      <c r="V257" s="57"/>
      <c r="W257" s="13"/>
      <c r="X257" s="3"/>
    </row>
    <row r="258" spans="4:24" s="1" customFormat="1">
      <c r="D258" s="5"/>
      <c r="E258" s="5"/>
      <c r="F258" s="5"/>
      <c r="G258" s="5"/>
      <c r="H258" s="5"/>
      <c r="O258" s="47"/>
      <c r="P258" s="58"/>
      <c r="Q258" s="57"/>
      <c r="R258" s="57"/>
      <c r="S258" s="57"/>
      <c r="T258" s="57"/>
      <c r="U258" s="57"/>
      <c r="V258" s="57"/>
      <c r="W258" s="13"/>
      <c r="X258" s="3"/>
    </row>
    <row r="259" spans="4:24" s="1" customFormat="1">
      <c r="D259" s="5"/>
      <c r="E259" s="5"/>
      <c r="F259" s="5"/>
      <c r="G259" s="5"/>
      <c r="H259" s="5"/>
      <c r="O259" s="47"/>
      <c r="P259" s="57"/>
      <c r="Q259" s="57"/>
      <c r="R259" s="57"/>
      <c r="S259" s="57"/>
      <c r="T259" s="57"/>
      <c r="U259" s="57"/>
      <c r="V259" s="57"/>
      <c r="W259" s="13"/>
      <c r="X259" s="3"/>
    </row>
    <row r="260" spans="4:24" s="1" customFormat="1">
      <c r="D260" s="5"/>
      <c r="E260" s="5"/>
      <c r="F260" s="5"/>
      <c r="G260" s="5"/>
      <c r="H260" s="5"/>
      <c r="O260" s="47"/>
      <c r="P260" s="58"/>
      <c r="Q260" s="57"/>
      <c r="R260" s="57"/>
      <c r="S260" s="57"/>
      <c r="T260" s="57"/>
      <c r="U260" s="57"/>
      <c r="V260" s="57"/>
      <c r="W260" s="13"/>
      <c r="X260" s="3"/>
    </row>
    <row r="261" spans="4:24" s="1" customFormat="1">
      <c r="D261" s="5"/>
      <c r="E261" s="5"/>
      <c r="F261" s="5"/>
      <c r="G261" s="5"/>
      <c r="H261" s="5"/>
      <c r="O261" s="47"/>
      <c r="P261" s="57"/>
      <c r="Q261" s="57"/>
      <c r="R261" s="57"/>
      <c r="S261" s="57"/>
      <c r="T261" s="57"/>
      <c r="U261" s="57"/>
      <c r="V261" s="57"/>
      <c r="W261" s="13"/>
      <c r="X261" s="3"/>
    </row>
    <row r="262" spans="4:24" s="1" customFormat="1">
      <c r="D262" s="5"/>
      <c r="E262" s="5"/>
      <c r="F262" s="5"/>
      <c r="G262" s="5"/>
      <c r="H262" s="5"/>
      <c r="O262" s="47"/>
      <c r="P262" s="58"/>
      <c r="Q262" s="57"/>
      <c r="R262" s="57"/>
      <c r="S262" s="57"/>
      <c r="T262" s="57"/>
      <c r="U262" s="57"/>
      <c r="V262" s="57"/>
      <c r="W262" s="13"/>
      <c r="X262" s="3"/>
    </row>
    <row r="263" spans="4:24" s="1" customFormat="1">
      <c r="D263" s="5"/>
      <c r="E263" s="5"/>
      <c r="F263" s="5"/>
      <c r="G263" s="5"/>
      <c r="H263" s="5"/>
      <c r="O263" s="47"/>
      <c r="P263" s="57"/>
      <c r="Q263" s="57"/>
      <c r="R263" s="57"/>
      <c r="S263" s="57"/>
      <c r="T263" s="57"/>
      <c r="U263" s="57"/>
      <c r="V263" s="57"/>
      <c r="W263" s="13"/>
      <c r="X263" s="3"/>
    </row>
    <row r="264" spans="4:24" s="1" customFormat="1">
      <c r="D264" s="5"/>
      <c r="E264" s="5"/>
      <c r="F264" s="5"/>
      <c r="G264" s="5"/>
      <c r="H264" s="5"/>
      <c r="O264" s="47"/>
      <c r="P264" s="58"/>
      <c r="Q264" s="57"/>
      <c r="R264" s="57"/>
      <c r="S264" s="57"/>
      <c r="T264" s="57"/>
      <c r="U264" s="57"/>
      <c r="V264" s="57"/>
      <c r="W264" s="13"/>
      <c r="X264" s="3"/>
    </row>
    <row r="265" spans="4:24" s="1" customFormat="1">
      <c r="D265" s="5"/>
      <c r="E265" s="5"/>
      <c r="F265" s="5"/>
      <c r="G265" s="5"/>
      <c r="H265" s="5"/>
      <c r="O265" s="47"/>
      <c r="P265" s="57"/>
      <c r="Q265" s="57"/>
      <c r="R265" s="57"/>
      <c r="S265" s="57"/>
      <c r="T265" s="57"/>
      <c r="U265" s="57"/>
      <c r="V265" s="57"/>
      <c r="W265" s="13"/>
      <c r="X265" s="3"/>
    </row>
    <row r="266" spans="4:24" s="1" customFormat="1">
      <c r="D266" s="5"/>
      <c r="E266" s="5"/>
      <c r="F266" s="5"/>
      <c r="G266" s="5"/>
      <c r="H266" s="5"/>
      <c r="O266" s="47"/>
      <c r="P266" s="58"/>
      <c r="Q266" s="57"/>
      <c r="R266" s="57"/>
      <c r="S266" s="57"/>
      <c r="T266" s="57"/>
      <c r="U266" s="57"/>
      <c r="V266" s="57"/>
      <c r="W266" s="13"/>
      <c r="X266" s="3"/>
    </row>
    <row r="267" spans="4:24" s="1" customFormat="1">
      <c r="D267" s="5"/>
      <c r="E267" s="5"/>
      <c r="F267" s="5"/>
      <c r="G267" s="5"/>
      <c r="H267" s="5"/>
      <c r="O267" s="47"/>
      <c r="P267" s="57"/>
      <c r="Q267" s="57"/>
      <c r="R267" s="57"/>
      <c r="S267" s="57"/>
      <c r="T267" s="57"/>
      <c r="U267" s="57"/>
      <c r="V267" s="57"/>
      <c r="W267" s="13"/>
      <c r="X267" s="3"/>
    </row>
    <row r="268" spans="4:24" s="1" customFormat="1">
      <c r="D268" s="5"/>
      <c r="E268" s="5"/>
      <c r="F268" s="5"/>
      <c r="G268" s="5"/>
      <c r="H268" s="5"/>
      <c r="O268" s="47"/>
      <c r="P268" s="58"/>
      <c r="Q268" s="57"/>
      <c r="R268" s="57"/>
      <c r="S268" s="57"/>
      <c r="T268" s="57"/>
      <c r="U268" s="57"/>
      <c r="V268" s="57"/>
      <c r="W268" s="13"/>
      <c r="X268" s="3"/>
    </row>
    <row r="269" spans="4:24" s="1" customFormat="1">
      <c r="D269" s="5"/>
      <c r="E269" s="5"/>
      <c r="F269" s="5"/>
      <c r="G269" s="5"/>
      <c r="H269" s="5"/>
      <c r="O269" s="47"/>
      <c r="P269" s="57"/>
      <c r="Q269" s="57"/>
      <c r="R269" s="57"/>
      <c r="S269" s="57"/>
      <c r="T269" s="57"/>
      <c r="U269" s="57"/>
      <c r="V269" s="57"/>
      <c r="W269" s="13"/>
      <c r="X269" s="3"/>
    </row>
    <row r="270" spans="4:24" s="1" customFormat="1">
      <c r="D270" s="5"/>
      <c r="E270" s="5"/>
      <c r="F270" s="5"/>
      <c r="G270" s="5"/>
      <c r="H270" s="5"/>
      <c r="O270" s="47"/>
      <c r="P270" s="58"/>
      <c r="Q270" s="57"/>
      <c r="R270" s="57"/>
      <c r="S270" s="57"/>
      <c r="T270" s="57"/>
      <c r="U270" s="57"/>
      <c r="V270" s="57"/>
      <c r="W270" s="13"/>
      <c r="X270" s="3"/>
    </row>
    <row r="271" spans="4:24" s="1" customFormat="1">
      <c r="D271" s="5"/>
      <c r="E271" s="5"/>
      <c r="F271" s="5"/>
      <c r="G271" s="5"/>
      <c r="H271" s="5"/>
      <c r="O271" s="47"/>
      <c r="P271" s="57"/>
      <c r="Q271" s="57"/>
      <c r="R271" s="57"/>
      <c r="S271" s="57"/>
      <c r="T271" s="57"/>
      <c r="U271" s="57"/>
      <c r="V271" s="57"/>
      <c r="W271" s="13"/>
      <c r="X271" s="3"/>
    </row>
    <row r="272" spans="4:24" s="1" customFormat="1">
      <c r="D272" s="5"/>
      <c r="E272" s="5"/>
      <c r="F272" s="5"/>
      <c r="G272" s="5"/>
      <c r="H272" s="5"/>
      <c r="O272" s="47"/>
      <c r="P272" s="58"/>
      <c r="Q272" s="57"/>
      <c r="R272" s="57"/>
      <c r="S272" s="57"/>
      <c r="T272" s="57"/>
      <c r="U272" s="57"/>
      <c r="V272" s="57"/>
      <c r="W272" s="13"/>
      <c r="X272" s="3"/>
    </row>
    <row r="273" spans="4:24" s="1" customFormat="1">
      <c r="D273" s="5"/>
      <c r="E273" s="5"/>
      <c r="F273" s="5"/>
      <c r="G273" s="5"/>
      <c r="H273" s="5"/>
      <c r="O273" s="47"/>
      <c r="P273" s="57"/>
      <c r="Q273" s="57"/>
      <c r="R273" s="57"/>
      <c r="S273" s="57"/>
      <c r="T273" s="57"/>
      <c r="U273" s="57"/>
      <c r="V273" s="57"/>
      <c r="W273" s="13"/>
      <c r="X273" s="3"/>
    </row>
    <row r="274" spans="4:24" s="1" customFormat="1">
      <c r="D274" s="5"/>
      <c r="E274" s="5"/>
      <c r="F274" s="5"/>
      <c r="G274" s="5"/>
      <c r="H274" s="5"/>
      <c r="O274" s="47"/>
      <c r="P274" s="58"/>
      <c r="Q274" s="57"/>
      <c r="R274" s="57"/>
      <c r="S274" s="57"/>
      <c r="T274" s="57"/>
      <c r="U274" s="57"/>
      <c r="V274" s="57"/>
      <c r="W274" s="13"/>
      <c r="X274" s="3"/>
    </row>
    <row r="275" spans="4:24" s="1" customFormat="1">
      <c r="D275" s="5"/>
      <c r="E275" s="5"/>
      <c r="F275" s="5"/>
      <c r="G275" s="5"/>
      <c r="H275" s="5"/>
      <c r="O275" s="47"/>
      <c r="P275" s="57"/>
      <c r="Q275" s="57"/>
      <c r="R275" s="57"/>
      <c r="S275" s="57"/>
      <c r="T275" s="57"/>
      <c r="U275" s="57"/>
      <c r="V275" s="57"/>
      <c r="W275" s="13"/>
      <c r="X275" s="3"/>
    </row>
    <row r="276" spans="4:24" s="1" customFormat="1">
      <c r="D276" s="5"/>
      <c r="E276" s="5"/>
      <c r="F276" s="5"/>
      <c r="G276" s="5"/>
      <c r="H276" s="5"/>
      <c r="O276" s="47"/>
      <c r="P276" s="58"/>
      <c r="Q276" s="57"/>
      <c r="R276" s="57"/>
      <c r="S276" s="57"/>
      <c r="T276" s="57"/>
      <c r="U276" s="57"/>
      <c r="V276" s="57"/>
      <c r="W276" s="13"/>
      <c r="X276" s="3"/>
    </row>
    <row r="277" spans="4:24" s="1" customFormat="1">
      <c r="D277" s="5"/>
      <c r="E277" s="5"/>
      <c r="F277" s="5"/>
      <c r="G277" s="5"/>
      <c r="H277" s="5"/>
      <c r="O277" s="47"/>
      <c r="P277" s="57"/>
      <c r="Q277" s="57"/>
      <c r="R277" s="57"/>
      <c r="S277" s="57"/>
      <c r="T277" s="57"/>
      <c r="U277" s="57"/>
      <c r="V277" s="57"/>
      <c r="W277" s="13"/>
      <c r="X277" s="3"/>
    </row>
    <row r="278" spans="4:24" s="1" customFormat="1">
      <c r="D278" s="5"/>
      <c r="E278" s="5"/>
      <c r="F278" s="5"/>
      <c r="G278" s="5"/>
      <c r="H278" s="5"/>
      <c r="O278" s="47"/>
      <c r="P278" s="58"/>
      <c r="Q278" s="57"/>
      <c r="R278" s="57"/>
      <c r="S278" s="57"/>
      <c r="T278" s="57"/>
      <c r="U278" s="57"/>
      <c r="V278" s="57"/>
      <c r="W278" s="13"/>
      <c r="X278" s="3"/>
    </row>
    <row r="279" spans="4:24" s="1" customFormat="1">
      <c r="D279" s="5"/>
      <c r="E279" s="5"/>
      <c r="F279" s="5"/>
      <c r="G279" s="5"/>
      <c r="H279" s="5"/>
      <c r="O279" s="47"/>
      <c r="P279" s="57"/>
      <c r="Q279" s="57"/>
      <c r="R279" s="57"/>
      <c r="S279" s="57"/>
      <c r="T279" s="57"/>
      <c r="U279" s="57"/>
      <c r="V279" s="57"/>
      <c r="W279" s="13"/>
      <c r="X279" s="3"/>
    </row>
    <row r="280" spans="4:24" s="1" customFormat="1">
      <c r="D280" s="5"/>
      <c r="E280" s="5"/>
      <c r="F280" s="5"/>
      <c r="G280" s="5"/>
      <c r="H280" s="5"/>
      <c r="O280" s="47"/>
      <c r="P280" s="58"/>
      <c r="Q280" s="57"/>
      <c r="R280" s="57"/>
      <c r="S280" s="57"/>
      <c r="T280" s="57"/>
      <c r="U280" s="57"/>
      <c r="V280" s="57"/>
      <c r="W280" s="13"/>
      <c r="X280" s="3"/>
    </row>
    <row r="281" spans="4:24" s="1" customFormat="1">
      <c r="D281" s="5"/>
      <c r="E281" s="5"/>
      <c r="F281" s="5"/>
      <c r="G281" s="5"/>
      <c r="H281" s="5"/>
      <c r="O281" s="47"/>
      <c r="P281" s="57"/>
      <c r="Q281" s="57"/>
      <c r="R281" s="57"/>
      <c r="S281" s="57"/>
      <c r="T281" s="57"/>
      <c r="U281" s="57"/>
      <c r="V281" s="57"/>
      <c r="W281" s="13"/>
      <c r="X281" s="3"/>
    </row>
    <row r="282" spans="4:24" s="1" customFormat="1">
      <c r="D282" s="5"/>
      <c r="E282" s="5"/>
      <c r="F282" s="5"/>
      <c r="G282" s="5"/>
      <c r="H282" s="5"/>
      <c r="O282" s="47"/>
      <c r="P282" s="58"/>
      <c r="Q282" s="57"/>
      <c r="R282" s="57"/>
      <c r="S282" s="57"/>
      <c r="T282" s="57"/>
      <c r="U282" s="57"/>
      <c r="V282" s="57"/>
      <c r="W282" s="13"/>
      <c r="X282" s="3"/>
    </row>
    <row r="283" spans="4:24" s="1" customFormat="1">
      <c r="D283" s="5"/>
      <c r="E283" s="5"/>
      <c r="F283" s="5"/>
      <c r="G283" s="5"/>
      <c r="H283" s="5"/>
      <c r="O283" s="47"/>
      <c r="P283" s="57"/>
      <c r="Q283" s="57"/>
      <c r="R283" s="57"/>
      <c r="S283" s="57"/>
      <c r="T283" s="57"/>
      <c r="U283" s="57"/>
      <c r="V283" s="57"/>
      <c r="W283" s="13"/>
      <c r="X283" s="3"/>
    </row>
    <row r="284" spans="4:24" s="1" customFormat="1">
      <c r="D284" s="5"/>
      <c r="E284" s="5"/>
      <c r="F284" s="5"/>
      <c r="G284" s="5"/>
      <c r="H284" s="5"/>
      <c r="O284" s="47"/>
      <c r="P284" s="58"/>
      <c r="Q284" s="57"/>
      <c r="R284" s="57"/>
      <c r="S284" s="57"/>
      <c r="T284" s="57"/>
      <c r="U284" s="57"/>
      <c r="V284" s="57"/>
      <c r="W284" s="13"/>
      <c r="X284" s="3"/>
    </row>
    <row r="285" spans="4:24" s="1" customFormat="1">
      <c r="D285" s="5"/>
      <c r="E285" s="5"/>
      <c r="F285" s="5"/>
      <c r="G285" s="5"/>
      <c r="H285" s="5"/>
      <c r="O285" s="47"/>
      <c r="P285" s="57"/>
      <c r="Q285" s="57"/>
      <c r="R285" s="57"/>
      <c r="S285" s="57"/>
      <c r="T285" s="57"/>
      <c r="U285" s="57"/>
      <c r="V285" s="57"/>
      <c r="W285" s="13"/>
      <c r="X285" s="3"/>
    </row>
    <row r="286" spans="4:24" s="1" customFormat="1">
      <c r="D286" s="5"/>
      <c r="E286" s="5"/>
      <c r="F286" s="5"/>
      <c r="G286" s="5"/>
      <c r="H286" s="5"/>
      <c r="O286" s="47"/>
      <c r="P286" s="58"/>
      <c r="Q286" s="57"/>
      <c r="R286" s="57"/>
      <c r="S286" s="57"/>
      <c r="T286" s="57"/>
      <c r="U286" s="57"/>
      <c r="V286" s="57"/>
      <c r="W286" s="13"/>
      <c r="X286" s="3"/>
    </row>
    <row r="287" spans="4:24" s="1" customFormat="1">
      <c r="D287" s="5"/>
      <c r="E287" s="5"/>
      <c r="F287" s="5"/>
      <c r="G287" s="5"/>
      <c r="H287" s="5"/>
      <c r="O287" s="47"/>
      <c r="P287" s="57"/>
      <c r="Q287" s="57"/>
      <c r="R287" s="57"/>
      <c r="S287" s="57"/>
      <c r="T287" s="57"/>
      <c r="U287" s="57"/>
      <c r="V287" s="57"/>
      <c r="W287" s="13"/>
      <c r="X287" s="3"/>
    </row>
    <row r="288" spans="4:24" s="1" customFormat="1">
      <c r="D288" s="5"/>
      <c r="E288" s="5"/>
      <c r="F288" s="5"/>
      <c r="G288" s="5"/>
      <c r="H288" s="5"/>
      <c r="O288" s="47"/>
      <c r="P288" s="58"/>
      <c r="Q288" s="57"/>
      <c r="R288" s="57"/>
      <c r="S288" s="57"/>
      <c r="T288" s="57"/>
      <c r="U288" s="57"/>
      <c r="V288" s="57"/>
      <c r="W288" s="13"/>
      <c r="X288" s="3"/>
    </row>
    <row r="289" spans="4:24" s="1" customFormat="1">
      <c r="D289" s="5"/>
      <c r="E289" s="5"/>
      <c r="F289" s="5"/>
      <c r="G289" s="5"/>
      <c r="H289" s="5"/>
      <c r="O289" s="47"/>
      <c r="P289" s="57"/>
      <c r="Q289" s="57"/>
      <c r="R289" s="57"/>
      <c r="S289" s="57"/>
      <c r="T289" s="57"/>
      <c r="U289" s="57"/>
      <c r="V289" s="57"/>
      <c r="W289" s="13"/>
      <c r="X289" s="3"/>
    </row>
    <row r="290" spans="4:24" s="1" customFormat="1">
      <c r="D290" s="5"/>
      <c r="E290" s="5"/>
      <c r="F290" s="5"/>
      <c r="G290" s="5"/>
      <c r="H290" s="5"/>
      <c r="O290" s="47"/>
      <c r="P290" s="58"/>
      <c r="Q290" s="57"/>
      <c r="R290" s="57"/>
      <c r="S290" s="57"/>
      <c r="T290" s="57"/>
      <c r="U290" s="57"/>
      <c r="V290" s="57"/>
      <c r="W290" s="13"/>
      <c r="X290" s="3"/>
    </row>
    <row r="291" spans="4:24" s="1" customFormat="1">
      <c r="D291" s="5"/>
      <c r="E291" s="5"/>
      <c r="F291" s="5"/>
      <c r="G291" s="5"/>
      <c r="H291" s="5"/>
      <c r="O291" s="47"/>
      <c r="P291" s="57"/>
      <c r="Q291" s="57"/>
      <c r="R291" s="57"/>
      <c r="S291" s="57"/>
      <c r="T291" s="57"/>
      <c r="U291" s="57"/>
      <c r="V291" s="57"/>
      <c r="W291" s="13"/>
      <c r="X291" s="3"/>
    </row>
    <row r="292" spans="4:24" s="1" customFormat="1">
      <c r="D292" s="5"/>
      <c r="E292" s="5"/>
      <c r="F292" s="5"/>
      <c r="G292" s="5"/>
      <c r="H292" s="5"/>
      <c r="O292" s="47"/>
      <c r="P292" s="58"/>
      <c r="Q292" s="57"/>
      <c r="R292" s="57"/>
      <c r="S292" s="57"/>
      <c r="T292" s="57"/>
      <c r="U292" s="57"/>
      <c r="V292" s="57"/>
      <c r="W292" s="13"/>
      <c r="X292" s="3"/>
    </row>
    <row r="293" spans="4:24" s="1" customFormat="1">
      <c r="D293" s="5"/>
      <c r="E293" s="5"/>
      <c r="F293" s="5"/>
      <c r="G293" s="5"/>
      <c r="H293" s="5"/>
      <c r="O293" s="47"/>
      <c r="P293" s="57"/>
      <c r="Q293" s="57"/>
      <c r="R293" s="57"/>
      <c r="S293" s="57"/>
      <c r="T293" s="57"/>
      <c r="U293" s="57"/>
      <c r="V293" s="57"/>
      <c r="W293" s="13"/>
      <c r="X293" s="3"/>
    </row>
    <row r="294" spans="4:24" s="1" customFormat="1">
      <c r="D294" s="5"/>
      <c r="E294" s="5"/>
      <c r="F294" s="5"/>
      <c r="G294" s="5"/>
      <c r="H294" s="5"/>
      <c r="O294" s="47"/>
      <c r="P294" s="58"/>
      <c r="Q294" s="57"/>
      <c r="R294" s="57"/>
      <c r="S294" s="57"/>
      <c r="T294" s="57"/>
      <c r="U294" s="57"/>
      <c r="V294" s="57"/>
      <c r="W294" s="13"/>
      <c r="X294" s="3"/>
    </row>
    <row r="295" spans="4:24" s="1" customFormat="1">
      <c r="D295" s="5"/>
      <c r="E295" s="5"/>
      <c r="F295" s="5"/>
      <c r="G295" s="5"/>
      <c r="H295" s="5"/>
      <c r="O295" s="47"/>
      <c r="P295" s="57"/>
      <c r="Q295" s="57"/>
      <c r="R295" s="57"/>
      <c r="S295" s="57"/>
      <c r="T295" s="57"/>
      <c r="U295" s="57"/>
      <c r="V295" s="57"/>
      <c r="W295" s="13"/>
      <c r="X295" s="3"/>
    </row>
    <row r="296" spans="4:24" s="1" customFormat="1">
      <c r="D296" s="5"/>
      <c r="E296" s="5"/>
      <c r="F296" s="5"/>
      <c r="G296" s="5"/>
      <c r="H296" s="5"/>
      <c r="O296" s="47"/>
      <c r="P296" s="58"/>
      <c r="Q296" s="57"/>
      <c r="R296" s="57"/>
      <c r="S296" s="57"/>
      <c r="T296" s="57"/>
      <c r="U296" s="57"/>
      <c r="V296" s="57"/>
      <c r="W296" s="13"/>
      <c r="X296" s="3"/>
    </row>
    <row r="297" spans="4:24" s="1" customFormat="1">
      <c r="D297" s="5"/>
      <c r="E297" s="5"/>
      <c r="F297" s="5"/>
      <c r="G297" s="5"/>
      <c r="H297" s="5"/>
      <c r="O297" s="47"/>
      <c r="P297" s="57"/>
      <c r="Q297" s="57"/>
      <c r="R297" s="57"/>
      <c r="S297" s="57"/>
      <c r="T297" s="57"/>
      <c r="U297" s="57"/>
      <c r="V297" s="57"/>
      <c r="W297" s="13"/>
      <c r="X297" s="3"/>
    </row>
    <row r="298" spans="4:24" s="1" customFormat="1">
      <c r="D298" s="5"/>
      <c r="E298" s="5"/>
      <c r="F298" s="5"/>
      <c r="G298" s="5"/>
      <c r="H298" s="5"/>
      <c r="O298" s="47"/>
      <c r="P298" s="58"/>
      <c r="Q298" s="57"/>
      <c r="R298" s="57"/>
      <c r="S298" s="57"/>
      <c r="T298" s="57"/>
      <c r="U298" s="57"/>
      <c r="V298" s="57"/>
      <c r="W298" s="13"/>
      <c r="X298" s="3"/>
    </row>
    <row r="299" spans="4:24" s="1" customFormat="1">
      <c r="D299" s="5"/>
      <c r="E299" s="5"/>
      <c r="F299" s="5"/>
      <c r="G299" s="5"/>
      <c r="H299" s="5"/>
      <c r="O299" s="47"/>
      <c r="P299" s="57"/>
      <c r="Q299" s="57"/>
      <c r="R299" s="57"/>
      <c r="S299" s="57"/>
      <c r="T299" s="57"/>
      <c r="U299" s="57"/>
      <c r="V299" s="57"/>
      <c r="W299" s="13"/>
      <c r="X299" s="3"/>
    </row>
    <row r="300" spans="4:24" s="1" customFormat="1">
      <c r="D300" s="5"/>
      <c r="E300" s="5"/>
      <c r="F300" s="5"/>
      <c r="G300" s="5"/>
      <c r="H300" s="5"/>
      <c r="O300" s="47"/>
      <c r="P300" s="58"/>
      <c r="Q300" s="57"/>
      <c r="R300" s="57"/>
      <c r="S300" s="57"/>
      <c r="T300" s="57"/>
      <c r="U300" s="57"/>
      <c r="V300" s="57"/>
      <c r="W300" s="13"/>
      <c r="X300" s="3"/>
    </row>
    <row r="301" spans="4:24" s="1" customFormat="1">
      <c r="D301" s="5"/>
      <c r="E301" s="5"/>
      <c r="F301" s="5"/>
      <c r="G301" s="5"/>
      <c r="H301" s="5"/>
      <c r="O301" s="47"/>
      <c r="P301" s="57"/>
      <c r="Q301" s="57"/>
      <c r="R301" s="57"/>
      <c r="S301" s="57"/>
      <c r="T301" s="57"/>
      <c r="U301" s="57"/>
      <c r="V301" s="57"/>
      <c r="W301" s="13"/>
      <c r="X301" s="3"/>
    </row>
    <row r="302" spans="4:24" s="1" customFormat="1">
      <c r="D302" s="5"/>
      <c r="E302" s="5"/>
      <c r="F302" s="5"/>
      <c r="G302" s="5"/>
      <c r="H302" s="5"/>
      <c r="O302" s="47"/>
      <c r="P302" s="58"/>
      <c r="Q302" s="57"/>
      <c r="R302" s="57"/>
      <c r="S302" s="57"/>
      <c r="T302" s="57"/>
      <c r="U302" s="57"/>
      <c r="V302" s="57"/>
      <c r="W302" s="13"/>
      <c r="X302" s="3"/>
    </row>
    <row r="303" spans="4:24" s="1" customFormat="1">
      <c r="D303" s="5"/>
      <c r="E303" s="5"/>
      <c r="F303" s="5"/>
      <c r="G303" s="5"/>
      <c r="H303" s="5"/>
      <c r="O303" s="47"/>
      <c r="P303" s="57"/>
      <c r="Q303" s="57"/>
      <c r="R303" s="57"/>
      <c r="S303" s="57"/>
      <c r="T303" s="57"/>
      <c r="U303" s="57"/>
      <c r="V303" s="57"/>
      <c r="W303" s="13"/>
      <c r="X303" s="3"/>
    </row>
    <row r="304" spans="4:24" s="1" customFormat="1">
      <c r="D304" s="5"/>
      <c r="E304" s="5"/>
      <c r="F304" s="5"/>
      <c r="G304" s="5"/>
      <c r="H304" s="5"/>
      <c r="O304" s="47"/>
      <c r="P304" s="58"/>
      <c r="Q304" s="57"/>
      <c r="R304" s="57"/>
      <c r="S304" s="57"/>
      <c r="T304" s="57"/>
      <c r="U304" s="57"/>
      <c r="V304" s="57"/>
      <c r="W304" s="13"/>
      <c r="X304" s="3"/>
    </row>
    <row r="305" spans="4:24" s="1" customFormat="1">
      <c r="D305" s="5"/>
      <c r="E305" s="5"/>
      <c r="F305" s="5"/>
      <c r="G305" s="5"/>
      <c r="H305" s="5"/>
      <c r="O305" s="47"/>
      <c r="P305" s="57"/>
      <c r="Q305" s="57"/>
      <c r="R305" s="57"/>
      <c r="S305" s="57"/>
      <c r="T305" s="57"/>
      <c r="U305" s="57"/>
      <c r="V305" s="57"/>
      <c r="W305" s="13"/>
      <c r="X305" s="3"/>
    </row>
    <row r="306" spans="4:24" s="1" customFormat="1">
      <c r="D306" s="5"/>
      <c r="E306" s="5"/>
      <c r="F306" s="5"/>
      <c r="G306" s="5"/>
      <c r="H306" s="5"/>
      <c r="O306" s="47"/>
      <c r="P306" s="58"/>
      <c r="Q306" s="57"/>
      <c r="R306" s="57"/>
      <c r="S306" s="57"/>
      <c r="T306" s="57"/>
      <c r="U306" s="57"/>
      <c r="V306" s="57"/>
      <c r="W306" s="13"/>
      <c r="X306" s="3"/>
    </row>
    <row r="307" spans="4:24" s="1" customFormat="1">
      <c r="D307" s="5"/>
      <c r="E307" s="5"/>
      <c r="F307" s="5"/>
      <c r="G307" s="5"/>
      <c r="H307" s="5"/>
      <c r="O307" s="47"/>
      <c r="P307" s="57"/>
      <c r="Q307" s="57"/>
      <c r="R307" s="57"/>
      <c r="S307" s="57"/>
      <c r="T307" s="57"/>
      <c r="U307" s="57"/>
      <c r="V307" s="57"/>
      <c r="W307" s="13"/>
      <c r="X307" s="3"/>
    </row>
    <row r="308" spans="4:24" s="1" customFormat="1">
      <c r="D308" s="5"/>
      <c r="E308" s="5"/>
      <c r="F308" s="5"/>
      <c r="G308" s="5"/>
      <c r="H308" s="5"/>
      <c r="O308" s="47"/>
      <c r="P308" s="58"/>
      <c r="Q308" s="57"/>
      <c r="R308" s="57"/>
      <c r="S308" s="57"/>
      <c r="T308" s="57"/>
      <c r="U308" s="57"/>
      <c r="V308" s="57"/>
      <c r="W308" s="13"/>
      <c r="X308" s="3"/>
    </row>
    <row r="309" spans="4:24" s="1" customFormat="1">
      <c r="D309" s="5"/>
      <c r="E309" s="5"/>
      <c r="F309" s="5"/>
      <c r="G309" s="5"/>
      <c r="H309" s="5"/>
      <c r="O309" s="47"/>
      <c r="P309" s="57"/>
      <c r="Q309" s="57"/>
      <c r="R309" s="57"/>
      <c r="S309" s="57"/>
      <c r="T309" s="57"/>
      <c r="U309" s="57"/>
      <c r="V309" s="57"/>
      <c r="W309" s="13"/>
      <c r="X309" s="3"/>
    </row>
    <row r="310" spans="4:24" s="1" customFormat="1">
      <c r="D310" s="5"/>
      <c r="E310" s="5"/>
      <c r="F310" s="5"/>
      <c r="G310" s="5"/>
      <c r="H310" s="5"/>
      <c r="O310" s="47"/>
      <c r="P310" s="58"/>
      <c r="Q310" s="57"/>
      <c r="R310" s="57"/>
      <c r="S310" s="57"/>
      <c r="T310" s="57"/>
      <c r="U310" s="57"/>
      <c r="V310" s="57"/>
      <c r="W310" s="13"/>
      <c r="X310" s="3"/>
    </row>
    <row r="311" spans="4:24" s="1" customFormat="1">
      <c r="D311" s="5"/>
      <c r="E311" s="5"/>
      <c r="F311" s="5"/>
      <c r="G311" s="5"/>
      <c r="H311" s="5"/>
      <c r="O311" s="47"/>
      <c r="P311" s="57"/>
      <c r="Q311" s="57"/>
      <c r="R311" s="57"/>
      <c r="S311" s="57"/>
      <c r="T311" s="57"/>
      <c r="U311" s="57"/>
      <c r="V311" s="57"/>
      <c r="W311" s="13"/>
      <c r="X311" s="3"/>
    </row>
    <row r="312" spans="4:24" s="1" customFormat="1">
      <c r="D312" s="5"/>
      <c r="E312" s="5"/>
      <c r="F312" s="5"/>
      <c r="G312" s="5"/>
      <c r="H312" s="5"/>
      <c r="O312" s="47"/>
      <c r="P312" s="58"/>
      <c r="Q312" s="57"/>
      <c r="R312" s="57"/>
      <c r="S312" s="57"/>
      <c r="T312" s="57"/>
      <c r="U312" s="57"/>
      <c r="V312" s="57"/>
      <c r="W312" s="13"/>
      <c r="X312" s="3"/>
    </row>
    <row r="313" spans="4:24" s="1" customFormat="1">
      <c r="D313" s="5"/>
      <c r="E313" s="5"/>
      <c r="F313" s="5"/>
      <c r="G313" s="5"/>
      <c r="H313" s="5"/>
      <c r="O313" s="47"/>
      <c r="P313" s="57"/>
      <c r="Q313" s="57"/>
      <c r="R313" s="57"/>
      <c r="S313" s="57"/>
      <c r="T313" s="57"/>
      <c r="U313" s="57"/>
      <c r="V313" s="57"/>
      <c r="W313" s="13"/>
      <c r="X313" s="3"/>
    </row>
    <row r="314" spans="4:24" s="1" customFormat="1">
      <c r="D314" s="5"/>
      <c r="E314" s="5"/>
      <c r="F314" s="5"/>
      <c r="G314" s="5"/>
      <c r="H314" s="5"/>
      <c r="O314" s="47"/>
      <c r="P314" s="58"/>
      <c r="Q314" s="57"/>
      <c r="R314" s="57"/>
      <c r="S314" s="57"/>
      <c r="T314" s="57"/>
      <c r="U314" s="57"/>
      <c r="V314" s="57"/>
      <c r="W314" s="13"/>
      <c r="X314" s="3"/>
    </row>
    <row r="315" spans="4:24" s="1" customFormat="1">
      <c r="D315" s="5"/>
      <c r="E315" s="5"/>
      <c r="F315" s="5"/>
      <c r="G315" s="5"/>
      <c r="H315" s="5"/>
      <c r="O315" s="47"/>
      <c r="P315" s="57"/>
      <c r="Q315" s="57"/>
      <c r="R315" s="57"/>
      <c r="S315" s="57"/>
      <c r="T315" s="57"/>
      <c r="U315" s="57"/>
      <c r="V315" s="57"/>
      <c r="W315" s="13"/>
      <c r="X315" s="3"/>
    </row>
    <row r="316" spans="4:24" s="1" customFormat="1">
      <c r="D316" s="5"/>
      <c r="E316" s="5"/>
      <c r="F316" s="5"/>
      <c r="G316" s="5"/>
      <c r="H316" s="5"/>
      <c r="O316" s="47"/>
      <c r="P316" s="58"/>
      <c r="Q316" s="57"/>
      <c r="R316" s="57"/>
      <c r="S316" s="57"/>
      <c r="T316" s="57"/>
      <c r="U316" s="57"/>
      <c r="V316" s="57"/>
      <c r="W316" s="13"/>
      <c r="X316" s="3"/>
    </row>
    <row r="317" spans="4:24" s="1" customFormat="1">
      <c r="D317" s="5"/>
      <c r="E317" s="5"/>
      <c r="F317" s="5"/>
      <c r="G317" s="5"/>
      <c r="H317" s="5"/>
      <c r="O317" s="47"/>
      <c r="P317" s="57"/>
      <c r="Q317" s="57"/>
      <c r="R317" s="57"/>
      <c r="S317" s="57"/>
      <c r="T317" s="57"/>
      <c r="U317" s="57"/>
      <c r="V317" s="57"/>
      <c r="W317" s="13"/>
      <c r="X317" s="3"/>
    </row>
    <row r="318" spans="4:24" s="1" customFormat="1">
      <c r="D318" s="5"/>
      <c r="E318" s="5"/>
      <c r="F318" s="5"/>
      <c r="G318" s="5"/>
      <c r="H318" s="5"/>
      <c r="O318" s="47"/>
      <c r="P318" s="58"/>
      <c r="Q318" s="57"/>
      <c r="R318" s="57"/>
      <c r="S318" s="57"/>
      <c r="T318" s="57"/>
      <c r="U318" s="57"/>
      <c r="V318" s="57"/>
      <c r="W318" s="13"/>
      <c r="X318" s="3"/>
    </row>
    <row r="319" spans="4:24" s="1" customFormat="1">
      <c r="D319" s="5"/>
      <c r="E319" s="5"/>
      <c r="F319" s="5"/>
      <c r="G319" s="5"/>
      <c r="H319" s="5"/>
      <c r="O319" s="47"/>
      <c r="P319" s="57"/>
      <c r="Q319" s="57"/>
      <c r="R319" s="57"/>
      <c r="S319" s="57"/>
      <c r="T319" s="57"/>
      <c r="U319" s="57"/>
      <c r="V319" s="57"/>
      <c r="W319" s="13"/>
      <c r="X319" s="3"/>
    </row>
    <row r="320" spans="4:24" s="1" customFormat="1">
      <c r="D320" s="5"/>
      <c r="E320" s="5"/>
      <c r="F320" s="5"/>
      <c r="G320" s="5"/>
      <c r="H320" s="5"/>
      <c r="O320" s="47"/>
      <c r="P320" s="58"/>
      <c r="Q320" s="57"/>
      <c r="R320" s="57"/>
      <c r="S320" s="57"/>
      <c r="T320" s="57"/>
      <c r="U320" s="57"/>
      <c r="V320" s="57"/>
      <c r="W320" s="13"/>
      <c r="X320" s="3"/>
    </row>
    <row r="321" spans="4:24" s="1" customFormat="1">
      <c r="D321" s="5"/>
      <c r="E321" s="5"/>
      <c r="F321" s="5"/>
      <c r="G321" s="5"/>
      <c r="H321" s="5"/>
      <c r="O321" s="47"/>
      <c r="P321" s="57"/>
      <c r="Q321" s="57"/>
      <c r="R321" s="57"/>
      <c r="S321" s="57"/>
      <c r="T321" s="57"/>
      <c r="U321" s="57"/>
      <c r="V321" s="57"/>
      <c r="W321" s="13"/>
      <c r="X321" s="3"/>
    </row>
    <row r="322" spans="4:24" s="1" customFormat="1">
      <c r="D322" s="5"/>
      <c r="E322" s="5"/>
      <c r="F322" s="5"/>
      <c r="G322" s="5"/>
      <c r="H322" s="5"/>
      <c r="O322" s="47"/>
      <c r="P322" s="58"/>
      <c r="Q322" s="57"/>
      <c r="R322" s="57"/>
      <c r="S322" s="57"/>
      <c r="T322" s="57"/>
      <c r="U322" s="57"/>
      <c r="V322" s="57"/>
      <c r="W322" s="13"/>
      <c r="X322" s="3"/>
    </row>
    <row r="323" spans="4:24" s="1" customFormat="1">
      <c r="D323" s="5"/>
      <c r="E323" s="5"/>
      <c r="F323" s="5"/>
      <c r="G323" s="5"/>
      <c r="H323" s="5"/>
      <c r="O323" s="47"/>
      <c r="P323" s="57"/>
      <c r="Q323" s="57"/>
      <c r="R323" s="57"/>
      <c r="S323" s="57"/>
      <c r="T323" s="57"/>
      <c r="U323" s="57"/>
      <c r="V323" s="57"/>
      <c r="W323" s="13"/>
      <c r="X323" s="3"/>
    </row>
    <row r="324" spans="4:24" s="1" customFormat="1">
      <c r="D324" s="5"/>
      <c r="E324" s="5"/>
      <c r="F324" s="5"/>
      <c r="G324" s="5"/>
      <c r="H324" s="5"/>
      <c r="O324" s="47"/>
      <c r="P324" s="58"/>
      <c r="Q324" s="57"/>
      <c r="R324" s="57"/>
      <c r="S324" s="57"/>
      <c r="T324" s="57"/>
      <c r="U324" s="57"/>
      <c r="V324" s="57"/>
      <c r="W324" s="13"/>
      <c r="X324" s="3"/>
    </row>
    <row r="325" spans="4:24" s="1" customFormat="1">
      <c r="D325" s="5"/>
      <c r="E325" s="5"/>
      <c r="F325" s="5"/>
      <c r="G325" s="5"/>
      <c r="H325" s="5"/>
      <c r="O325" s="47"/>
      <c r="P325" s="57"/>
      <c r="Q325" s="57"/>
      <c r="R325" s="57"/>
      <c r="S325" s="57"/>
      <c r="T325" s="57"/>
      <c r="U325" s="57"/>
      <c r="V325" s="57"/>
      <c r="W325" s="13"/>
      <c r="X325" s="3"/>
    </row>
    <row r="326" spans="4:24" s="1" customFormat="1">
      <c r="D326" s="5"/>
      <c r="E326" s="5"/>
      <c r="F326" s="5"/>
      <c r="G326" s="5"/>
      <c r="H326" s="5"/>
      <c r="O326" s="47"/>
      <c r="P326" s="58"/>
      <c r="Q326" s="57"/>
      <c r="R326" s="57"/>
      <c r="S326" s="57"/>
      <c r="T326" s="57"/>
      <c r="U326" s="57"/>
      <c r="V326" s="57"/>
      <c r="W326" s="13"/>
      <c r="X326" s="3"/>
    </row>
    <row r="327" spans="4:24" s="1" customFormat="1">
      <c r="D327" s="5"/>
      <c r="E327" s="5"/>
      <c r="F327" s="5"/>
      <c r="G327" s="5"/>
      <c r="H327" s="5"/>
      <c r="O327" s="47"/>
      <c r="P327" s="57"/>
      <c r="Q327" s="57"/>
      <c r="R327" s="57"/>
      <c r="S327" s="57"/>
      <c r="T327" s="57"/>
      <c r="U327" s="57"/>
      <c r="V327" s="57"/>
      <c r="W327" s="13"/>
      <c r="X327" s="3"/>
    </row>
    <row r="328" spans="4:24" s="1" customFormat="1">
      <c r="D328" s="5"/>
      <c r="E328" s="5"/>
      <c r="F328" s="5"/>
      <c r="G328" s="5"/>
      <c r="H328" s="5"/>
      <c r="O328" s="47"/>
      <c r="P328" s="58"/>
      <c r="Q328" s="57"/>
      <c r="R328" s="57"/>
      <c r="S328" s="57"/>
      <c r="T328" s="57"/>
      <c r="U328" s="57"/>
      <c r="V328" s="57"/>
      <c r="W328" s="13"/>
      <c r="X328" s="3"/>
    </row>
    <row r="329" spans="4:24" s="1" customFormat="1">
      <c r="D329" s="5"/>
      <c r="E329" s="5"/>
      <c r="F329" s="5"/>
      <c r="G329" s="5"/>
      <c r="H329" s="5"/>
      <c r="O329" s="47"/>
      <c r="P329" s="57"/>
      <c r="Q329" s="57"/>
      <c r="R329" s="57"/>
      <c r="S329" s="57"/>
      <c r="T329" s="57"/>
      <c r="U329" s="57"/>
      <c r="V329" s="57"/>
      <c r="W329" s="13"/>
      <c r="X329" s="3"/>
    </row>
    <row r="330" spans="4:24" s="1" customFormat="1">
      <c r="D330" s="5"/>
      <c r="E330" s="5"/>
      <c r="F330" s="5"/>
      <c r="G330" s="5"/>
      <c r="H330" s="5"/>
      <c r="O330" s="47"/>
      <c r="P330" s="58"/>
      <c r="Q330" s="57"/>
      <c r="R330" s="57"/>
      <c r="S330" s="57"/>
      <c r="T330" s="57"/>
      <c r="U330" s="57"/>
      <c r="V330" s="57"/>
      <c r="W330" s="13"/>
      <c r="X330" s="3"/>
    </row>
    <row r="331" spans="4:24" s="1" customFormat="1">
      <c r="D331" s="5"/>
      <c r="E331" s="5"/>
      <c r="F331" s="5"/>
      <c r="G331" s="5"/>
      <c r="H331" s="5"/>
      <c r="O331" s="47"/>
      <c r="P331" s="57"/>
      <c r="Q331" s="57"/>
      <c r="R331" s="57"/>
      <c r="S331" s="57"/>
      <c r="T331" s="57"/>
      <c r="U331" s="57"/>
      <c r="V331" s="57"/>
      <c r="W331" s="13"/>
      <c r="X331" s="3"/>
    </row>
    <row r="332" spans="4:24" s="1" customFormat="1">
      <c r="D332" s="5"/>
      <c r="E332" s="5"/>
      <c r="F332" s="5"/>
      <c r="G332" s="5"/>
      <c r="H332" s="5"/>
      <c r="O332" s="47"/>
      <c r="P332" s="58"/>
      <c r="Q332" s="57"/>
      <c r="R332" s="57"/>
      <c r="S332" s="57"/>
      <c r="T332" s="57"/>
      <c r="U332" s="57"/>
      <c r="V332" s="57"/>
      <c r="W332" s="13"/>
      <c r="X332" s="3"/>
    </row>
    <row r="333" spans="4:24" s="1" customFormat="1">
      <c r="D333" s="5"/>
      <c r="E333" s="5"/>
      <c r="F333" s="5"/>
      <c r="G333" s="5"/>
      <c r="H333" s="5"/>
      <c r="O333" s="47"/>
      <c r="P333" s="57"/>
      <c r="Q333" s="57"/>
      <c r="R333" s="57"/>
      <c r="S333" s="57"/>
      <c r="T333" s="57"/>
      <c r="U333" s="57"/>
      <c r="V333" s="57"/>
      <c r="W333" s="13"/>
      <c r="X333" s="3"/>
    </row>
    <row r="334" spans="4:24" s="1" customFormat="1">
      <c r="D334" s="5"/>
      <c r="E334" s="5"/>
      <c r="F334" s="5"/>
      <c r="G334" s="5"/>
      <c r="H334" s="5"/>
      <c r="O334" s="47"/>
      <c r="P334" s="58"/>
      <c r="Q334" s="57"/>
      <c r="R334" s="57"/>
      <c r="S334" s="57"/>
      <c r="T334" s="57"/>
      <c r="U334" s="57"/>
      <c r="V334" s="57"/>
      <c r="W334" s="13"/>
      <c r="X334" s="3"/>
    </row>
    <row r="335" spans="4:24" s="1" customFormat="1">
      <c r="D335" s="5"/>
      <c r="E335" s="5"/>
      <c r="F335" s="5"/>
      <c r="G335" s="5"/>
      <c r="H335" s="5"/>
      <c r="O335" s="47"/>
      <c r="P335" s="57"/>
      <c r="Q335" s="57"/>
      <c r="R335" s="57"/>
      <c r="S335" s="57"/>
      <c r="T335" s="57"/>
      <c r="U335" s="57"/>
      <c r="V335" s="57"/>
      <c r="W335" s="13"/>
      <c r="X335" s="3"/>
    </row>
    <row r="336" spans="4:24" s="1" customFormat="1">
      <c r="D336" s="5"/>
      <c r="E336" s="5"/>
      <c r="F336" s="5"/>
      <c r="G336" s="5"/>
      <c r="H336" s="5"/>
      <c r="O336" s="47"/>
      <c r="P336" s="58"/>
      <c r="Q336" s="57"/>
      <c r="R336" s="57"/>
      <c r="S336" s="57"/>
      <c r="T336" s="57"/>
      <c r="U336" s="57"/>
      <c r="V336" s="57"/>
      <c r="W336" s="13"/>
      <c r="X336" s="3"/>
    </row>
    <row r="337" spans="4:24" s="1" customFormat="1">
      <c r="D337" s="5"/>
      <c r="E337" s="5"/>
      <c r="F337" s="5"/>
      <c r="G337" s="5"/>
      <c r="H337" s="5"/>
      <c r="O337" s="47"/>
      <c r="P337" s="57"/>
      <c r="Q337" s="57"/>
      <c r="R337" s="57"/>
      <c r="S337" s="57"/>
      <c r="T337" s="57"/>
      <c r="U337" s="57"/>
      <c r="V337" s="57"/>
      <c r="W337" s="13"/>
      <c r="X337" s="3"/>
    </row>
    <row r="338" spans="4:24" s="1" customFormat="1">
      <c r="D338" s="5"/>
      <c r="E338" s="5"/>
      <c r="F338" s="5"/>
      <c r="G338" s="5"/>
      <c r="H338" s="5"/>
      <c r="O338" s="47"/>
      <c r="P338" s="58"/>
      <c r="Q338" s="57"/>
      <c r="R338" s="57"/>
      <c r="S338" s="57"/>
      <c r="T338" s="57"/>
      <c r="U338" s="57"/>
      <c r="V338" s="57"/>
      <c r="W338" s="13"/>
      <c r="X338" s="3"/>
    </row>
    <row r="339" spans="4:24" s="1" customFormat="1">
      <c r="D339" s="5"/>
      <c r="E339" s="5"/>
      <c r="F339" s="5"/>
      <c r="G339" s="5"/>
      <c r="H339" s="5"/>
      <c r="O339" s="47"/>
      <c r="P339" s="57"/>
      <c r="Q339" s="57"/>
      <c r="R339" s="57"/>
      <c r="S339" s="57"/>
      <c r="T339" s="57"/>
      <c r="U339" s="57"/>
      <c r="V339" s="57"/>
      <c r="W339" s="13"/>
      <c r="X339" s="3"/>
    </row>
    <row r="340" spans="4:24" s="1" customFormat="1">
      <c r="D340" s="5"/>
      <c r="E340" s="5"/>
      <c r="F340" s="5"/>
      <c r="G340" s="5"/>
      <c r="H340" s="5"/>
      <c r="O340" s="47"/>
      <c r="P340" s="58"/>
      <c r="Q340" s="57"/>
      <c r="R340" s="57"/>
      <c r="S340" s="57"/>
      <c r="T340" s="57"/>
      <c r="U340" s="57"/>
      <c r="V340" s="57"/>
      <c r="W340" s="13"/>
      <c r="X340" s="3"/>
    </row>
    <row r="341" spans="4:24" s="1" customFormat="1">
      <c r="D341" s="5"/>
      <c r="E341" s="5"/>
      <c r="F341" s="5"/>
      <c r="G341" s="5"/>
      <c r="H341" s="5"/>
      <c r="O341" s="47"/>
      <c r="P341" s="57"/>
      <c r="Q341" s="57"/>
      <c r="R341" s="57"/>
      <c r="S341" s="57"/>
      <c r="T341" s="57"/>
      <c r="U341" s="57"/>
      <c r="V341" s="57"/>
      <c r="W341" s="13"/>
      <c r="X341" s="3"/>
    </row>
    <row r="342" spans="4:24" s="1" customFormat="1">
      <c r="D342" s="5"/>
      <c r="E342" s="5"/>
      <c r="F342" s="5"/>
      <c r="G342" s="5"/>
      <c r="H342" s="5"/>
      <c r="O342" s="47"/>
      <c r="P342" s="58"/>
      <c r="Q342" s="57"/>
      <c r="R342" s="57"/>
      <c r="S342" s="57"/>
      <c r="T342" s="57"/>
      <c r="U342" s="57"/>
      <c r="V342" s="57"/>
      <c r="W342" s="13"/>
      <c r="X342" s="3"/>
    </row>
    <row r="343" spans="4:24" s="1" customFormat="1">
      <c r="D343" s="5"/>
      <c r="E343" s="5"/>
      <c r="F343" s="5"/>
      <c r="G343" s="5"/>
      <c r="H343" s="5"/>
      <c r="O343" s="47"/>
      <c r="P343" s="57"/>
      <c r="Q343" s="57"/>
      <c r="R343" s="57"/>
      <c r="S343" s="57"/>
      <c r="T343" s="57"/>
      <c r="U343" s="57"/>
      <c r="V343" s="57"/>
      <c r="W343" s="13"/>
      <c r="X343" s="3"/>
    </row>
    <row r="344" spans="4:24" s="1" customFormat="1">
      <c r="D344" s="5"/>
      <c r="E344" s="5"/>
      <c r="F344" s="5"/>
      <c r="G344" s="5"/>
      <c r="H344" s="5"/>
      <c r="O344" s="47"/>
      <c r="P344" s="58"/>
      <c r="Q344" s="57"/>
      <c r="R344" s="57"/>
      <c r="S344" s="57"/>
      <c r="T344" s="57"/>
      <c r="U344" s="57"/>
      <c r="V344" s="57"/>
      <c r="W344" s="13"/>
      <c r="X344" s="3"/>
    </row>
    <row r="345" spans="4:24" s="1" customFormat="1">
      <c r="D345" s="5"/>
      <c r="E345" s="5"/>
      <c r="F345" s="5"/>
      <c r="G345" s="5"/>
      <c r="H345" s="5"/>
      <c r="O345" s="47"/>
      <c r="P345" s="57"/>
      <c r="Q345" s="57"/>
      <c r="R345" s="57"/>
      <c r="S345" s="57"/>
      <c r="T345" s="57"/>
      <c r="U345" s="57"/>
      <c r="V345" s="57"/>
      <c r="W345" s="13"/>
      <c r="X345" s="3"/>
    </row>
    <row r="346" spans="4:24" s="1" customFormat="1">
      <c r="D346" s="5"/>
      <c r="E346" s="5"/>
      <c r="F346" s="5"/>
      <c r="G346" s="5"/>
      <c r="H346" s="5"/>
      <c r="O346" s="47"/>
      <c r="P346" s="58"/>
      <c r="Q346" s="57"/>
      <c r="R346" s="57"/>
      <c r="S346" s="57"/>
      <c r="T346" s="57"/>
      <c r="U346" s="57"/>
      <c r="V346" s="57"/>
      <c r="W346" s="13"/>
      <c r="X346" s="3"/>
    </row>
    <row r="347" spans="4:24" s="1" customFormat="1">
      <c r="D347" s="5"/>
      <c r="E347" s="5"/>
      <c r="F347" s="5"/>
      <c r="G347" s="5"/>
      <c r="H347" s="5"/>
      <c r="O347" s="47"/>
      <c r="P347" s="57"/>
      <c r="Q347" s="57"/>
      <c r="R347" s="57"/>
      <c r="S347" s="57"/>
      <c r="T347" s="57"/>
      <c r="U347" s="57"/>
      <c r="V347" s="57"/>
      <c r="W347" s="13"/>
      <c r="X347" s="3"/>
    </row>
    <row r="348" spans="4:24" s="1" customFormat="1">
      <c r="D348" s="5"/>
      <c r="E348" s="5"/>
      <c r="F348" s="5"/>
      <c r="G348" s="5"/>
      <c r="H348" s="5"/>
      <c r="O348" s="47"/>
      <c r="P348" s="58"/>
      <c r="Q348" s="57"/>
      <c r="R348" s="57"/>
      <c r="S348" s="57"/>
      <c r="T348" s="57"/>
      <c r="U348" s="57"/>
      <c r="V348" s="57"/>
      <c r="W348" s="13"/>
      <c r="X348" s="3"/>
    </row>
    <row r="349" spans="4:24" s="1" customFormat="1">
      <c r="D349" s="5"/>
      <c r="E349" s="5"/>
      <c r="F349" s="5"/>
      <c r="G349" s="5"/>
      <c r="H349" s="5"/>
      <c r="O349" s="47"/>
      <c r="P349" s="57"/>
      <c r="Q349" s="57"/>
      <c r="R349" s="57"/>
      <c r="S349" s="57"/>
      <c r="T349" s="57"/>
      <c r="U349" s="57"/>
      <c r="V349" s="57"/>
      <c r="W349" s="13"/>
      <c r="X349" s="3"/>
    </row>
    <row r="350" spans="4:24" s="1" customFormat="1">
      <c r="D350" s="5"/>
      <c r="E350" s="5"/>
      <c r="F350" s="5"/>
      <c r="G350" s="5"/>
      <c r="H350" s="5"/>
      <c r="O350" s="47"/>
      <c r="P350" s="58"/>
      <c r="Q350" s="57"/>
      <c r="R350" s="57"/>
      <c r="S350" s="57"/>
      <c r="T350" s="57"/>
      <c r="U350" s="57"/>
      <c r="V350" s="57"/>
      <c r="W350" s="13"/>
      <c r="X350" s="3"/>
    </row>
    <row r="351" spans="4:24" s="1" customFormat="1">
      <c r="D351" s="5"/>
      <c r="E351" s="5"/>
      <c r="F351" s="5"/>
      <c r="G351" s="5"/>
      <c r="H351" s="5"/>
      <c r="O351" s="47"/>
      <c r="P351" s="57"/>
      <c r="Q351" s="57"/>
      <c r="R351" s="57"/>
      <c r="S351" s="57"/>
      <c r="T351" s="57"/>
      <c r="U351" s="57"/>
      <c r="V351" s="57"/>
      <c r="W351" s="13"/>
      <c r="X351" s="3"/>
    </row>
    <row r="352" spans="4:24" s="1" customFormat="1">
      <c r="D352" s="5"/>
      <c r="E352" s="5"/>
      <c r="F352" s="5"/>
      <c r="G352" s="5"/>
      <c r="H352" s="5"/>
      <c r="O352" s="47"/>
      <c r="P352" s="58"/>
      <c r="Q352" s="57"/>
      <c r="R352" s="57"/>
      <c r="S352" s="57"/>
      <c r="T352" s="57"/>
      <c r="U352" s="57"/>
      <c r="V352" s="57"/>
      <c r="W352" s="13"/>
      <c r="X352" s="3"/>
    </row>
    <row r="353" spans="4:24" s="1" customFormat="1">
      <c r="D353" s="5"/>
      <c r="E353" s="5"/>
      <c r="F353" s="5"/>
      <c r="G353" s="5"/>
      <c r="H353" s="5"/>
      <c r="O353" s="47"/>
      <c r="P353" s="57"/>
      <c r="Q353" s="57"/>
      <c r="R353" s="57"/>
      <c r="S353" s="57"/>
      <c r="T353" s="57"/>
      <c r="U353" s="57"/>
      <c r="V353" s="57"/>
      <c r="W353" s="13"/>
      <c r="X353" s="3"/>
    </row>
    <row r="354" spans="4:24" s="1" customFormat="1">
      <c r="D354" s="5"/>
      <c r="E354" s="5"/>
      <c r="F354" s="5"/>
      <c r="G354" s="5"/>
      <c r="H354" s="5"/>
      <c r="O354" s="47"/>
      <c r="P354" s="58"/>
      <c r="Q354" s="57"/>
      <c r="R354" s="57"/>
      <c r="S354" s="57"/>
      <c r="T354" s="57"/>
      <c r="U354" s="57"/>
      <c r="V354" s="57"/>
      <c r="W354" s="13"/>
      <c r="X354" s="3"/>
    </row>
    <row r="355" spans="4:24" s="1" customFormat="1">
      <c r="D355" s="5"/>
      <c r="E355" s="5"/>
      <c r="F355" s="5"/>
      <c r="G355" s="5"/>
      <c r="H355" s="5"/>
      <c r="O355" s="47"/>
      <c r="P355" s="57"/>
      <c r="Q355" s="57"/>
      <c r="R355" s="57"/>
      <c r="S355" s="57"/>
      <c r="T355" s="57"/>
      <c r="U355" s="57"/>
      <c r="V355" s="57"/>
      <c r="W355" s="13"/>
      <c r="X355" s="3"/>
    </row>
    <row r="356" spans="4:24" s="1" customFormat="1">
      <c r="D356" s="5"/>
      <c r="E356" s="5"/>
      <c r="F356" s="5"/>
      <c r="G356" s="5"/>
      <c r="H356" s="5"/>
      <c r="O356" s="47"/>
      <c r="P356" s="58"/>
      <c r="Q356" s="57"/>
      <c r="R356" s="57"/>
      <c r="S356" s="57"/>
      <c r="T356" s="57"/>
      <c r="U356" s="57"/>
      <c r="V356" s="57"/>
      <c r="W356" s="13"/>
      <c r="X356" s="3"/>
    </row>
    <row r="357" spans="4:24" s="1" customFormat="1">
      <c r="D357" s="5"/>
      <c r="E357" s="5"/>
      <c r="F357" s="5"/>
      <c r="G357" s="5"/>
      <c r="H357" s="5"/>
      <c r="O357" s="47"/>
      <c r="P357" s="57"/>
      <c r="Q357" s="57"/>
      <c r="R357" s="57"/>
      <c r="S357" s="57"/>
      <c r="T357" s="57"/>
      <c r="U357" s="57"/>
      <c r="V357" s="57"/>
      <c r="W357" s="13"/>
      <c r="X357" s="3"/>
    </row>
    <row r="358" spans="4:24" s="1" customFormat="1">
      <c r="D358" s="5"/>
      <c r="E358" s="5"/>
      <c r="F358" s="5"/>
      <c r="G358" s="5"/>
      <c r="H358" s="5"/>
      <c r="O358" s="47"/>
      <c r="P358" s="58"/>
      <c r="Q358" s="57"/>
      <c r="R358" s="57"/>
      <c r="S358" s="57"/>
      <c r="T358" s="57"/>
      <c r="U358" s="57"/>
      <c r="V358" s="57"/>
      <c r="W358" s="13"/>
      <c r="X358" s="3"/>
    </row>
    <row r="359" spans="4:24" s="1" customFormat="1">
      <c r="D359" s="5"/>
      <c r="E359" s="5"/>
      <c r="F359" s="5"/>
      <c r="G359" s="5"/>
      <c r="H359" s="5"/>
      <c r="O359" s="47"/>
      <c r="P359" s="57"/>
      <c r="Q359" s="57"/>
      <c r="R359" s="57"/>
      <c r="S359" s="57"/>
      <c r="T359" s="57"/>
      <c r="U359" s="57"/>
      <c r="V359" s="57"/>
      <c r="W359" s="13"/>
      <c r="X359" s="3"/>
    </row>
    <row r="360" spans="4:24" s="1" customFormat="1">
      <c r="D360" s="5"/>
      <c r="E360" s="5"/>
      <c r="F360" s="5"/>
      <c r="G360" s="5"/>
      <c r="H360" s="5"/>
      <c r="O360" s="47"/>
      <c r="P360" s="58"/>
      <c r="Q360" s="57"/>
      <c r="R360" s="57"/>
      <c r="S360" s="57"/>
      <c r="T360" s="57"/>
      <c r="U360" s="57"/>
      <c r="V360" s="57"/>
      <c r="W360" s="13"/>
      <c r="X360" s="3"/>
    </row>
    <row r="361" spans="4:24" s="1" customFormat="1">
      <c r="D361" s="5"/>
      <c r="E361" s="5"/>
      <c r="F361" s="5"/>
      <c r="G361" s="5"/>
      <c r="H361" s="5"/>
      <c r="O361" s="47"/>
      <c r="P361" s="57"/>
      <c r="Q361" s="57"/>
      <c r="R361" s="57"/>
      <c r="S361" s="57"/>
      <c r="T361" s="57"/>
      <c r="U361" s="57"/>
      <c r="V361" s="57"/>
      <c r="W361" s="13"/>
      <c r="X361" s="3"/>
    </row>
    <row r="362" spans="4:24" s="1" customFormat="1">
      <c r="D362" s="5"/>
      <c r="E362" s="5"/>
      <c r="F362" s="5"/>
      <c r="G362" s="5"/>
      <c r="H362" s="5"/>
      <c r="O362" s="47"/>
      <c r="P362" s="58"/>
      <c r="Q362" s="57"/>
      <c r="R362" s="57"/>
      <c r="S362" s="57"/>
      <c r="T362" s="57"/>
      <c r="U362" s="57"/>
      <c r="V362" s="57"/>
      <c r="W362" s="13"/>
      <c r="X362" s="3"/>
    </row>
    <row r="363" spans="4:24" s="1" customFormat="1">
      <c r="D363" s="5"/>
      <c r="E363" s="5"/>
      <c r="F363" s="5"/>
      <c r="G363" s="5"/>
      <c r="H363" s="5"/>
      <c r="O363" s="47"/>
      <c r="P363" s="57"/>
      <c r="Q363" s="57"/>
      <c r="R363" s="57"/>
      <c r="S363" s="57"/>
      <c r="T363" s="57"/>
      <c r="U363" s="57"/>
      <c r="V363" s="57"/>
      <c r="W363" s="13"/>
      <c r="X363" s="3"/>
    </row>
    <row r="364" spans="4:24" s="1" customFormat="1">
      <c r="D364" s="5"/>
      <c r="E364" s="5"/>
      <c r="F364" s="5"/>
      <c r="G364" s="5"/>
      <c r="H364" s="5"/>
      <c r="O364" s="47"/>
      <c r="P364" s="58"/>
      <c r="Q364" s="57"/>
      <c r="R364" s="57"/>
      <c r="S364" s="57"/>
      <c r="T364" s="57"/>
      <c r="U364" s="57"/>
      <c r="V364" s="57"/>
      <c r="W364" s="13"/>
      <c r="X364" s="3"/>
    </row>
    <row r="365" spans="4:24" s="1" customFormat="1">
      <c r="D365" s="5"/>
      <c r="E365" s="5"/>
      <c r="F365" s="5"/>
      <c r="G365" s="5"/>
      <c r="H365" s="5"/>
      <c r="O365" s="47"/>
      <c r="P365" s="57"/>
      <c r="Q365" s="57"/>
      <c r="R365" s="57"/>
      <c r="S365" s="57"/>
      <c r="T365" s="57"/>
      <c r="U365" s="57"/>
      <c r="V365" s="57"/>
      <c r="W365" s="13"/>
      <c r="X365" s="3"/>
    </row>
    <row r="366" spans="4:24" s="1" customFormat="1">
      <c r="D366" s="5"/>
      <c r="E366" s="5"/>
      <c r="F366" s="5"/>
      <c r="G366" s="5"/>
      <c r="H366" s="5"/>
      <c r="O366" s="47"/>
      <c r="P366" s="58"/>
      <c r="Q366" s="57"/>
      <c r="R366" s="57"/>
      <c r="S366" s="57"/>
      <c r="T366" s="57"/>
      <c r="U366" s="57"/>
      <c r="V366" s="57"/>
      <c r="W366" s="13"/>
      <c r="X366" s="3"/>
    </row>
    <row r="367" spans="4:24" s="1" customFormat="1">
      <c r="D367" s="5"/>
      <c r="E367" s="5"/>
      <c r="F367" s="5"/>
      <c r="G367" s="5"/>
      <c r="H367" s="5"/>
      <c r="O367" s="47"/>
      <c r="P367" s="57"/>
      <c r="Q367" s="57"/>
      <c r="R367" s="57"/>
      <c r="S367" s="57"/>
      <c r="T367" s="57"/>
      <c r="U367" s="57"/>
      <c r="V367" s="57"/>
      <c r="W367" s="13"/>
      <c r="X367" s="3"/>
    </row>
    <row r="368" spans="4:24" s="1" customFormat="1">
      <c r="D368" s="5"/>
      <c r="E368" s="5"/>
      <c r="F368" s="5"/>
      <c r="G368" s="5"/>
      <c r="H368" s="5"/>
      <c r="O368" s="47"/>
      <c r="P368" s="58"/>
      <c r="Q368" s="57"/>
      <c r="R368" s="57"/>
      <c r="S368" s="57"/>
      <c r="T368" s="57"/>
      <c r="U368" s="57"/>
      <c r="V368" s="57"/>
      <c r="W368" s="13"/>
      <c r="X368" s="3"/>
    </row>
    <row r="369" spans="4:24" s="1" customFormat="1">
      <c r="D369" s="5"/>
      <c r="E369" s="5"/>
      <c r="F369" s="5"/>
      <c r="G369" s="5"/>
      <c r="H369" s="5"/>
      <c r="O369" s="47"/>
      <c r="P369" s="57"/>
      <c r="Q369" s="57"/>
      <c r="R369" s="57"/>
      <c r="S369" s="57"/>
      <c r="T369" s="57"/>
      <c r="U369" s="57"/>
      <c r="V369" s="57"/>
      <c r="W369" s="13"/>
      <c r="X369" s="3"/>
    </row>
    <row r="370" spans="4:24" s="1" customFormat="1">
      <c r="D370" s="5"/>
      <c r="E370" s="5"/>
      <c r="F370" s="5"/>
      <c r="G370" s="5"/>
      <c r="H370" s="5"/>
      <c r="O370" s="47"/>
      <c r="P370" s="58"/>
      <c r="Q370" s="57"/>
      <c r="R370" s="57"/>
      <c r="S370" s="57"/>
      <c r="T370" s="57"/>
      <c r="U370" s="57"/>
      <c r="V370" s="57"/>
      <c r="W370" s="13"/>
      <c r="X370" s="3"/>
    </row>
    <row r="371" spans="4:24" s="1" customFormat="1">
      <c r="D371" s="5"/>
      <c r="E371" s="5"/>
      <c r="F371" s="5"/>
      <c r="G371" s="5"/>
      <c r="H371" s="5"/>
      <c r="O371" s="47"/>
      <c r="P371" s="57"/>
      <c r="Q371" s="57"/>
      <c r="R371" s="57"/>
      <c r="S371" s="57"/>
      <c r="T371" s="57"/>
      <c r="U371" s="57"/>
      <c r="V371" s="57"/>
      <c r="W371" s="13"/>
      <c r="X371" s="3"/>
    </row>
    <row r="372" spans="4:24" s="1" customFormat="1">
      <c r="D372" s="5"/>
      <c r="E372" s="5"/>
      <c r="F372" s="5"/>
      <c r="G372" s="5"/>
      <c r="H372" s="5"/>
      <c r="O372" s="47"/>
      <c r="P372" s="58"/>
      <c r="Q372" s="57"/>
      <c r="R372" s="57"/>
      <c r="S372" s="57"/>
      <c r="T372" s="57"/>
      <c r="U372" s="57"/>
      <c r="V372" s="57"/>
      <c r="W372" s="13"/>
      <c r="X372" s="3"/>
    </row>
    <row r="373" spans="4:24" s="1" customFormat="1">
      <c r="D373" s="5"/>
      <c r="E373" s="5"/>
      <c r="F373" s="5"/>
      <c r="G373" s="5"/>
      <c r="H373" s="5"/>
      <c r="O373" s="47"/>
      <c r="P373" s="57"/>
      <c r="Q373" s="57"/>
      <c r="R373" s="57"/>
      <c r="S373" s="57"/>
      <c r="T373" s="57"/>
      <c r="U373" s="57"/>
      <c r="V373" s="57"/>
      <c r="W373" s="13"/>
      <c r="X373" s="3"/>
    </row>
    <row r="374" spans="4:24" s="1" customFormat="1">
      <c r="D374" s="5"/>
      <c r="E374" s="5"/>
      <c r="F374" s="5"/>
      <c r="G374" s="5"/>
      <c r="H374" s="5"/>
      <c r="O374" s="47"/>
      <c r="P374" s="58"/>
      <c r="Q374" s="57"/>
      <c r="R374" s="57"/>
      <c r="S374" s="57"/>
      <c r="T374" s="57"/>
      <c r="U374" s="57"/>
      <c r="V374" s="57"/>
      <c r="W374" s="13"/>
      <c r="X374" s="3"/>
    </row>
    <row r="375" spans="4:24" s="1" customFormat="1">
      <c r="D375" s="5"/>
      <c r="E375" s="5"/>
      <c r="F375" s="5"/>
      <c r="G375" s="5"/>
      <c r="H375" s="5"/>
      <c r="O375" s="47"/>
      <c r="P375" s="57"/>
      <c r="Q375" s="57"/>
      <c r="R375" s="57"/>
      <c r="S375" s="57"/>
      <c r="T375" s="57"/>
      <c r="U375" s="57"/>
      <c r="V375" s="57"/>
      <c r="W375" s="13"/>
      <c r="X375" s="3"/>
    </row>
    <row r="376" spans="4:24" s="1" customFormat="1">
      <c r="D376" s="5"/>
      <c r="E376" s="5"/>
      <c r="F376" s="5"/>
      <c r="G376" s="5"/>
      <c r="H376" s="5"/>
      <c r="O376" s="47"/>
      <c r="P376" s="58"/>
      <c r="Q376" s="57"/>
      <c r="R376" s="57"/>
      <c r="S376" s="57"/>
      <c r="T376" s="57"/>
      <c r="U376" s="57"/>
      <c r="V376" s="57"/>
      <c r="W376" s="13"/>
      <c r="X376" s="3"/>
    </row>
    <row r="377" spans="4:24" s="1" customFormat="1">
      <c r="D377" s="5"/>
      <c r="E377" s="5"/>
      <c r="F377" s="5"/>
      <c r="G377" s="5"/>
      <c r="H377" s="5"/>
      <c r="O377" s="47"/>
      <c r="P377" s="57"/>
      <c r="Q377" s="57"/>
      <c r="R377" s="57"/>
      <c r="S377" s="57"/>
      <c r="T377" s="57"/>
      <c r="U377" s="57"/>
      <c r="V377" s="57"/>
      <c r="W377" s="13"/>
      <c r="X377" s="3"/>
    </row>
    <row r="378" spans="4:24" s="1" customFormat="1">
      <c r="D378" s="5"/>
      <c r="E378" s="5"/>
      <c r="F378" s="5"/>
      <c r="G378" s="5"/>
      <c r="H378" s="5"/>
      <c r="O378" s="47"/>
      <c r="P378" s="58"/>
      <c r="Q378" s="57"/>
      <c r="R378" s="57"/>
      <c r="S378" s="57"/>
      <c r="T378" s="57"/>
      <c r="U378" s="57"/>
      <c r="V378" s="57"/>
      <c r="W378" s="13"/>
      <c r="X378" s="3"/>
    </row>
    <row r="379" spans="4:24" s="1" customFormat="1">
      <c r="D379" s="5"/>
      <c r="E379" s="5"/>
      <c r="F379" s="5"/>
      <c r="G379" s="5"/>
      <c r="H379" s="5"/>
      <c r="O379" s="47"/>
      <c r="P379" s="57"/>
      <c r="Q379" s="57"/>
      <c r="R379" s="57"/>
      <c r="S379" s="57"/>
      <c r="T379" s="57"/>
      <c r="U379" s="57"/>
      <c r="V379" s="57"/>
      <c r="W379" s="13"/>
      <c r="X379" s="3"/>
    </row>
    <row r="380" spans="4:24" s="1" customFormat="1">
      <c r="D380" s="5"/>
      <c r="E380" s="5"/>
      <c r="F380" s="5"/>
      <c r="G380" s="5"/>
      <c r="H380" s="5"/>
      <c r="O380" s="47"/>
      <c r="P380" s="58"/>
      <c r="Q380" s="57"/>
      <c r="R380" s="57"/>
      <c r="S380" s="57"/>
      <c r="T380" s="57"/>
      <c r="U380" s="57"/>
      <c r="V380" s="57"/>
      <c r="W380" s="13"/>
      <c r="X380" s="3"/>
    </row>
    <row r="381" spans="4:24" s="1" customFormat="1">
      <c r="D381" s="5"/>
      <c r="E381" s="5"/>
      <c r="F381" s="5"/>
      <c r="G381" s="5"/>
      <c r="H381" s="5"/>
      <c r="O381" s="47"/>
      <c r="P381" s="57"/>
      <c r="Q381" s="57"/>
      <c r="R381" s="57"/>
      <c r="S381" s="57"/>
      <c r="T381" s="57"/>
      <c r="U381" s="57"/>
      <c r="V381" s="57"/>
      <c r="W381" s="13"/>
      <c r="X381" s="3"/>
    </row>
    <row r="382" spans="4:24" s="1" customFormat="1">
      <c r="D382" s="5"/>
      <c r="E382" s="5"/>
      <c r="F382" s="5"/>
      <c r="G382" s="5"/>
      <c r="H382" s="5"/>
      <c r="O382" s="47"/>
      <c r="P382" s="58"/>
      <c r="Q382" s="57"/>
      <c r="R382" s="57"/>
      <c r="S382" s="57"/>
      <c r="T382" s="57"/>
      <c r="U382" s="57"/>
      <c r="V382" s="57"/>
      <c r="W382" s="13"/>
      <c r="X382" s="3"/>
    </row>
    <row r="383" spans="4:24" s="1" customFormat="1">
      <c r="D383" s="5"/>
      <c r="E383" s="5"/>
      <c r="F383" s="5"/>
      <c r="G383" s="5"/>
      <c r="H383" s="5"/>
      <c r="O383" s="47"/>
      <c r="P383" s="57"/>
      <c r="Q383" s="57"/>
      <c r="R383" s="57"/>
      <c r="S383" s="57"/>
      <c r="T383" s="57"/>
      <c r="U383" s="57"/>
      <c r="V383" s="57"/>
      <c r="W383" s="13"/>
      <c r="X383" s="3"/>
    </row>
    <row r="384" spans="4:24" s="1" customFormat="1">
      <c r="D384" s="5"/>
      <c r="E384" s="5"/>
      <c r="F384" s="5"/>
      <c r="G384" s="5"/>
      <c r="H384" s="5"/>
      <c r="O384" s="47"/>
      <c r="P384" s="58"/>
      <c r="Q384" s="57"/>
      <c r="R384" s="57"/>
      <c r="S384" s="57"/>
      <c r="T384" s="57"/>
      <c r="U384" s="57"/>
      <c r="V384" s="57"/>
      <c r="W384" s="13"/>
      <c r="X384" s="3"/>
    </row>
    <row r="385" spans="4:24" s="1" customFormat="1">
      <c r="D385" s="5"/>
      <c r="E385" s="5"/>
      <c r="F385" s="5"/>
      <c r="G385" s="5"/>
      <c r="H385" s="5"/>
      <c r="O385" s="47"/>
      <c r="P385" s="57"/>
      <c r="Q385" s="57"/>
      <c r="R385" s="57"/>
      <c r="S385" s="57"/>
      <c r="T385" s="57"/>
      <c r="U385" s="57"/>
      <c r="V385" s="57"/>
      <c r="W385" s="13"/>
      <c r="X385" s="3"/>
    </row>
    <row r="386" spans="4:24" s="1" customFormat="1">
      <c r="D386" s="5"/>
      <c r="E386" s="5"/>
      <c r="F386" s="5"/>
      <c r="G386" s="5"/>
      <c r="H386" s="5"/>
      <c r="O386" s="47"/>
      <c r="P386" s="58"/>
      <c r="Q386" s="57"/>
      <c r="R386" s="57"/>
      <c r="S386" s="57"/>
      <c r="T386" s="57"/>
      <c r="U386" s="57"/>
      <c r="V386" s="57"/>
      <c r="W386" s="13"/>
      <c r="X386" s="3"/>
    </row>
    <row r="387" spans="4:24" s="1" customFormat="1">
      <c r="D387" s="5"/>
      <c r="E387" s="5"/>
      <c r="F387" s="5"/>
      <c r="G387" s="5"/>
      <c r="H387" s="5"/>
      <c r="O387" s="47"/>
      <c r="P387" s="57"/>
      <c r="Q387" s="57"/>
      <c r="R387" s="57"/>
      <c r="S387" s="57"/>
      <c r="T387" s="57"/>
      <c r="U387" s="57"/>
      <c r="V387" s="57"/>
      <c r="W387" s="13"/>
      <c r="X387" s="3"/>
    </row>
    <row r="388" spans="4:24" s="1" customFormat="1">
      <c r="D388" s="5"/>
      <c r="E388" s="5"/>
      <c r="F388" s="5"/>
      <c r="G388" s="5"/>
      <c r="H388" s="5"/>
      <c r="O388" s="47"/>
      <c r="P388" s="58"/>
      <c r="Q388" s="57"/>
      <c r="R388" s="57"/>
      <c r="S388" s="57"/>
      <c r="T388" s="57"/>
      <c r="U388" s="57"/>
      <c r="V388" s="57"/>
      <c r="W388" s="13"/>
      <c r="X388" s="3"/>
    </row>
    <row r="389" spans="4:24" s="1" customFormat="1">
      <c r="D389" s="5"/>
      <c r="E389" s="5"/>
      <c r="F389" s="5"/>
      <c r="G389" s="5"/>
      <c r="H389" s="5"/>
      <c r="O389" s="47"/>
      <c r="P389" s="57"/>
      <c r="Q389" s="57"/>
      <c r="R389" s="57"/>
      <c r="S389" s="57"/>
      <c r="T389" s="57"/>
      <c r="U389" s="57"/>
      <c r="V389" s="57"/>
      <c r="W389" s="13"/>
      <c r="X389" s="3"/>
    </row>
    <row r="390" spans="4:24" s="1" customFormat="1">
      <c r="D390" s="5"/>
      <c r="E390" s="5"/>
      <c r="F390" s="5"/>
      <c r="G390" s="5"/>
      <c r="H390" s="5"/>
      <c r="O390" s="47"/>
      <c r="P390" s="58"/>
      <c r="Q390" s="57"/>
      <c r="R390" s="57"/>
      <c r="S390" s="57"/>
      <c r="T390" s="57"/>
      <c r="U390" s="57"/>
      <c r="V390" s="57"/>
      <c r="W390" s="13"/>
      <c r="X390" s="3"/>
    </row>
    <row r="391" spans="4:24" s="1" customFormat="1">
      <c r="D391" s="5"/>
      <c r="E391" s="5"/>
      <c r="F391" s="5"/>
      <c r="G391" s="5"/>
      <c r="H391" s="5"/>
      <c r="O391" s="47"/>
      <c r="P391" s="57"/>
      <c r="Q391" s="57"/>
      <c r="R391" s="57"/>
      <c r="S391" s="57"/>
      <c r="T391" s="57"/>
      <c r="U391" s="57"/>
      <c r="V391" s="57"/>
      <c r="W391" s="13"/>
      <c r="X391" s="3"/>
    </row>
    <row r="392" spans="4:24" s="1" customFormat="1">
      <c r="D392" s="5"/>
      <c r="E392" s="5"/>
      <c r="F392" s="5"/>
      <c r="G392" s="5"/>
      <c r="H392" s="5"/>
      <c r="O392" s="47"/>
      <c r="P392" s="58"/>
      <c r="Q392" s="57"/>
      <c r="R392" s="57"/>
      <c r="S392" s="57"/>
      <c r="T392" s="57"/>
      <c r="U392" s="57"/>
      <c r="V392" s="57"/>
      <c r="W392" s="13"/>
      <c r="X392" s="3"/>
    </row>
    <row r="393" spans="4:24" s="1" customFormat="1">
      <c r="D393" s="5"/>
      <c r="E393" s="5"/>
      <c r="F393" s="5"/>
      <c r="G393" s="5"/>
      <c r="H393" s="5"/>
      <c r="O393" s="47"/>
      <c r="P393" s="57"/>
      <c r="Q393" s="57"/>
      <c r="R393" s="57"/>
      <c r="S393" s="57"/>
      <c r="T393" s="57"/>
      <c r="U393" s="57"/>
      <c r="V393" s="57"/>
      <c r="W393" s="13"/>
      <c r="X393" s="3"/>
    </row>
    <row r="394" spans="4:24" s="1" customFormat="1">
      <c r="D394" s="5"/>
      <c r="E394" s="5"/>
      <c r="F394" s="5"/>
      <c r="G394" s="5"/>
      <c r="H394" s="5"/>
      <c r="O394" s="47"/>
      <c r="P394" s="58"/>
      <c r="Q394" s="57"/>
      <c r="R394" s="57"/>
      <c r="S394" s="57"/>
      <c r="T394" s="57"/>
      <c r="U394" s="57"/>
      <c r="V394" s="57"/>
      <c r="W394" s="13"/>
      <c r="X394" s="3"/>
    </row>
    <row r="395" spans="4:24" s="1" customFormat="1">
      <c r="D395" s="5"/>
      <c r="E395" s="5"/>
      <c r="F395" s="5"/>
      <c r="G395" s="5"/>
      <c r="H395" s="5"/>
      <c r="O395" s="47"/>
      <c r="P395" s="57"/>
      <c r="Q395" s="57"/>
      <c r="R395" s="57"/>
      <c r="S395" s="57"/>
      <c r="T395" s="57"/>
      <c r="U395" s="57"/>
      <c r="V395" s="57"/>
      <c r="W395" s="13"/>
      <c r="X395" s="3"/>
    </row>
    <row r="396" spans="4:24" s="1" customFormat="1">
      <c r="D396" s="5"/>
      <c r="E396" s="5"/>
      <c r="F396" s="5"/>
      <c r="G396" s="5"/>
      <c r="H396" s="5"/>
      <c r="O396" s="47"/>
      <c r="P396" s="58"/>
      <c r="Q396" s="57"/>
      <c r="R396" s="57"/>
      <c r="S396" s="57"/>
      <c r="T396" s="57"/>
      <c r="U396" s="57"/>
      <c r="V396" s="57"/>
      <c r="W396" s="13"/>
      <c r="X396" s="3"/>
    </row>
    <row r="397" spans="4:24" s="1" customFormat="1">
      <c r="D397" s="5"/>
      <c r="E397" s="5"/>
      <c r="F397" s="5"/>
      <c r="G397" s="5"/>
      <c r="H397" s="5"/>
      <c r="O397" s="47"/>
      <c r="P397" s="57"/>
      <c r="Q397" s="57"/>
      <c r="R397" s="57"/>
      <c r="S397" s="57"/>
      <c r="T397" s="57"/>
      <c r="U397" s="57"/>
      <c r="V397" s="57"/>
      <c r="W397" s="13"/>
      <c r="X397" s="3"/>
    </row>
    <row r="398" spans="4:24" s="1" customFormat="1">
      <c r="D398" s="5"/>
      <c r="E398" s="5"/>
      <c r="F398" s="5"/>
      <c r="G398" s="5"/>
      <c r="H398" s="5"/>
      <c r="O398" s="47"/>
      <c r="P398" s="58"/>
      <c r="Q398" s="57"/>
      <c r="R398" s="57"/>
      <c r="S398" s="57"/>
      <c r="T398" s="57"/>
      <c r="U398" s="57"/>
      <c r="V398" s="57"/>
      <c r="W398" s="13"/>
      <c r="X398" s="3"/>
    </row>
    <row r="399" spans="4:24" s="1" customFormat="1">
      <c r="D399" s="5"/>
      <c r="E399" s="5"/>
      <c r="F399" s="5"/>
      <c r="G399" s="5"/>
      <c r="H399" s="5"/>
      <c r="O399" s="47"/>
      <c r="P399" s="57"/>
      <c r="Q399" s="57"/>
      <c r="R399" s="57"/>
      <c r="S399" s="57"/>
      <c r="T399" s="57"/>
      <c r="U399" s="57"/>
      <c r="V399" s="57"/>
      <c r="W399" s="13"/>
      <c r="X399" s="3"/>
    </row>
    <row r="400" spans="4:24" s="1" customFormat="1">
      <c r="D400" s="5"/>
      <c r="E400" s="5"/>
      <c r="F400" s="5"/>
      <c r="G400" s="5"/>
      <c r="H400" s="5"/>
      <c r="O400" s="47"/>
      <c r="P400" s="58"/>
      <c r="Q400" s="57"/>
      <c r="R400" s="57"/>
      <c r="S400" s="57"/>
      <c r="T400" s="57"/>
      <c r="U400" s="57"/>
      <c r="V400" s="57"/>
      <c r="W400" s="13"/>
      <c r="X400" s="3"/>
    </row>
    <row r="401" spans="4:24" s="1" customFormat="1">
      <c r="D401" s="5"/>
      <c r="E401" s="5"/>
      <c r="F401" s="5"/>
      <c r="G401" s="5"/>
      <c r="H401" s="5"/>
      <c r="O401" s="47"/>
      <c r="P401" s="57"/>
      <c r="Q401" s="57"/>
      <c r="R401" s="57"/>
      <c r="S401" s="57"/>
      <c r="T401" s="57"/>
      <c r="U401" s="57"/>
      <c r="V401" s="57"/>
      <c r="W401" s="13"/>
      <c r="X401" s="3"/>
    </row>
    <row r="402" spans="4:24" s="1" customFormat="1">
      <c r="D402" s="5"/>
      <c r="E402" s="5"/>
      <c r="F402" s="5"/>
      <c r="G402" s="5"/>
      <c r="H402" s="5"/>
      <c r="O402" s="47"/>
      <c r="P402" s="58"/>
      <c r="Q402" s="57"/>
      <c r="R402" s="57"/>
      <c r="S402" s="57"/>
      <c r="T402" s="57"/>
      <c r="U402" s="57"/>
      <c r="V402" s="57"/>
      <c r="W402" s="13"/>
      <c r="X402" s="3"/>
    </row>
    <row r="403" spans="4:24">
      <c r="P403" s="57"/>
      <c r="Q403" s="57"/>
      <c r="R403" s="57"/>
      <c r="S403" s="57"/>
      <c r="T403" s="57"/>
      <c r="U403" s="57"/>
      <c r="V403" s="57"/>
      <c r="W403" s="13"/>
    </row>
  </sheetData>
  <sheetProtection password="C6E8" sheet="1" objects="1" scenarios="1" selectLockedCells="1" selectUnlockedCells="1"/>
  <pageMargins left="0.7" right="0.7" top="0.78740157499999996" bottom="0.78740157499999996" header="0.3" footer="0.3"/>
  <drawing r:id="rId1"/>
  <legacyDrawing r:id="rId2"/>
  <controls>
    <mc:AlternateContent xmlns:mc="http://schemas.openxmlformats.org/markup-compatibility/2006">
      <mc:Choice Requires="x14">
        <control shapeId="8193" r:id="rId3" name="ScrollBar1">
          <controlPr defaultSize="0" autoLine="0" linkedCell="B4" r:id="rId4">
            <anchor moveWithCells="1">
              <from>
                <xdr:col>3</xdr:col>
                <xdr:colOff>38100</xdr:colOff>
                <xdr:row>3</xdr:row>
                <xdr:rowOff>22860</xdr:rowOff>
              </from>
              <to>
                <xdr:col>7</xdr:col>
                <xdr:colOff>541020</xdr:colOff>
                <xdr:row>3</xdr:row>
                <xdr:rowOff>175260</xdr:rowOff>
              </to>
            </anchor>
          </controlPr>
        </control>
      </mc:Choice>
      <mc:Fallback>
        <control shapeId="8193" r:id="rId3" name="ScrollBar1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"/>
  <dimension ref="A1:S410"/>
  <sheetViews>
    <sheetView workbookViewId="0">
      <pane ySplit="7" topLeftCell="A8" activePane="bottomLeft" state="frozen"/>
      <selection pane="bottomLeft" activeCell="S1" sqref="S1"/>
    </sheetView>
  </sheetViews>
  <sheetFormatPr defaultRowHeight="14.4"/>
  <cols>
    <col min="1" max="1" width="40.109375" customWidth="1"/>
    <col min="4" max="8" width="9.109375" style="6"/>
    <col min="11" max="11" width="9.109375" style="4"/>
    <col min="12" max="12" width="9.109375" style="56" hidden="1" customWidth="1"/>
    <col min="13" max="13" width="11" style="56" hidden="1" customWidth="1"/>
    <col min="14" max="16" width="9.109375" style="56" hidden="1" customWidth="1"/>
    <col min="17" max="17" width="9.109375" style="64" hidden="1" customWidth="1"/>
    <col min="18" max="18" width="9.109375" style="6" hidden="1" customWidth="1"/>
  </cols>
  <sheetData>
    <row r="1" spans="1:19" s="10" customFormat="1" ht="21">
      <c r="A1" s="9" t="s">
        <v>37</v>
      </c>
      <c r="D1" s="11"/>
      <c r="E1" s="11"/>
      <c r="F1" s="11"/>
      <c r="G1" s="11"/>
      <c r="K1" s="12"/>
      <c r="M1" s="54"/>
      <c r="N1" s="54"/>
      <c r="O1" s="54"/>
      <c r="P1" s="54"/>
      <c r="Q1" s="62"/>
      <c r="R1" s="11"/>
      <c r="S1" s="65" t="s">
        <v>26</v>
      </c>
    </row>
    <row r="2" spans="1:19" s="14" customFormat="1">
      <c r="A2" s="14" t="s">
        <v>47</v>
      </c>
      <c r="D2" s="15"/>
      <c r="E2" s="15"/>
      <c r="F2" s="15"/>
      <c r="G2" s="15"/>
      <c r="H2" s="15"/>
      <c r="K2" s="16"/>
      <c r="L2" s="55"/>
      <c r="M2" s="55"/>
      <c r="N2" s="55"/>
      <c r="O2" s="55"/>
      <c r="P2" s="55"/>
      <c r="Q2" s="63"/>
      <c r="R2" s="15"/>
    </row>
    <row r="3" spans="1:19" s="1" customFormat="1">
      <c r="C3" s="7"/>
      <c r="D3" s="5"/>
      <c r="E3" s="5"/>
      <c r="F3" s="5"/>
      <c r="G3" s="5"/>
      <c r="H3" s="5"/>
      <c r="I3" s="8"/>
      <c r="K3" s="3"/>
      <c r="L3" s="5"/>
      <c r="M3" s="5"/>
      <c r="N3" s="5"/>
      <c r="O3" s="5"/>
      <c r="P3" s="5"/>
      <c r="Q3" s="57"/>
      <c r="R3" s="5"/>
    </row>
    <row r="4" spans="1:19" s="1" customFormat="1">
      <c r="A4" s="19" t="s">
        <v>45</v>
      </c>
      <c r="B4" s="28">
        <v>28</v>
      </c>
      <c r="C4" s="7">
        <v>1</v>
      </c>
      <c r="D4" s="5"/>
      <c r="E4" s="5"/>
      <c r="F4" s="5"/>
      <c r="G4" s="5"/>
      <c r="H4" s="5"/>
      <c r="I4" s="8">
        <v>60</v>
      </c>
      <c r="K4" s="3"/>
      <c r="L4" s="5"/>
      <c r="M4" s="5"/>
      <c r="N4" s="5"/>
      <c r="O4" s="5"/>
      <c r="P4" s="5"/>
      <c r="Q4" s="57"/>
      <c r="R4" s="5"/>
    </row>
    <row r="5" spans="1:19" s="1" customFormat="1">
      <c r="A5" s="19" t="s">
        <v>46</v>
      </c>
      <c r="B5" s="18">
        <v>32</v>
      </c>
      <c r="C5" s="7">
        <v>1</v>
      </c>
      <c r="D5" s="5"/>
      <c r="E5" s="5"/>
      <c r="F5" s="5"/>
      <c r="G5" s="5"/>
      <c r="H5" s="5"/>
      <c r="I5" s="8">
        <v>60</v>
      </c>
      <c r="K5" s="3"/>
      <c r="L5" s="5"/>
      <c r="M5" s="5"/>
      <c r="N5" s="5"/>
      <c r="O5" s="5"/>
      <c r="P5" s="5"/>
      <c r="Q5" s="57"/>
      <c r="R5" s="5"/>
    </row>
    <row r="6" spans="1:19" s="1" customFormat="1">
      <c r="D6" s="5"/>
      <c r="E6" s="5"/>
      <c r="F6" s="5"/>
      <c r="G6" s="5"/>
      <c r="H6" s="5"/>
      <c r="K6" s="3"/>
      <c r="L6" s="5"/>
      <c r="M6" s="5"/>
      <c r="N6" s="5"/>
      <c r="O6" s="5"/>
      <c r="P6" s="5"/>
      <c r="Q6" s="57"/>
      <c r="R6" s="5"/>
    </row>
    <row r="7" spans="1:19" s="1" customFormat="1">
      <c r="A7" s="2" t="str">
        <f>CONCATENATE("X--&gt;","F(",B4,";",B5,")")</f>
        <v>X--&gt;F(28;32)</v>
      </c>
      <c r="B7" s="2" t="str">
        <f>IF(B5&lt;5,"",CONCATENATE("E(X)=",ROUND(B5/(B5-2),1),"; D(X)=",ROUND((2*(B5^2)*(1+(B5-2)/B4))/((B5-2)*(B5-2)*(B5-4)),1)))</f>
        <v>E(X)=1,1; D(X)=0,2</v>
      </c>
      <c r="D7" s="5"/>
      <c r="E7" s="5"/>
      <c r="F7" s="5"/>
      <c r="G7" s="5"/>
      <c r="H7" s="5"/>
      <c r="K7" s="3"/>
      <c r="L7" s="5"/>
      <c r="M7" s="5"/>
      <c r="N7" s="5"/>
      <c r="O7" s="5"/>
      <c r="P7" s="5"/>
      <c r="Q7" s="57"/>
      <c r="R7" s="5"/>
    </row>
    <row r="8" spans="1:19" s="1" customFormat="1">
      <c r="D8" s="5"/>
      <c r="E8" s="5"/>
      <c r="F8" s="5"/>
      <c r="G8" s="5"/>
      <c r="H8" s="5"/>
      <c r="K8" s="3"/>
      <c r="L8" s="47"/>
      <c r="M8" s="47"/>
      <c r="N8" s="47"/>
      <c r="O8" s="47"/>
      <c r="P8" s="47"/>
      <c r="Q8" s="47"/>
      <c r="R8" s="47"/>
    </row>
    <row r="9" spans="1:19" s="1" customFormat="1">
      <c r="D9" s="5"/>
      <c r="E9" s="5"/>
      <c r="F9" s="5"/>
      <c r="G9" s="5"/>
      <c r="H9" s="5"/>
      <c r="K9" s="3"/>
      <c r="L9" s="47" t="s">
        <v>0</v>
      </c>
      <c r="M9" s="47" t="s">
        <v>19</v>
      </c>
      <c r="N9" s="47" t="s">
        <v>20</v>
      </c>
      <c r="O9" s="47" t="s">
        <v>21</v>
      </c>
      <c r="P9" s="47" t="s">
        <v>1</v>
      </c>
      <c r="Q9" s="47" t="s">
        <v>5</v>
      </c>
      <c r="R9" s="47"/>
    </row>
    <row r="10" spans="1:19" s="1" customFormat="1">
      <c r="D10" s="5"/>
      <c r="E10" s="5"/>
      <c r="F10" s="5"/>
      <c r="G10" s="5"/>
      <c r="H10" s="5"/>
      <c r="K10" s="3"/>
      <c r="L10" s="48">
        <v>0.01</v>
      </c>
      <c r="M10" s="47">
        <f>IF($B$4=1,SQRT(PI()),IF(ROUND($B$4/2,0)=($B$4/2),FACT(($B$4-2)/2),((FACTDOUBLE($B$4-2))*SQRT(PI()))/(2^(($B$4-1)/2))))</f>
        <v>6227020800</v>
      </c>
      <c r="N10" s="47">
        <f>IF($B$5=1,SQRT(PI()),IF(ROUND($B$5/2,0)=($B$5/2),FACT(($B$5-2)/2),((FACTDOUBLE($B$5-2))*SQRT(PI()))/(2^(($B$5-1)/2))))</f>
        <v>1307674368000</v>
      </c>
      <c r="O10" s="47">
        <f>IF(($B$4+$B$5)=1,SQRT(PI()),IF(ROUND(($B$4+$B$5)/2,0)=(($B$4+$B$5)/2),FACT((($B$4+$B$5)-2)/2),((FACTDOUBLE(($B$4+$B$5)-2))*SQRT(PI()))/(2^((($B$4+$B$5)-1)/2))))</f>
        <v>8.8417619937397008E+30</v>
      </c>
      <c r="P10" s="47">
        <f>($O$10/($M$10*$N$10))*(($B$4/$B$5)^($B$4/2))*(L10^(($B$4/2)-1))*((1+($B$4/$B$5)*L10)^(-($B$4+$B$5)/2))</f>
        <v>1.289333310801494E-18</v>
      </c>
      <c r="Q10" s="48">
        <f>1-FDIST(L10,$B$4,$B$5)</f>
        <v>0</v>
      </c>
      <c r="R10" s="47"/>
    </row>
    <row r="11" spans="1:19" s="1" customFormat="1">
      <c r="D11" s="5"/>
      <c r="E11" s="5"/>
      <c r="F11" s="5"/>
      <c r="G11" s="5"/>
      <c r="H11" s="5"/>
      <c r="K11" s="3"/>
      <c r="L11" s="47">
        <v>0.03</v>
      </c>
      <c r="M11" s="47"/>
      <c r="N11" s="47"/>
      <c r="O11" s="47"/>
      <c r="P11" s="47">
        <f t="shared" ref="P11:P74" si="0">($O$10/($M$10*$N$10))*(($B$4/$B$5)^($B$4/2))*(L11^(($B$4/2)-1))*((1+($B$4/$B$5)*L11)^(-($B$4+$B$5)/2))</f>
        <v>1.2270233929354865E-12</v>
      </c>
      <c r="Q11" s="48">
        <f t="shared" ref="Q11:Q74" si="1">1-FDIST(L11,$B$4,$B$5)</f>
        <v>2.7755575615628914E-15</v>
      </c>
      <c r="R11" s="47"/>
    </row>
    <row r="12" spans="1:19" s="1" customFormat="1">
      <c r="D12" s="5"/>
      <c r="E12" s="5"/>
      <c r="F12" s="5"/>
      <c r="G12" s="5"/>
      <c r="H12" s="5"/>
      <c r="K12" s="3"/>
      <c r="L12" s="48">
        <v>0.05</v>
      </c>
      <c r="M12" s="47"/>
      <c r="N12" s="47"/>
      <c r="O12" s="47"/>
      <c r="P12" s="47">
        <f t="shared" si="0"/>
        <v>5.6570111745664972E-10</v>
      </c>
      <c r="Q12" s="48">
        <f t="shared" si="1"/>
        <v>2.2046808823006359E-12</v>
      </c>
      <c r="R12" s="47"/>
    </row>
    <row r="13" spans="1:19" s="1" customFormat="1">
      <c r="D13" s="5"/>
      <c r="E13" s="5"/>
      <c r="F13" s="5"/>
      <c r="G13" s="5"/>
      <c r="H13" s="5"/>
      <c r="K13" s="3"/>
      <c r="L13" s="47">
        <v>7.0000000000000007E-2</v>
      </c>
      <c r="M13" s="47"/>
      <c r="N13" s="47"/>
      <c r="O13" s="47"/>
      <c r="P13" s="47">
        <f t="shared" si="0"/>
        <v>2.7265599907490071E-8</v>
      </c>
      <c r="Q13" s="48">
        <f t="shared" si="1"/>
        <v>1.5403767150701242E-10</v>
      </c>
      <c r="R13" s="47"/>
    </row>
    <row r="14" spans="1:19" s="1" customFormat="1">
      <c r="D14" s="5"/>
      <c r="E14" s="5"/>
      <c r="F14" s="5"/>
      <c r="G14" s="5"/>
      <c r="H14" s="5"/>
      <c r="K14" s="3"/>
      <c r="L14" s="48">
        <v>0.09</v>
      </c>
      <c r="M14" s="47"/>
      <c r="N14" s="47"/>
      <c r="O14" s="47"/>
      <c r="P14" s="47">
        <f t="shared" si="0"/>
        <v>4.3792525952744648E-7</v>
      </c>
      <c r="Q14" s="48">
        <f t="shared" si="1"/>
        <v>3.293618489053074E-9</v>
      </c>
      <c r="R14" s="47"/>
    </row>
    <row r="15" spans="1:19" s="1" customFormat="1">
      <c r="D15" s="5"/>
      <c r="E15" s="5"/>
      <c r="F15" s="5"/>
      <c r="G15" s="5"/>
      <c r="H15" s="5"/>
      <c r="K15" s="3"/>
      <c r="L15" s="47">
        <v>0.11</v>
      </c>
      <c r="M15" s="47"/>
      <c r="N15" s="47"/>
      <c r="O15" s="47"/>
      <c r="P15" s="47">
        <f t="shared" si="0"/>
        <v>3.6701883373567525E-6</v>
      </c>
      <c r="Q15" s="48">
        <f t="shared" si="1"/>
        <v>3.4931900594337151E-8</v>
      </c>
      <c r="R15" s="47"/>
    </row>
    <row r="16" spans="1:19" s="1" customFormat="1">
      <c r="D16" s="5"/>
      <c r="E16" s="5"/>
      <c r="F16" s="5"/>
      <c r="G16" s="5"/>
      <c r="H16" s="5"/>
      <c r="K16" s="3"/>
      <c r="L16" s="48">
        <v>0.13</v>
      </c>
      <c r="M16" s="47"/>
      <c r="N16" s="47"/>
      <c r="O16" s="47"/>
      <c r="P16" s="47">
        <f t="shared" si="0"/>
        <v>2.002182696052641E-5</v>
      </c>
      <c r="Q16" s="48">
        <f t="shared" si="1"/>
        <v>2.3318345410139329E-7</v>
      </c>
      <c r="R16" s="47"/>
    </row>
    <row r="17" spans="4:18" s="1" customFormat="1">
      <c r="D17" s="5"/>
      <c r="E17" s="5"/>
      <c r="F17" s="5"/>
      <c r="G17" s="5"/>
      <c r="H17" s="5"/>
      <c r="K17" s="3"/>
      <c r="L17" s="47">
        <v>0.15</v>
      </c>
      <c r="M17" s="47"/>
      <c r="N17" s="47"/>
      <c r="O17" s="47"/>
      <c r="P17" s="47">
        <f t="shared" si="0"/>
        <v>8.0593540768146115E-5</v>
      </c>
      <c r="Q17" s="48">
        <f t="shared" si="1"/>
        <v>1.1213884714145195E-6</v>
      </c>
      <c r="R17" s="47"/>
    </row>
    <row r="18" spans="4:18" s="1" customFormat="1">
      <c r="D18" s="5"/>
      <c r="E18" s="5"/>
      <c r="F18" s="5"/>
      <c r="G18" s="5"/>
      <c r="H18" s="5"/>
      <c r="K18" s="3"/>
      <c r="L18" s="48">
        <v>0.17</v>
      </c>
      <c r="M18" s="47"/>
      <c r="N18" s="47"/>
      <c r="O18" s="47"/>
      <c r="P18" s="47">
        <f t="shared" si="0"/>
        <v>2.5878665740548541E-4</v>
      </c>
      <c r="Q18" s="48">
        <f t="shared" si="1"/>
        <v>4.2255077136177377E-6</v>
      </c>
      <c r="R18" s="47"/>
    </row>
    <row r="19" spans="4:18" s="1" customFormat="1">
      <c r="D19" s="5"/>
      <c r="E19" s="5"/>
      <c r="F19" s="5"/>
      <c r="G19" s="5"/>
      <c r="H19" s="5"/>
      <c r="K19" s="3"/>
      <c r="L19" s="47">
        <v>0.19</v>
      </c>
      <c r="M19" s="47"/>
      <c r="N19" s="47"/>
      <c r="O19" s="47"/>
      <c r="P19" s="47">
        <f t="shared" si="0"/>
        <v>6.9810177902937282E-4</v>
      </c>
      <c r="Q19" s="48">
        <f t="shared" si="1"/>
        <v>1.3191633014386639E-5</v>
      </c>
      <c r="R19" s="47"/>
    </row>
    <row r="20" spans="4:18" s="1" customFormat="1">
      <c r="D20" s="5"/>
      <c r="E20" s="5"/>
      <c r="F20" s="5"/>
      <c r="G20" s="5"/>
      <c r="H20" s="5"/>
      <c r="K20" s="3"/>
      <c r="L20" s="48">
        <v>0.21</v>
      </c>
      <c r="M20" s="47"/>
      <c r="N20" s="47"/>
      <c r="O20" s="47"/>
      <c r="P20" s="47">
        <f t="shared" si="0"/>
        <v>1.6402978143361391E-3</v>
      </c>
      <c r="Q20" s="48">
        <f t="shared" si="1"/>
        <v>3.5475280543595389E-5</v>
      </c>
      <c r="R20" s="47"/>
    </row>
    <row r="21" spans="4:18" s="1" customFormat="1">
      <c r="D21" s="5"/>
      <c r="E21" s="5"/>
      <c r="F21" s="5"/>
      <c r="G21" s="5"/>
      <c r="H21" s="5"/>
      <c r="K21" s="3"/>
      <c r="L21" s="47">
        <v>0.23</v>
      </c>
      <c r="M21" s="47"/>
      <c r="N21" s="47"/>
      <c r="O21" s="47"/>
      <c r="P21" s="47">
        <f t="shared" si="0"/>
        <v>3.4461286226259271E-3</v>
      </c>
      <c r="Q21" s="48">
        <f t="shared" si="1"/>
        <v>8.4532758715116785E-5</v>
      </c>
      <c r="R21" s="47"/>
    </row>
    <row r="22" spans="4:18" s="1" customFormat="1">
      <c r="D22" s="5"/>
      <c r="E22" s="5"/>
      <c r="F22" s="5"/>
      <c r="G22" s="5"/>
      <c r="H22" s="5"/>
      <c r="K22" s="3"/>
      <c r="L22" s="48">
        <v>0.25</v>
      </c>
      <c r="M22" s="47"/>
      <c r="N22" s="47"/>
      <c r="O22" s="47"/>
      <c r="P22" s="47">
        <f t="shared" si="0"/>
        <v>6.601655942799772E-3</v>
      </c>
      <c r="Q22" s="48">
        <f t="shared" si="1"/>
        <v>1.822927525225726E-4</v>
      </c>
      <c r="R22" s="47"/>
    </row>
    <row r="23" spans="4:18" s="1" customFormat="1">
      <c r="D23" s="5"/>
      <c r="E23" s="5"/>
      <c r="F23" s="5"/>
      <c r="G23" s="5"/>
      <c r="H23" s="5"/>
      <c r="K23" s="3"/>
      <c r="L23" s="47">
        <v>0.27</v>
      </c>
      <c r="M23" s="47"/>
      <c r="N23" s="47"/>
      <c r="O23" s="47"/>
      <c r="P23" s="47">
        <f t="shared" si="0"/>
        <v>1.1706078467231873E-2</v>
      </c>
      <c r="Q23" s="48">
        <f t="shared" si="1"/>
        <v>3.6157292253502504E-4</v>
      </c>
      <c r="R23" s="47"/>
    </row>
    <row r="24" spans="4:18" s="1" customFormat="1">
      <c r="D24" s="5"/>
      <c r="E24" s="5"/>
      <c r="F24" s="5"/>
      <c r="G24" s="5"/>
      <c r="H24" s="5"/>
      <c r="K24" s="3"/>
      <c r="L24" s="48">
        <v>0.28999999999999998</v>
      </c>
      <c r="M24" s="47"/>
      <c r="N24" s="47"/>
      <c r="O24" s="47"/>
      <c r="P24" s="47">
        <f t="shared" si="0"/>
        <v>1.9440938519154471E-2</v>
      </c>
      <c r="Q24" s="48">
        <f t="shared" si="1"/>
        <v>6.6806379804174032E-4</v>
      </c>
      <c r="R24" s="47"/>
    </row>
    <row r="25" spans="4:18" s="1" customFormat="1">
      <c r="D25" s="5"/>
      <c r="E25" s="5"/>
      <c r="F25" s="5"/>
      <c r="G25" s="5"/>
      <c r="H25" s="5"/>
      <c r="K25" s="3"/>
      <c r="L25" s="47">
        <v>0.31</v>
      </c>
      <c r="M25" s="47"/>
      <c r="N25" s="47"/>
      <c r="O25" s="47"/>
      <c r="P25" s="47">
        <f t="shared" si="0"/>
        <v>3.0524227162219461E-2</v>
      </c>
      <c r="Q25" s="48">
        <f t="shared" si="1"/>
        <v>1.1615373812491336E-3</v>
      </c>
      <c r="R25" s="47"/>
    </row>
    <row r="26" spans="4:18" s="1" customFormat="1">
      <c r="D26" s="5"/>
      <c r="E26" s="5"/>
      <c r="F26" s="5"/>
      <c r="G26" s="5"/>
      <c r="H26" s="5"/>
      <c r="K26" s="3"/>
      <c r="L26" s="48">
        <v>0.33</v>
      </c>
      <c r="M26" s="47"/>
      <c r="N26" s="47"/>
      <c r="O26" s="47"/>
      <c r="P26" s="47">
        <f t="shared" si="0"/>
        <v>4.5655437062990016E-2</v>
      </c>
      <c r="Q26" s="48">
        <f t="shared" si="1"/>
        <v>1.9160359149704709E-3</v>
      </c>
      <c r="R26" s="47"/>
    </row>
    <row r="27" spans="4:18" s="1" customFormat="1">
      <c r="D27" s="5"/>
      <c r="E27" s="5"/>
      <c r="F27" s="5"/>
      <c r="G27" s="5"/>
      <c r="H27" s="5"/>
      <c r="K27" s="3"/>
      <c r="L27" s="47">
        <v>0.35</v>
      </c>
      <c r="M27" s="47"/>
      <c r="N27" s="47"/>
      <c r="O27" s="47"/>
      <c r="P27" s="47">
        <f t="shared" si="0"/>
        <v>6.5458659586498866E-2</v>
      </c>
      <c r="Q27" s="48">
        <f t="shared" si="1"/>
        <v>3.0189302264288509E-3</v>
      </c>
      <c r="R27" s="47"/>
    </row>
    <row r="28" spans="4:18" s="1" customFormat="1">
      <c r="D28" s="5"/>
      <c r="E28" s="5"/>
      <c r="F28" s="5"/>
      <c r="G28" s="5"/>
      <c r="H28" s="5"/>
      <c r="K28" s="3"/>
      <c r="L28" s="48">
        <v>0.37</v>
      </c>
      <c r="M28" s="47"/>
      <c r="N28" s="47"/>
      <c r="O28" s="47"/>
      <c r="P28" s="47">
        <f t="shared" si="0"/>
        <v>9.043048382128023E-2</v>
      </c>
      <c r="Q28" s="48">
        <f t="shared" si="1"/>
        <v>4.5688776582413215E-3</v>
      </c>
      <c r="R28" s="47"/>
    </row>
    <row r="29" spans="4:18" s="1" customFormat="1">
      <c r="D29" s="5"/>
      <c r="E29" s="5"/>
      <c r="F29" s="5"/>
      <c r="G29" s="5"/>
      <c r="H29" s="5"/>
      <c r="K29" s="3"/>
      <c r="L29" s="47">
        <v>0.39</v>
      </c>
      <c r="M29" s="47"/>
      <c r="N29" s="47"/>
      <c r="O29" s="47"/>
      <c r="P29" s="47">
        <f t="shared" si="0"/>
        <v>0.1208981004073862</v>
      </c>
      <c r="Q29" s="48">
        <f t="shared" si="1"/>
        <v>6.6728325130953614E-3</v>
      </c>
      <c r="R29" s="47"/>
    </row>
    <row r="30" spans="4:18" s="1" customFormat="1">
      <c r="D30" s="5"/>
      <c r="E30" s="5"/>
      <c r="F30" s="5"/>
      <c r="G30" s="5"/>
      <c r="H30" s="5"/>
      <c r="K30" s="3"/>
      <c r="L30" s="48">
        <v>0.41</v>
      </c>
      <c r="M30" s="47"/>
      <c r="N30" s="47"/>
      <c r="O30" s="47"/>
      <c r="P30" s="47">
        <f t="shared" si="0"/>
        <v>0.15699110978234593</v>
      </c>
      <c r="Q30" s="48">
        <f t="shared" si="1"/>
        <v>9.4423514911381456E-3</v>
      </c>
      <c r="R30" s="47"/>
    </row>
    <row r="31" spans="4:18" s="1" customFormat="1">
      <c r="D31" s="5"/>
      <c r="E31" s="5"/>
      <c r="F31" s="5"/>
      <c r="G31" s="5"/>
      <c r="H31" s="5"/>
      <c r="K31" s="3"/>
      <c r="L31" s="47">
        <v>0.43</v>
      </c>
      <c r="M31" s="47"/>
      <c r="N31" s="47"/>
      <c r="O31" s="47"/>
      <c r="P31" s="47">
        <f t="shared" si="0"/>
        <v>0.1986285161135497</v>
      </c>
      <c r="Q31" s="48">
        <f t="shared" si="1"/>
        <v>1.2989486289210928E-2</v>
      </c>
      <c r="R31" s="47"/>
    </row>
    <row r="32" spans="4:18" s="1" customFormat="1">
      <c r="D32" s="5"/>
      <c r="E32" s="5"/>
      <c r="F32" s="5"/>
      <c r="G32" s="5"/>
      <c r="H32" s="5"/>
      <c r="K32" s="3"/>
      <c r="L32" s="48">
        <v>0.45</v>
      </c>
      <c r="M32" s="47"/>
      <c r="N32" s="47"/>
      <c r="O32" s="47"/>
      <c r="P32" s="47">
        <f t="shared" si="0"/>
        <v>0.24552058053548795</v>
      </c>
      <c r="Q32" s="48">
        <f t="shared" si="1"/>
        <v>1.7422566526171357E-2</v>
      </c>
      <c r="R32" s="47"/>
    </row>
    <row r="33" spans="4:18" s="1" customFormat="1">
      <c r="D33" s="5"/>
      <c r="E33" s="5"/>
      <c r="F33" s="5"/>
      <c r="G33" s="5"/>
      <c r="H33" s="5"/>
      <c r="K33" s="3"/>
      <c r="L33" s="47">
        <v>0.47</v>
      </c>
      <c r="M33" s="47"/>
      <c r="N33" s="47"/>
      <c r="O33" s="47"/>
      <c r="P33" s="47">
        <f t="shared" si="0"/>
        <v>0.29718380587425908</v>
      </c>
      <c r="Q33" s="48">
        <f t="shared" si="1"/>
        <v>2.2842154843150553E-2</v>
      </c>
      <c r="R33" s="47"/>
    </row>
    <row r="34" spans="4:18" s="1" customFormat="1">
      <c r="D34" s="5"/>
      <c r="E34" s="5"/>
      <c r="F34" s="5"/>
      <c r="G34" s="5"/>
      <c r="H34" s="5"/>
      <c r="K34" s="3"/>
      <c r="L34" s="48">
        <v>0.49</v>
      </c>
      <c r="M34" s="47"/>
      <c r="N34" s="47"/>
      <c r="O34" s="47"/>
      <c r="P34" s="47">
        <f t="shared" si="0"/>
        <v>0.35296640633996429</v>
      </c>
      <c r="Q34" s="48">
        <f t="shared" si="1"/>
        <v>2.9337411468715047E-2</v>
      </c>
      <c r="R34" s="47"/>
    </row>
    <row r="35" spans="4:18" s="1" customFormat="1">
      <c r="D35" s="5"/>
      <c r="E35" s="5"/>
      <c r="F35" s="5"/>
      <c r="G35" s="5"/>
      <c r="H35" s="5"/>
      <c r="K35" s="3"/>
      <c r="L35" s="47">
        <v>0.51</v>
      </c>
      <c r="M35" s="47"/>
      <c r="N35" s="47"/>
      <c r="O35" s="47"/>
      <c r="P35" s="47">
        <f t="shared" si="0"/>
        <v>0.41208116576927367</v>
      </c>
      <c r="Q35" s="48">
        <f t="shared" si="1"/>
        <v>3.6983047375001021E-2</v>
      </c>
      <c r="R35" s="47"/>
    </row>
    <row r="36" spans="4:18" s="1" customFormat="1">
      <c r="D36" s="5"/>
      <c r="E36" s="5"/>
      <c r="F36" s="5"/>
      <c r="G36" s="5"/>
      <c r="H36" s="5"/>
      <c r="K36" s="3"/>
      <c r="L36" s="48">
        <v>0.53</v>
      </c>
      <c r="M36" s="47"/>
      <c r="N36" s="47"/>
      <c r="O36" s="47"/>
      <c r="P36" s="47">
        <f t="shared" si="0"/>
        <v>0.47364253559990205</v>
      </c>
      <c r="Q36" s="48">
        <f t="shared" si="1"/>
        <v>4.5836982114012992E-2</v>
      </c>
      <c r="R36" s="47"/>
    </row>
    <row r="37" spans="4:18" s="1" customFormat="1">
      <c r="D37" s="5"/>
      <c r="E37" s="5"/>
      <c r="F37" s="5"/>
      <c r="G37" s="5"/>
      <c r="H37" s="5"/>
      <c r="K37" s="3"/>
      <c r="L37" s="47">
        <v>0.55000000000000004</v>
      </c>
      <c r="M37" s="47"/>
      <c r="N37" s="47"/>
      <c r="O37" s="47"/>
      <c r="P37" s="47">
        <f t="shared" si="0"/>
        <v>0.5367050699055026</v>
      </c>
      <c r="Q37" s="48">
        <f t="shared" si="1"/>
        <v>5.5938761498633416E-2</v>
      </c>
      <c r="R37" s="47"/>
    </row>
    <row r="38" spans="4:18" s="1" customFormat="1">
      <c r="D38" s="5"/>
      <c r="E38" s="5"/>
      <c r="F38" s="5"/>
      <c r="G38" s="5"/>
      <c r="H38" s="5"/>
      <c r="K38" s="3"/>
      <c r="L38" s="48">
        <v>0.56999999999999995</v>
      </c>
      <c r="M38" s="47"/>
      <c r="N38" s="47"/>
      <c r="O38" s="47"/>
      <c r="P38" s="47">
        <f t="shared" si="0"/>
        <v>0.60030073560871522</v>
      </c>
      <c r="Q38" s="48">
        <f t="shared" si="1"/>
        <v>6.7308736405893743E-2</v>
      </c>
      <c r="R38" s="47"/>
    </row>
    <row r="39" spans="4:18" s="1" customFormat="1">
      <c r="D39" s="5"/>
      <c r="E39" s="5"/>
      <c r="F39" s="5"/>
      <c r="G39" s="5"/>
      <c r="H39" s="5"/>
      <c r="K39" s="3"/>
      <c r="L39" s="47">
        <v>0.59</v>
      </c>
      <c r="M39" s="47"/>
      <c r="N39" s="47"/>
      <c r="O39" s="47"/>
      <c r="P39" s="47">
        <f t="shared" si="0"/>
        <v>0.66347317743716749</v>
      </c>
      <c r="Q39" s="48">
        <f t="shared" si="1"/>
        <v>7.9947960058705969E-2</v>
      </c>
      <c r="R39" s="47"/>
    </row>
    <row r="40" spans="4:18" s="1" customFormat="1">
      <c r="D40" s="5"/>
      <c r="E40" s="5"/>
      <c r="F40" s="5"/>
      <c r="G40" s="5"/>
      <c r="H40" s="5"/>
      <c r="K40" s="3"/>
      <c r="L40" s="48">
        <v>0.61</v>
      </c>
      <c r="M40" s="47"/>
      <c r="N40" s="47"/>
      <c r="O40" s="47"/>
      <c r="P40" s="47">
        <f t="shared" si="0"/>
        <v>0.72530758319002364</v>
      </c>
      <c r="Q40" s="48">
        <f t="shared" si="1"/>
        <v>9.3838728405239547E-2</v>
      </c>
      <c r="R40" s="47"/>
    </row>
    <row r="41" spans="4:18" s="1" customFormat="1">
      <c r="D41" s="5"/>
      <c r="E41" s="5"/>
      <c r="F41" s="5"/>
      <c r="G41" s="5"/>
      <c r="H41" s="5"/>
      <c r="K41" s="3"/>
      <c r="L41" s="47">
        <v>0.63</v>
      </c>
      <c r="M41" s="47"/>
      <c r="N41" s="47"/>
      <c r="O41" s="47"/>
      <c r="P41" s="47">
        <f t="shared" si="0"/>
        <v>0.78495532990750438</v>
      </c>
      <c r="Q41" s="48">
        <f t="shared" si="1"/>
        <v>0.10894566656388516</v>
      </c>
      <c r="R41" s="47"/>
    </row>
    <row r="42" spans="4:18" s="1" customFormat="1">
      <c r="D42" s="5"/>
      <c r="E42" s="5"/>
      <c r="F42" s="5"/>
      <c r="G42" s="5"/>
      <c r="H42" s="5"/>
      <c r="K42" s="3"/>
      <c r="L42" s="48">
        <v>0.65</v>
      </c>
      <c r="M42" s="47"/>
      <c r="N42" s="47"/>
      <c r="O42" s="47"/>
      <c r="P42" s="47">
        <f t="shared" si="0"/>
        <v>0.84165305977095084</v>
      </c>
      <c r="Q42" s="48">
        <f t="shared" si="1"/>
        <v>0.12521725272766859</v>
      </c>
      <c r="R42" s="47"/>
    </row>
    <row r="43" spans="4:18" s="1" customFormat="1">
      <c r="D43" s="5"/>
      <c r="E43" s="5"/>
      <c r="F43" s="5"/>
      <c r="G43" s="5"/>
      <c r="H43" s="5"/>
      <c r="K43" s="3"/>
      <c r="L43" s="47">
        <v>0.67</v>
      </c>
      <c r="M43" s="47"/>
      <c r="N43" s="47"/>
      <c r="O43" s="47"/>
      <c r="P43" s="47">
        <f t="shared" si="0"/>
        <v>0.8947362170549934</v>
      </c>
      <c r="Q43" s="48">
        <f t="shared" si="1"/>
        <v>0.14258766787461574</v>
      </c>
      <c r="R43" s="47"/>
    </row>
    <row r="44" spans="4:18" s="1" customFormat="1">
      <c r="D44" s="5"/>
      <c r="E44" s="5"/>
      <c r="F44" s="5"/>
      <c r="G44" s="5"/>
      <c r="H44" s="5"/>
      <c r="K44" s="3"/>
      <c r="L44" s="48">
        <v>0.69</v>
      </c>
      <c r="M44" s="47"/>
      <c r="N44" s="47"/>
      <c r="O44" s="47"/>
      <c r="P44" s="47">
        <f t="shared" si="0"/>
        <v>0.94364736839621632</v>
      </c>
      <c r="Q44" s="48">
        <f t="shared" si="1"/>
        <v>0.16097886331839517</v>
      </c>
      <c r="R44" s="47"/>
    </row>
    <row r="45" spans="4:18" s="1" customFormat="1">
      <c r="D45" s="5"/>
      <c r="E45" s="5"/>
      <c r="F45" s="5"/>
      <c r="G45" s="5"/>
      <c r="H45" s="5"/>
      <c r="K45" s="3"/>
      <c r="L45" s="47">
        <v>0.71</v>
      </c>
      <c r="M45" s="47"/>
      <c r="N45" s="47"/>
      <c r="O45" s="47"/>
      <c r="P45" s="47">
        <f t="shared" si="0"/>
        <v>0.98793983157607068</v>
      </c>
      <c r="Q45" s="48">
        <f t="shared" si="1"/>
        <v>0.18030274674827718</v>
      </c>
      <c r="R45" s="47"/>
    </row>
    <row r="46" spans="4:18" s="1" customFormat="1">
      <c r="D46" s="5"/>
      <c r="E46" s="5"/>
      <c r="F46" s="5"/>
      <c r="G46" s="5"/>
      <c r="H46" s="5"/>
      <c r="K46" s="3"/>
      <c r="L46" s="48">
        <v>0.73</v>
      </c>
      <c r="M46" s="47"/>
      <c r="N46" s="47"/>
      <c r="O46" s="47"/>
      <c r="P46" s="47">
        <f t="shared" si="0"/>
        <v>1.0272772624362165</v>
      </c>
      <c r="Q46" s="48">
        <f t="shared" si="1"/>
        <v>0.20046339927653634</v>
      </c>
      <c r="R46" s="47"/>
    </row>
    <row r="47" spans="4:18" s="1" customFormat="1">
      <c r="D47" s="5"/>
      <c r="E47" s="5"/>
      <c r="F47" s="5"/>
      <c r="G47" s="5"/>
      <c r="H47" s="5"/>
      <c r="K47" s="3"/>
      <c r="L47" s="47">
        <v>0.75</v>
      </c>
      <c r="M47" s="47"/>
      <c r="N47" s="47"/>
      <c r="O47" s="47"/>
      <c r="P47" s="47">
        <f t="shared" si="0"/>
        <v>1.0614299081299448</v>
      </c>
      <c r="Q47" s="48">
        <f t="shared" si="1"/>
        <v>0.22135924968794263</v>
      </c>
      <c r="R47" s="47"/>
    </row>
    <row r="48" spans="4:18" s="1" customFormat="1">
      <c r="D48" s="5"/>
      <c r="E48" s="5"/>
      <c r="F48" s="5"/>
      <c r="G48" s="5"/>
      <c r="H48" s="5"/>
      <c r="K48" s="3"/>
      <c r="L48" s="48">
        <v>0.77</v>
      </c>
      <c r="M48" s="47"/>
      <c r="N48" s="47"/>
      <c r="O48" s="47"/>
      <c r="P48" s="47">
        <f t="shared" si="0"/>
        <v>1.0902682414251521</v>
      </c>
      <c r="Q48" s="48">
        <f t="shared" si="1"/>
        <v>0.24288514639054859</v>
      </c>
      <c r="R48" s="47"/>
    </row>
    <row r="49" spans="4:18" s="1" customFormat="1">
      <c r="D49" s="5"/>
      <c r="E49" s="5"/>
      <c r="F49" s="5"/>
      <c r="G49" s="5"/>
      <c r="H49" s="5"/>
      <c r="K49" s="3"/>
      <c r="L49" s="47">
        <v>0.79</v>
      </c>
      <c r="M49" s="47"/>
      <c r="N49" s="47"/>
      <c r="O49" s="47"/>
      <c r="P49" s="47">
        <f t="shared" si="0"/>
        <v>1.1137546586007527</v>
      </c>
      <c r="Q49" s="48">
        <f t="shared" si="1"/>
        <v>0.2649342815934439</v>
      </c>
      <c r="R49" s="47"/>
    </row>
    <row r="50" spans="4:18" s="1" customFormat="1">
      <c r="D50" s="5"/>
      <c r="E50" s="5"/>
      <c r="F50" s="5"/>
      <c r="G50" s="5"/>
      <c r="H50" s="5"/>
      <c r="K50" s="3"/>
      <c r="L50" s="48">
        <v>0.81</v>
      </c>
      <c r="M50" s="47"/>
      <c r="N50" s="47"/>
      <c r="O50" s="47"/>
      <c r="P50" s="47">
        <f t="shared" si="0"/>
        <v>1.131933864713407</v>
      </c>
      <c r="Q50" s="48">
        <f t="shared" si="1"/>
        <v>0.28739993533547392</v>
      </c>
      <c r="R50" s="47"/>
    </row>
    <row r="51" spans="4:18" s="1" customFormat="1">
      <c r="D51" s="5"/>
      <c r="E51" s="5"/>
      <c r="F51" s="5"/>
      <c r="G51" s="5"/>
      <c r="H51" s="5"/>
      <c r="K51" s="3"/>
      <c r="L51" s="47">
        <v>0.83</v>
      </c>
      <c r="M51" s="47"/>
      <c r="N51" s="47"/>
      <c r="O51" s="47"/>
      <c r="P51" s="47">
        <f t="shared" si="0"/>
        <v>1.1449224949670476</v>
      </c>
      <c r="Q51" s="48">
        <f t="shared" si="1"/>
        <v>0.31017701873358972</v>
      </c>
      <c r="R51" s="47"/>
    </row>
    <row r="52" spans="4:18" s="1" customFormat="1">
      <c r="D52" s="5"/>
      <c r="E52" s="5"/>
      <c r="F52" s="5"/>
      <c r="G52" s="5"/>
      <c r="H52" s="5"/>
      <c r="K52" s="3"/>
      <c r="L52" s="48">
        <v>0.85</v>
      </c>
      <c r="M52" s="47"/>
      <c r="N52" s="47"/>
      <c r="O52" s="47"/>
      <c r="P52" s="47">
        <f t="shared" si="0"/>
        <v>1.1528984379441936</v>
      </c>
      <c r="Q52" s="48">
        <f t="shared" si="1"/>
        <v>0.33316340597169669</v>
      </c>
      <c r="R52" s="47"/>
    </row>
    <row r="53" spans="4:18" s="1" customFormat="1">
      <c r="D53" s="5"/>
      <c r="E53" s="5"/>
      <c r="F53" s="5"/>
      <c r="G53" s="5"/>
      <c r="H53" s="5"/>
      <c r="K53" s="3"/>
      <c r="L53" s="47">
        <v>0.87</v>
      </c>
      <c r="M53" s="47"/>
      <c r="N53" s="47"/>
      <c r="O53" s="47"/>
      <c r="P53" s="47">
        <f t="shared" si="0"/>
        <v>1.1560902419826606</v>
      </c>
      <c r="Q53" s="48">
        <f t="shared" si="1"/>
        <v>0.35626105301940236</v>
      </c>
      <c r="R53" s="47"/>
    </row>
    <row r="54" spans="4:18" s="1" customFormat="1">
      <c r="D54" s="5"/>
      <c r="E54" s="5"/>
      <c r="F54" s="5"/>
      <c r="G54" s="5"/>
      <c r="H54" s="5"/>
      <c r="K54" s="3"/>
      <c r="L54" s="48">
        <v>0.89</v>
      </c>
      <c r="M54" s="47"/>
      <c r="N54" s="47"/>
      <c r="O54" s="47"/>
      <c r="P54" s="47">
        <f t="shared" si="0"/>
        <v>1.1547669046783597</v>
      </c>
      <c r="Q54" s="48">
        <f t="shared" si="1"/>
        <v>0.37937690787436074</v>
      </c>
      <c r="R54" s="47"/>
    </row>
    <row r="55" spans="4:18" s="1" customFormat="1">
      <c r="D55" s="5"/>
      <c r="E55" s="5"/>
      <c r="F55" s="5"/>
      <c r="G55" s="5"/>
      <c r="H55" s="5"/>
      <c r="K55" s="3"/>
      <c r="L55" s="47">
        <v>0.91</v>
      </c>
      <c r="M55" s="47"/>
      <c r="N55" s="47"/>
      <c r="O55" s="47"/>
      <c r="P55" s="47">
        <f t="shared" si="0"/>
        <v>1.1492282705278807</v>
      </c>
      <c r="Q55" s="48">
        <f t="shared" si="1"/>
        <v>0.40242362235936935</v>
      </c>
      <c r="R55" s="47"/>
    </row>
    <row r="56" spans="4:18" s="1" customFormat="1">
      <c r="D56" s="5"/>
      <c r="E56" s="5"/>
      <c r="F56" s="5"/>
      <c r="G56" s="5"/>
      <c r="H56" s="5"/>
      <c r="K56" s="3"/>
      <c r="L56" s="48">
        <v>0.93</v>
      </c>
      <c r="M56" s="47"/>
      <c r="N56" s="47"/>
      <c r="O56" s="47"/>
      <c r="P56" s="47">
        <f t="shared" si="0"/>
        <v>1.1397961950130775</v>
      </c>
      <c r="Q56" s="48">
        <f t="shared" si="1"/>
        <v>0.42532007932369686</v>
      </c>
      <c r="R56" s="47"/>
    </row>
    <row r="57" spans="4:18" s="1" customFormat="1">
      <c r="D57" s="5"/>
      <c r="E57" s="5"/>
      <c r="F57" s="5"/>
      <c r="G57" s="5"/>
      <c r="H57" s="5"/>
      <c r="K57" s="3"/>
      <c r="L57" s="47">
        <v>0.95</v>
      </c>
      <c r="M57" s="47"/>
      <c r="N57" s="47"/>
      <c r="O57" s="47"/>
      <c r="P57" s="47">
        <f t="shared" si="0"/>
        <v>1.1268065759168657</v>
      </c>
      <c r="Q57" s="48">
        <f t="shared" si="1"/>
        <v>0.44799175167338579</v>
      </c>
      <c r="R57" s="47"/>
    </row>
    <row r="58" spans="4:18" s="1" customFormat="1">
      <c r="D58" s="5"/>
      <c r="E58" s="5"/>
      <c r="F58" s="5"/>
      <c r="G58" s="5"/>
      <c r="H58" s="5"/>
      <c r="K58" s="3"/>
      <c r="L58" s="48">
        <v>0.97</v>
      </c>
      <c r="M58" s="47"/>
      <c r="N58" s="47"/>
      <c r="O58" s="47"/>
      <c r="P58" s="47">
        <f t="shared" si="0"/>
        <v>1.1106023045502811</v>
      </c>
      <c r="Q58" s="48">
        <f t="shared" si="1"/>
        <v>0.47037091117439422</v>
      </c>
      <c r="R58" s="47"/>
    </row>
    <row r="59" spans="4:18" s="1" customFormat="1">
      <c r="D59" s="5"/>
      <c r="E59" s="5"/>
      <c r="F59" s="5"/>
      <c r="G59" s="5"/>
      <c r="H59" s="5"/>
      <c r="K59" s="3"/>
      <c r="L59" s="47">
        <v>0.99</v>
      </c>
      <c r="M59" s="47"/>
      <c r="N59" s="47"/>
      <c r="O59" s="47"/>
      <c r="P59" s="47">
        <f t="shared" si="0"/>
        <v>1.0915271505478252</v>
      </c>
      <c r="Q59" s="48">
        <f t="shared" si="1"/>
        <v>0.49239670562113946</v>
      </c>
      <c r="R59" s="47"/>
    </row>
    <row r="60" spans="4:18" s="1" customFormat="1">
      <c r="D60" s="5"/>
      <c r="E60" s="5"/>
      <c r="F60" s="5"/>
      <c r="G60" s="5"/>
      <c r="H60" s="5"/>
      <c r="K60" s="3"/>
      <c r="L60" s="48">
        <v>1.01</v>
      </c>
      <c r="M60" s="47"/>
      <c r="N60" s="47"/>
      <c r="O60" s="47"/>
      <c r="P60" s="47">
        <f t="shared" si="0"/>
        <v>1.0699205632819848</v>
      </c>
      <c r="Q60" s="48">
        <f t="shared" si="1"/>
        <v>0.51401512291678897</v>
      </c>
      <c r="R60" s="47"/>
    </row>
    <row r="61" spans="4:18" s="1" customFormat="1">
      <c r="D61" s="5"/>
      <c r="E61" s="5"/>
      <c r="F61" s="5"/>
      <c r="G61" s="5"/>
      <c r="H61" s="5"/>
      <c r="K61" s="3"/>
      <c r="L61" s="47">
        <v>1.03</v>
      </c>
      <c r="M61" s="47"/>
      <c r="N61" s="47"/>
      <c r="O61" s="47"/>
      <c r="P61" s="47">
        <f t="shared" si="0"/>
        <v>1.0461133498818664</v>
      </c>
      <c r="Q61" s="48">
        <f t="shared" si="1"/>
        <v>0.53517886003015847</v>
      </c>
      <c r="R61" s="47"/>
    </row>
    <row r="62" spans="4:18" s="1" customFormat="1">
      <c r="D62" s="5"/>
      <c r="E62" s="5"/>
      <c r="F62" s="5"/>
      <c r="G62" s="5"/>
      <c r="H62" s="5"/>
      <c r="K62" s="3"/>
      <c r="L62" s="48">
        <v>1.05</v>
      </c>
      <c r="M62" s="47"/>
      <c r="N62" s="47"/>
      <c r="O62" s="47"/>
      <c r="P62" s="47">
        <f t="shared" si="0"/>
        <v>1.0204241733341328</v>
      </c>
      <c r="Q62" s="48">
        <f t="shared" si="1"/>
        <v>0.55584711381869789</v>
      </c>
      <c r="R62" s="47"/>
    </row>
    <row r="63" spans="4:18" s="1" customFormat="1">
      <c r="D63" s="5"/>
      <c r="E63" s="5"/>
      <c r="F63" s="5"/>
      <c r="G63" s="5"/>
      <c r="H63" s="5"/>
      <c r="K63" s="3"/>
      <c r="L63" s="47">
        <v>1.07</v>
      </c>
      <c r="M63" s="47"/>
      <c r="N63" s="47"/>
      <c r="O63" s="47"/>
      <c r="P63" s="47">
        <f t="shared" si="0"/>
        <v>0.99315680319505295</v>
      </c>
      <c r="Q63" s="48">
        <f t="shared" si="1"/>
        <v>0.57598530945861115</v>
      </c>
      <c r="R63" s="47"/>
    </row>
    <row r="64" spans="4:18" s="1" customFormat="1">
      <c r="D64" s="5"/>
      <c r="E64" s="5"/>
      <c r="F64" s="5"/>
      <c r="G64" s="5"/>
      <c r="H64" s="5"/>
      <c r="K64" s="3"/>
      <c r="L64" s="48">
        <v>1.0900000000000001</v>
      </c>
      <c r="M64" s="47"/>
      <c r="N64" s="47"/>
      <c r="O64" s="47"/>
      <c r="P64" s="47">
        <f t="shared" si="0"/>
        <v>0.96459804508077129</v>
      </c>
      <c r="Q64" s="48">
        <f t="shared" si="1"/>
        <v>0.59556478080327713</v>
      </c>
      <c r="R64" s="47"/>
    </row>
    <row r="65" spans="4:18" s="1" customFormat="1">
      <c r="D65" s="5"/>
      <c r="E65" s="5"/>
      <c r="F65" s="5"/>
      <c r="G65" s="5"/>
      <c r="H65" s="5"/>
      <c r="K65" s="3"/>
      <c r="L65" s="47">
        <v>1.1100000000000001</v>
      </c>
      <c r="M65" s="47"/>
      <c r="N65" s="47"/>
      <c r="O65" s="47"/>
      <c r="P65" s="47">
        <f t="shared" si="0"/>
        <v>0.93501627242873431</v>
      </c>
      <c r="Q65" s="48">
        <f t="shared" si="1"/>
        <v>0.61456241548229995</v>
      </c>
      <c r="R65" s="47"/>
    </row>
    <row r="66" spans="4:18" s="1" customFormat="1">
      <c r="D66" s="5"/>
      <c r="E66" s="5"/>
      <c r="F66" s="5"/>
      <c r="G66" s="5"/>
      <c r="H66" s="5"/>
      <c r="K66" s="3"/>
      <c r="L66" s="48">
        <v>1.1299999999999999</v>
      </c>
      <c r="M66" s="47"/>
      <c r="N66" s="47"/>
      <c r="O66" s="47"/>
      <c r="P66" s="47">
        <f t="shared" si="0"/>
        <v>0.9046604842276903</v>
      </c>
      <c r="Q66" s="48">
        <f t="shared" si="1"/>
        <v>0.63296027602122473</v>
      </c>
      <c r="R66" s="47"/>
    </row>
    <row r="67" spans="4:18" s="1" customFormat="1">
      <c r="D67" s="5"/>
      <c r="E67" s="5"/>
      <c r="F67" s="5"/>
      <c r="G67" s="5"/>
      <c r="H67" s="5"/>
      <c r="K67" s="3"/>
      <c r="L67" s="47">
        <v>1.1499999999999999</v>
      </c>
      <c r="M67" s="47"/>
      <c r="N67" s="47"/>
      <c r="O67" s="47"/>
      <c r="P67" s="47">
        <f t="shared" si="0"/>
        <v>0.87375981478917364</v>
      </c>
      <c r="Q67" s="48">
        <f t="shared" si="1"/>
        <v>0.65074520675659986</v>
      </c>
      <c r="R67" s="47"/>
    </row>
    <row r="68" spans="4:18" s="1" customFormat="1">
      <c r="D68" s="5"/>
      <c r="E68" s="5"/>
      <c r="F68" s="5"/>
      <c r="G68" s="5"/>
      <c r="H68" s="5"/>
      <c r="K68" s="3"/>
      <c r="L68" s="48">
        <v>1.17</v>
      </c>
      <c r="M68" s="47"/>
      <c r="N68" s="47"/>
      <c r="O68" s="47"/>
      <c r="P68" s="47">
        <f t="shared" si="0"/>
        <v>0.84252342557513527</v>
      </c>
      <c r="Q68" s="48">
        <f t="shared" si="1"/>
        <v>0.66790843487973783</v>
      </c>
      <c r="R68" s="47"/>
    </row>
    <row r="69" spans="4:18" s="1" customFormat="1">
      <c r="D69" s="5"/>
      <c r="E69" s="5"/>
      <c r="F69" s="5"/>
      <c r="G69" s="5"/>
      <c r="H69" s="5"/>
      <c r="K69" s="3"/>
      <c r="L69" s="47">
        <v>1.19</v>
      </c>
      <c r="M69" s="47"/>
      <c r="N69" s="47"/>
      <c r="O69" s="47"/>
      <c r="P69" s="47">
        <f t="shared" si="0"/>
        <v>0.81114071410096511</v>
      </c>
      <c r="Q69" s="48">
        <f t="shared" si="1"/>
        <v>0.68444517259154136</v>
      </c>
      <c r="R69" s="47"/>
    </row>
    <row r="70" spans="4:18" s="1" customFormat="1">
      <c r="D70" s="5"/>
      <c r="E70" s="5"/>
      <c r="F70" s="5"/>
      <c r="G70" s="5"/>
      <c r="H70" s="5"/>
      <c r="K70" s="3"/>
      <c r="L70" s="48">
        <v>1.21</v>
      </c>
      <c r="M70" s="47"/>
      <c r="N70" s="47"/>
      <c r="O70" s="47"/>
      <c r="P70" s="47">
        <f t="shared" si="0"/>
        <v>0.77978178058750058</v>
      </c>
      <c r="Q70" s="48">
        <f t="shared" si="1"/>
        <v>0.70035422610681097</v>
      </c>
      <c r="R70" s="47"/>
    </row>
    <row r="71" spans="4:18" s="1" customFormat="1">
      <c r="D71" s="5"/>
      <c r="E71" s="5"/>
      <c r="F71" s="5"/>
      <c r="G71" s="5"/>
      <c r="H71" s="5"/>
      <c r="K71" s="3"/>
      <c r="L71" s="47">
        <v>1.23</v>
      </c>
      <c r="M71" s="47"/>
      <c r="N71" s="47"/>
      <c r="O71" s="47"/>
      <c r="P71" s="47">
        <f t="shared" si="0"/>
        <v>0.74859809901311358</v>
      </c>
      <c r="Q71" s="48">
        <f t="shared" si="1"/>
        <v>0.71563761611947185</v>
      </c>
      <c r="R71" s="47"/>
    </row>
    <row r="72" spans="4:18" s="1" customFormat="1">
      <c r="D72" s="5"/>
      <c r="E72" s="5"/>
      <c r="F72" s="5"/>
      <c r="G72" s="5"/>
      <c r="H72" s="5"/>
      <c r="K72" s="3"/>
      <c r="L72" s="48">
        <v>1.25</v>
      </c>
      <c r="M72" s="47"/>
      <c r="N72" s="47"/>
      <c r="O72" s="47"/>
      <c r="P72" s="47">
        <f t="shared" si="0"/>
        <v>0.71772334526166504</v>
      </c>
      <c r="Q72" s="48">
        <f t="shared" si="1"/>
        <v>0.73030021333363515</v>
      </c>
      <c r="R72" s="47"/>
    </row>
    <row r="73" spans="4:18" s="1" customFormat="1">
      <c r="D73" s="5"/>
      <c r="E73" s="5"/>
      <c r="F73" s="5"/>
      <c r="G73" s="5"/>
      <c r="H73" s="5"/>
      <c r="K73" s="3"/>
      <c r="L73" s="47">
        <v>1.27</v>
      </c>
      <c r="M73" s="47"/>
      <c r="N73" s="47"/>
      <c r="O73" s="47"/>
      <c r="P73" s="47">
        <f t="shared" si="0"/>
        <v>0.68727434098247719</v>
      </c>
      <c r="Q73" s="48">
        <f t="shared" si="1"/>
        <v>0.7443493917789088</v>
      </c>
      <c r="R73" s="47"/>
    </row>
    <row r="74" spans="4:18" s="1" customFormat="1">
      <c r="D74" s="5"/>
      <c r="E74" s="5"/>
      <c r="F74" s="5"/>
      <c r="G74" s="5"/>
      <c r="H74" s="5"/>
      <c r="K74" s="3"/>
      <c r="L74" s="48">
        <v>1.29</v>
      </c>
      <c r="M74" s="47"/>
      <c r="N74" s="47"/>
      <c r="O74" s="47"/>
      <c r="P74" s="47">
        <f t="shared" si="0"/>
        <v>0.65735207743544088</v>
      </c>
      <c r="Q74" s="48">
        <f t="shared" si="1"/>
        <v>0.75779470185776332</v>
      </c>
      <c r="R74" s="47"/>
    </row>
    <row r="75" spans="4:18" s="1" customFormat="1">
      <c r="D75" s="5"/>
      <c r="E75" s="5"/>
      <c r="F75" s="5"/>
      <c r="G75" s="5"/>
      <c r="H75" s="5"/>
      <c r="K75" s="3"/>
      <c r="L75" s="47">
        <v>1.31</v>
      </c>
      <c r="M75" s="47"/>
      <c r="N75" s="47"/>
      <c r="O75" s="47"/>
      <c r="P75" s="47">
        <f t="shared" ref="P75:P138" si="2">($O$10/($M$10*$N$10))*(($B$4/$B$5)^($B$4/2))*(L75^(($B$4/2)-1))*((1+($B$4/$B$5)*L75)^(-($B$4+$B$5)/2))</f>
        <v>0.62804278889225196</v>
      </c>
      <c r="Q75" s="48">
        <f t="shared" ref="Q75:Q138" si="3">1-FDIST(L75,$B$4,$B$5)</f>
        <v>0.7706475644118751</v>
      </c>
      <c r="R75" s="47"/>
    </row>
    <row r="76" spans="4:18" s="1" customFormat="1">
      <c r="D76" s="5"/>
      <c r="E76" s="5"/>
      <c r="F76" s="5"/>
      <c r="G76" s="5"/>
      <c r="H76" s="5"/>
      <c r="K76" s="3"/>
      <c r="L76" s="48">
        <v>1.33</v>
      </c>
      <c r="M76" s="47"/>
      <c r="N76" s="47"/>
      <c r="O76" s="47"/>
      <c r="P76" s="47">
        <f t="shared" si="2"/>
        <v>0.59941905004336837</v>
      </c>
      <c r="Q76" s="48">
        <f t="shared" si="3"/>
        <v>0.78292098653531084</v>
      </c>
      <c r="R76" s="47"/>
    </row>
    <row r="77" spans="4:18" s="1" customFormat="1">
      <c r="D77" s="5"/>
      <c r="E77" s="5"/>
      <c r="F77" s="5"/>
      <c r="G77" s="5"/>
      <c r="H77" s="5"/>
      <c r="K77" s="3"/>
      <c r="L77" s="47">
        <v>1.35</v>
      </c>
      <c r="M77" s="47"/>
      <c r="N77" s="47"/>
      <c r="O77" s="47"/>
      <c r="P77" s="47">
        <f t="shared" si="2"/>
        <v>0.57154087628706429</v>
      </c>
      <c r="Q77" s="48">
        <f t="shared" si="3"/>
        <v>0.79462929939642712</v>
      </c>
      <c r="R77" s="47"/>
    </row>
    <row r="78" spans="4:18" s="1" customFormat="1">
      <c r="D78" s="5"/>
      <c r="E78" s="5"/>
      <c r="F78" s="5"/>
      <c r="G78" s="5"/>
      <c r="H78" s="5"/>
      <c r="K78" s="3"/>
      <c r="L78" s="48">
        <v>1.37</v>
      </c>
      <c r="M78" s="47"/>
      <c r="N78" s="47"/>
      <c r="O78" s="47"/>
      <c r="P78" s="47">
        <f t="shared" si="2"/>
        <v>0.54445680974113719</v>
      </c>
      <c r="Q78" s="48">
        <f t="shared" si="3"/>
        <v>0.80578791794832161</v>
      </c>
      <c r="R78" s="47"/>
    </row>
    <row r="79" spans="4:18" s="1" customFormat="1">
      <c r="D79" s="5"/>
      <c r="E79" s="5"/>
      <c r="F79" s="5"/>
      <c r="G79" s="5"/>
      <c r="H79" s="5"/>
      <c r="K79" s="3"/>
      <c r="L79" s="47">
        <v>1.39</v>
      </c>
      <c r="M79" s="47"/>
      <c r="N79" s="47"/>
      <c r="O79" s="47"/>
      <c r="P79" s="47">
        <f t="shared" si="2"/>
        <v>0.51820497732448678</v>
      </c>
      <c r="Q79" s="48">
        <f t="shared" si="3"/>
        <v>0.81641312210028172</v>
      </c>
      <c r="R79" s="47"/>
    </row>
    <row r="80" spans="4:18" s="1" customFormat="1">
      <c r="D80" s="5"/>
      <c r="E80" s="5"/>
      <c r="F80" s="5"/>
      <c r="G80" s="5"/>
      <c r="H80" s="5"/>
      <c r="K80" s="3"/>
      <c r="L80" s="48">
        <v>1.41</v>
      </c>
      <c r="M80" s="47"/>
      <c r="N80" s="47"/>
      <c r="O80" s="47"/>
      <c r="P80" s="47">
        <f t="shared" si="2"/>
        <v>0.49281411032224531</v>
      </c>
      <c r="Q80" s="48">
        <f t="shared" si="3"/>
        <v>0.82652185868101491</v>
      </c>
      <c r="R80" s="47"/>
    </row>
    <row r="81" spans="4:18" s="1" customFormat="1">
      <c r="D81" s="5"/>
      <c r="E81" s="5"/>
      <c r="F81" s="5"/>
      <c r="G81" s="5"/>
      <c r="H81" s="5"/>
      <c r="K81" s="3"/>
      <c r="L81" s="47">
        <v>1.43</v>
      </c>
      <c r="M81" s="47"/>
      <c r="N81" s="47"/>
      <c r="O81" s="47"/>
      <c r="P81" s="47">
        <f t="shared" si="2"/>
        <v>0.46830451749917062</v>
      </c>
      <c r="Q81" s="48">
        <f t="shared" si="3"/>
        <v>0.83613156333988736</v>
      </c>
      <c r="R81" s="47"/>
    </row>
    <row r="82" spans="4:18" s="1" customFormat="1">
      <c r="D82" s="5"/>
      <c r="E82" s="5"/>
      <c r="F82" s="5"/>
      <c r="G82" s="5"/>
      <c r="H82" s="5"/>
      <c r="K82" s="3"/>
      <c r="L82" s="48">
        <v>1.45</v>
      </c>
      <c r="M82" s="47"/>
      <c r="N82" s="47"/>
      <c r="O82" s="47"/>
      <c r="P82" s="47">
        <f t="shared" si="2"/>
        <v>0.444689006092369</v>
      </c>
      <c r="Q82" s="48">
        <f t="shared" si="3"/>
        <v>0.84526000139697421</v>
      </c>
      <c r="R82" s="47"/>
    </row>
    <row r="83" spans="4:18" s="1" customFormat="1">
      <c r="D83" s="5"/>
      <c r="E83" s="5"/>
      <c r="F83" s="5"/>
      <c r="G83" s="5"/>
      <c r="H83" s="5"/>
      <c r="K83" s="3"/>
      <c r="L83" s="47">
        <v>1.47</v>
      </c>
      <c r="M83" s="47"/>
      <c r="N83" s="47"/>
      <c r="O83" s="47"/>
      <c r="P83" s="47">
        <f t="shared" si="2"/>
        <v>0.42197374692927214</v>
      </c>
      <c r="Q83" s="48">
        <f t="shared" si="3"/>
        <v>0.85392512655905006</v>
      </c>
      <c r="R83" s="47"/>
    </row>
    <row r="84" spans="4:18" s="1" customFormat="1">
      <c r="D84" s="5"/>
      <c r="E84" s="5"/>
      <c r="F84" s="5"/>
      <c r="G84" s="5"/>
      <c r="H84" s="5"/>
      <c r="K84" s="3"/>
      <c r="L84" s="48">
        <v>1.49</v>
      </c>
      <c r="M84" s="47"/>
      <c r="N84" s="47"/>
      <c r="O84" s="47"/>
      <c r="P84" s="47">
        <f t="shared" si="2"/>
        <v>0.40015908151464952</v>
      </c>
      <c r="Q84" s="48">
        <f t="shared" si="3"/>
        <v>0.86214495636004806</v>
      </c>
      <c r="R84" s="47"/>
    </row>
    <row r="85" spans="4:18" s="1" customFormat="1">
      <c r="D85" s="5"/>
      <c r="E85" s="5"/>
      <c r="F85" s="5"/>
      <c r="G85" s="5"/>
      <c r="H85" s="5"/>
      <c r="K85" s="3"/>
      <c r="L85" s="47">
        <v>1.51</v>
      </c>
      <c r="M85" s="47"/>
      <c r="N85" s="47"/>
      <c r="O85" s="47"/>
      <c r="P85" s="47">
        <f t="shared" si="2"/>
        <v>0.37924027024584905</v>
      </c>
      <c r="Q85" s="48">
        <f t="shared" si="3"/>
        <v>0.86993746315498</v>
      </c>
      <c r="R85" s="47"/>
    </row>
    <row r="86" spans="4:18" s="1" customFormat="1">
      <c r="D86" s="5"/>
      <c r="E86" s="5"/>
      <c r="F86" s="5"/>
      <c r="G86" s="5"/>
      <c r="H86" s="5"/>
      <c r="K86" s="3"/>
      <c r="L86" s="48">
        <v>1.53</v>
      </c>
      <c r="M86" s="47"/>
      <c r="N86" s="47"/>
      <c r="O86" s="47"/>
      <c r="P86" s="47">
        <f t="shared" si="2"/>
        <v>0.35920818198170157</v>
      </c>
      <c r="Q86" s="48">
        <f t="shared" si="3"/>
        <v>0.87732047949055436</v>
      </c>
      <c r="R86" s="47"/>
    </row>
    <row r="87" spans="4:18" s="1" customFormat="1">
      <c r="D87" s="5"/>
      <c r="E87" s="5"/>
      <c r="F87" s="5"/>
      <c r="G87" s="5"/>
      <c r="H87" s="5"/>
      <c r="K87" s="3"/>
      <c r="L87" s="47">
        <v>1.55</v>
      </c>
      <c r="M87" s="47"/>
      <c r="N87" s="47"/>
      <c r="O87" s="47"/>
      <c r="P87" s="47">
        <f t="shared" si="2"/>
        <v>0.34004992603925849</v>
      </c>
      <c r="Q87" s="48">
        <f t="shared" si="3"/>
        <v>0.88431161668905811</v>
      </c>
      <c r="R87" s="47"/>
    </row>
    <row r="88" spans="4:18" s="1" customFormat="1">
      <c r="D88" s="5"/>
      <c r="E88" s="5"/>
      <c r="F88" s="5"/>
      <c r="G88" s="5"/>
      <c r="H88" s="5"/>
      <c r="K88" s="3"/>
      <c r="L88" s="48">
        <v>1.57</v>
      </c>
      <c r="M88" s="47"/>
      <c r="N88" s="47"/>
      <c r="O88" s="47"/>
      <c r="P88" s="47">
        <f t="shared" si="2"/>
        <v>0.32174942835318182</v>
      </c>
      <c r="Q88" s="48">
        <f t="shared" si="3"/>
        <v>0.89092819551044466</v>
      </c>
      <c r="R88" s="47"/>
    </row>
    <row r="89" spans="4:18" s="1" customFormat="1">
      <c r="D89" s="5"/>
      <c r="E89" s="5"/>
      <c r="F89" s="5"/>
      <c r="G89" s="5"/>
      <c r="H89" s="5"/>
      <c r="K89" s="3"/>
      <c r="L89" s="47">
        <v>1.59</v>
      </c>
      <c r="M89" s="47"/>
      <c r="N89" s="47"/>
      <c r="O89" s="47"/>
      <c r="P89" s="47">
        <f t="shared" si="2"/>
        <v>0.30428795403229025</v>
      </c>
      <c r="Q89" s="48">
        <f t="shared" si="3"/>
        <v>0.89718718779751738</v>
      </c>
      <c r="R89" s="47"/>
    </row>
    <row r="90" spans="4:18" s="1" customFormat="1">
      <c r="D90" s="5"/>
      <c r="E90" s="5"/>
      <c r="F90" s="5"/>
      <c r="G90" s="5"/>
      <c r="H90" s="5"/>
      <c r="K90" s="3"/>
      <c r="L90" s="48">
        <v>1.61</v>
      </c>
      <c r="M90" s="47"/>
      <c r="N90" s="47"/>
      <c r="O90" s="47"/>
      <c r="P90" s="47">
        <f t="shared" si="2"/>
        <v>0.28764457891083728</v>
      </c>
      <c r="Q90" s="48">
        <f t="shared" si="3"/>
        <v>0.90310516805762253</v>
      </c>
      <c r="R90" s="47"/>
    </row>
    <row r="91" spans="4:18" s="1" customFormat="1">
      <c r="D91" s="5"/>
      <c r="E91" s="5"/>
      <c r="F91" s="5"/>
      <c r="G91" s="5"/>
      <c r="H91" s="5"/>
      <c r="K91" s="3"/>
      <c r="L91" s="47">
        <v>1.63</v>
      </c>
      <c r="M91" s="47"/>
      <c r="N91" s="47"/>
      <c r="O91" s="47"/>
      <c r="P91" s="47">
        <f t="shared" si="2"/>
        <v>0.27179661294074831</v>
      </c>
      <c r="Q91" s="48">
        <f t="shared" si="3"/>
        <v>0.90869827398887981</v>
      </c>
      <c r="R91" s="47"/>
    </row>
    <row r="92" spans="4:18" s="1" customFormat="1">
      <c r="D92" s="5"/>
      <c r="E92" s="5"/>
      <c r="F92" s="5"/>
      <c r="G92" s="5"/>
      <c r="H92" s="5"/>
      <c r="K92" s="3"/>
      <c r="L92" s="48">
        <v>1.65</v>
      </c>
      <c r="M92" s="47"/>
      <c r="N92" s="47"/>
      <c r="O92" s="47"/>
      <c r="P92" s="47">
        <f t="shared" si="2"/>
        <v>0.25671997842451089</v>
      </c>
      <c r="Q92" s="48">
        <f t="shared" si="3"/>
        <v>0.91398217501758039</v>
      </c>
      <c r="R92" s="47"/>
    </row>
    <row r="93" spans="4:18" s="1" customFormat="1">
      <c r="D93" s="5"/>
      <c r="E93" s="5"/>
      <c r="F93" s="5"/>
      <c r="G93" s="5"/>
      <c r="H93" s="5"/>
      <c r="K93" s="3"/>
      <c r="L93" s="47">
        <v>1.67</v>
      </c>
      <c r="M93" s="47"/>
      <c r="N93" s="47"/>
      <c r="O93" s="47"/>
      <c r="P93" s="47">
        <f t="shared" si="2"/>
        <v>0.24238954616403605</v>
      </c>
      <c r="Q93" s="48">
        <f t="shared" si="3"/>
        <v>0.9189720479742477</v>
      </c>
      <c r="R93" s="47"/>
    </row>
    <row r="94" spans="4:18" s="1" customFormat="1">
      <c r="D94" s="5"/>
      <c r="E94" s="5"/>
      <c r="F94" s="5"/>
      <c r="G94" s="5"/>
      <c r="H94" s="5"/>
      <c r="K94" s="3"/>
      <c r="L94" s="48">
        <v>1.69</v>
      </c>
      <c r="M94" s="47"/>
      <c r="N94" s="47"/>
      <c r="O94" s="47"/>
      <c r="P94" s="47">
        <f t="shared" si="2"/>
        <v>0.22877943261342212</v>
      </c>
      <c r="Q94" s="48">
        <f t="shared" si="3"/>
        <v>0.92368255909758912</v>
      </c>
      <c r="R94" s="47"/>
    </row>
    <row r="95" spans="4:18" s="1" customFormat="1">
      <c r="D95" s="5"/>
      <c r="E95" s="5"/>
      <c r="F95" s="5"/>
      <c r="G95" s="5"/>
      <c r="H95" s="5"/>
      <c r="K95" s="3"/>
      <c r="L95" s="47">
        <v>1.71</v>
      </c>
      <c r="M95" s="47"/>
      <c r="N95" s="47"/>
      <c r="O95" s="47"/>
      <c r="P95" s="47">
        <f t="shared" si="2"/>
        <v>0.21586326108599413</v>
      </c>
      <c r="Q95" s="48">
        <f t="shared" si="3"/>
        <v>0.92812785161701106</v>
      </c>
      <c r="R95" s="47"/>
    </row>
    <row r="96" spans="4:18" s="1" customFormat="1">
      <c r="D96" s="5"/>
      <c r="E96" s="5"/>
      <c r="F96" s="5"/>
      <c r="G96" s="5"/>
      <c r="H96" s="5"/>
      <c r="K96" s="3"/>
      <c r="L96" s="48">
        <v>1.73</v>
      </c>
      <c r="M96" s="47"/>
      <c r="N96" s="47"/>
      <c r="O96" s="47"/>
      <c r="P96" s="47">
        <f t="shared" si="2"/>
        <v>0.20361438998947229</v>
      </c>
      <c r="Q96" s="48">
        <f t="shared" si="3"/>
        <v>0.93232153822468367</v>
      </c>
      <c r="R96" s="47"/>
    </row>
    <row r="97" spans="4:18" s="1" customFormat="1">
      <c r="D97" s="5"/>
      <c r="E97" s="5"/>
      <c r="F97" s="5"/>
      <c r="G97" s="5"/>
      <c r="H97" s="5"/>
      <c r="K97" s="3"/>
      <c r="L97" s="47">
        <v>1.75</v>
      </c>
      <c r="M97" s="47"/>
      <c r="N97" s="47"/>
      <c r="O97" s="47"/>
      <c r="P97" s="47">
        <f t="shared" si="2"/>
        <v>0.19200611095686876</v>
      </c>
      <c r="Q97" s="48">
        <f t="shared" si="3"/>
        <v>0.93627669780658551</v>
      </c>
      <c r="R97" s="47"/>
    </row>
    <row r="98" spans="4:18" s="1" customFormat="1">
      <c r="D98" s="5"/>
      <c r="E98" s="5"/>
      <c r="F98" s="5"/>
      <c r="G98" s="5"/>
      <c r="H98" s="5"/>
      <c r="K98" s="3"/>
      <c r="L98" s="48">
        <v>1.77</v>
      </c>
      <c r="M98" s="47"/>
      <c r="N98" s="47"/>
      <c r="O98" s="47"/>
      <c r="P98" s="47">
        <f t="shared" si="2"/>
        <v>0.1810118196126789</v>
      </c>
      <c r="Q98" s="48">
        <f t="shared" si="3"/>
        <v>0.94000587585807127</v>
      </c>
      <c r="R98" s="47"/>
    </row>
    <row r="99" spans="4:18" s="1" customFormat="1">
      <c r="D99" s="5"/>
      <c r="E99" s="5"/>
      <c r="F99" s="5"/>
      <c r="G99" s="5"/>
      <c r="H99" s="5"/>
      <c r="K99" s="3"/>
      <c r="L99" s="47">
        <v>1.79</v>
      </c>
      <c r="M99" s="47"/>
      <c r="N99" s="47"/>
      <c r="O99" s="47"/>
      <c r="P99" s="47">
        <f t="shared" si="2"/>
        <v>0.17060516157073832</v>
      </c>
      <c r="Q99" s="48">
        <f t="shared" si="3"/>
        <v>0.9435210880628756</v>
      </c>
      <c r="R99" s="47"/>
    </row>
    <row r="100" spans="4:18" s="1" customFormat="1">
      <c r="D100" s="5"/>
      <c r="E100" s="5"/>
      <c r="F100" s="5"/>
      <c r="G100" s="5"/>
      <c r="H100" s="5"/>
      <c r="K100" s="3"/>
      <c r="L100" s="48">
        <v>1.81</v>
      </c>
      <c r="M100" s="47"/>
      <c r="N100" s="47"/>
      <c r="O100" s="47"/>
      <c r="P100" s="47">
        <f t="shared" si="2"/>
        <v>0.16076015610717184</v>
      </c>
      <c r="Q100" s="48">
        <f t="shared" si="3"/>
        <v>0.94683382656488435</v>
      </c>
      <c r="R100" s="47"/>
    </row>
    <row r="101" spans="4:18" s="1" customFormat="1">
      <c r="D101" s="5"/>
      <c r="E101" s="5"/>
      <c r="F101" s="5"/>
      <c r="G101" s="5"/>
      <c r="H101" s="5"/>
      <c r="K101" s="3"/>
      <c r="L101" s="47">
        <v>1.83</v>
      </c>
      <c r="M101" s="47"/>
      <c r="N101" s="47"/>
      <c r="O101" s="47"/>
      <c r="P101" s="47">
        <f t="shared" si="2"/>
        <v>0.15145129979360053</v>
      </c>
      <c r="Q101" s="48">
        <f t="shared" si="3"/>
        <v>0.94995506850929345</v>
      </c>
      <c r="R101" s="47"/>
    </row>
    <row r="102" spans="4:18" s="1" customFormat="1">
      <c r="D102" s="5"/>
      <c r="E102" s="5"/>
      <c r="F102" s="5"/>
      <c r="G102" s="5"/>
      <c r="H102" s="5"/>
      <c r="K102" s="3"/>
      <c r="L102" s="48">
        <v>1.85</v>
      </c>
      <c r="M102" s="47"/>
      <c r="N102" s="47"/>
      <c r="O102" s="47"/>
      <c r="P102" s="47">
        <f t="shared" si="2"/>
        <v>0.14265365221580475</v>
      </c>
      <c r="Q102" s="48">
        <f t="shared" si="3"/>
        <v>0.95289528647387478</v>
      </c>
      <c r="R102" s="47"/>
    </row>
    <row r="103" spans="4:18" s="1" customFormat="1">
      <c r="D103" s="5"/>
      <c r="E103" s="5"/>
      <c r="F103" s="5"/>
      <c r="G103" s="5"/>
      <c r="H103" s="5"/>
      <c r="K103" s="3"/>
      <c r="L103" s="47">
        <v>1.87</v>
      </c>
      <c r="M103" s="47"/>
      <c r="N103" s="47"/>
      <c r="O103" s="47"/>
      <c r="P103" s="47">
        <f t="shared" si="2"/>
        <v>0.13434290574420693</v>
      </c>
      <c r="Q103" s="48">
        <f t="shared" si="3"/>
        <v>0.95566446045198905</v>
      </c>
      <c r="R103" s="47"/>
    </row>
    <row r="104" spans="4:18" s="1" customFormat="1">
      <c r="D104" s="5"/>
      <c r="E104" s="5"/>
      <c r="F104" s="5"/>
      <c r="G104" s="5"/>
      <c r="H104" s="5"/>
      <c r="K104" s="3"/>
      <c r="L104" s="48">
        <v>1.89</v>
      </c>
      <c r="M104" s="47"/>
      <c r="N104" s="47"/>
      <c r="O104" s="47"/>
      <c r="P104" s="47">
        <f t="shared" si="2"/>
        <v>0.12649544116702122</v>
      </c>
      <c r="Q104" s="48">
        <f t="shared" si="3"/>
        <v>0.95827209108674438</v>
      </c>
      <c r="R104" s="47"/>
    </row>
    <row r="105" spans="4:18" s="1" customFormat="1">
      <c r="D105" s="5"/>
      <c r="E105" s="5"/>
      <c r="F105" s="5"/>
      <c r="G105" s="5"/>
      <c r="H105" s="5"/>
      <c r="K105" s="3"/>
      <c r="L105" s="47">
        <v>1.91</v>
      </c>
      <c r="M105" s="47"/>
      <c r="N105" s="47"/>
      <c r="O105" s="47"/>
      <c r="P105" s="47">
        <f t="shared" si="2"/>
        <v>0.11908837084648699</v>
      </c>
      <c r="Q105" s="48">
        <f t="shared" si="3"/>
        <v>0.9607272138904015</v>
      </c>
      <c r="R105" s="47"/>
    </row>
    <row r="106" spans="4:18" s="1" customFormat="1">
      <c r="D106" s="5"/>
      <c r="E106" s="5"/>
      <c r="F106" s="5"/>
      <c r="G106" s="5"/>
      <c r="H106" s="5"/>
      <c r="K106" s="3"/>
      <c r="L106" s="48">
        <v>1.93</v>
      </c>
      <c r="M106" s="47"/>
      <c r="N106" s="47"/>
      <c r="O106" s="47"/>
      <c r="P106" s="47">
        <f t="shared" si="2"/>
        <v>0.11209957091437826</v>
      </c>
      <c r="Q106" s="48">
        <f t="shared" si="3"/>
        <v>0.96303841421488823</v>
      </c>
      <c r="R106" s="47"/>
    </row>
    <row r="107" spans="4:18" s="1" customFormat="1">
      <c r="D107" s="5"/>
      <c r="E107" s="5"/>
      <c r="F107" s="5"/>
      <c r="G107" s="5"/>
      <c r="H107" s="5"/>
      <c r="K107" s="3"/>
      <c r="L107" s="47">
        <v>1.95</v>
      </c>
      <c r="M107" s="47"/>
      <c r="N107" s="47"/>
      <c r="O107" s="47"/>
      <c r="P107" s="47">
        <f t="shared" si="2"/>
        <v>0.10550770388599334</v>
      </c>
      <c r="Q107" s="48">
        <f t="shared" si="3"/>
        <v>0.96521384276821898</v>
      </c>
      <c r="R107" s="47"/>
    </row>
    <row r="108" spans="4:18" s="1" customFormat="1">
      <c r="D108" s="5"/>
      <c r="E108" s="5"/>
      <c r="F108" s="5"/>
      <c r="G108" s="5"/>
      <c r="H108" s="5"/>
      <c r="K108" s="3"/>
      <c r="L108" s="48">
        <v>1.97</v>
      </c>
      <c r="M108" s="47"/>
      <c r="N108" s="47"/>
      <c r="O108" s="47"/>
      <c r="P108" s="47">
        <f t="shared" si="2"/>
        <v>9.9292232942518058E-2</v>
      </c>
      <c r="Q108" s="48">
        <f t="shared" si="3"/>
        <v>0.96726123149789833</v>
      </c>
      <c r="R108" s="47"/>
    </row>
    <row r="109" spans="4:18" s="1" customFormat="1">
      <c r="D109" s="5"/>
      <c r="E109" s="5"/>
      <c r="F109" s="5"/>
      <c r="G109" s="5"/>
      <c r="H109" s="5"/>
      <c r="K109" s="3"/>
      <c r="L109" s="47">
        <v>1.99</v>
      </c>
      <c r="M109" s="47"/>
      <c r="N109" s="47"/>
      <c r="O109" s="47"/>
      <c r="P109" s="47">
        <f t="shared" si="2"/>
        <v>9.3433429010448849E-2</v>
      </c>
      <c r="Q109" s="48">
        <f t="shared" si="3"/>
        <v>0.96918790968615931</v>
      </c>
      <c r="R109" s="47"/>
    </row>
    <row r="110" spans="4:18" s="1" customFormat="1">
      <c r="D110" s="5"/>
      <c r="E110" s="5"/>
      <c r="F110" s="5"/>
      <c r="G110" s="5"/>
      <c r="H110" s="5"/>
      <c r="K110" s="3"/>
      <c r="L110" s="48">
        <v>2.0099999999999998</v>
      </c>
      <c r="M110" s="47"/>
      <c r="N110" s="47"/>
      <c r="O110" s="47"/>
      <c r="P110" s="47">
        <f t="shared" si="2"/>
        <v>8.7912371653724966E-2</v>
      </c>
      <c r="Q110" s="48">
        <f t="shared" si="3"/>
        <v>0.97100082012331135</v>
      </c>
      <c r="R110" s="47"/>
    </row>
    <row r="111" spans="4:18" s="1" customFormat="1">
      <c r="D111" s="5"/>
      <c r="E111" s="5"/>
      <c r="F111" s="5"/>
      <c r="G111" s="5"/>
      <c r="H111" s="5"/>
      <c r="K111" s="3"/>
      <c r="L111" s="47">
        <v>2.0299999999999998</v>
      </c>
      <c r="M111" s="47"/>
      <c r="N111" s="47"/>
      <c r="O111" s="47"/>
      <c r="P111" s="47">
        <f t="shared" si="2"/>
        <v>8.2710944689383295E-2</v>
      </c>
      <c r="Q111" s="48">
        <f t="shared" si="3"/>
        <v>0.97270653524473527</v>
      </c>
      <c r="R111" s="47"/>
    </row>
    <row r="112" spans="4:18" s="1" customFormat="1">
      <c r="D112" s="5"/>
      <c r="E112" s="5"/>
      <c r="F112" s="5"/>
      <c r="G112" s="5"/>
      <c r="H112" s="5"/>
      <c r="K112" s="3"/>
      <c r="L112" s="48">
        <v>2.0499999999999998</v>
      </c>
      <c r="M112" s="47"/>
      <c r="N112" s="47"/>
      <c r="O112" s="47"/>
      <c r="P112" s="47">
        <f t="shared" si="2"/>
        <v>7.7811827340717538E-2</v>
      </c>
      <c r="Q112" s="48">
        <f t="shared" si="3"/>
        <v>0.97431127313428256</v>
      </c>
      <c r="R112" s="47"/>
    </row>
    <row r="113" spans="4:18" s="1" customFormat="1">
      <c r="D113" s="5"/>
      <c r="E113" s="5"/>
      <c r="F113" s="5"/>
      <c r="G113" s="5"/>
      <c r="H113" s="5"/>
      <c r="K113" s="3"/>
      <c r="L113" s="47">
        <v>2.0699999999999998</v>
      </c>
      <c r="M113" s="47"/>
      <c r="N113" s="47"/>
      <c r="O113" s="47"/>
      <c r="P113" s="47">
        <f t="shared" si="2"/>
        <v>7.3198481652904199E-2</v>
      </c>
      <c r="Q113" s="48">
        <f t="shared" si="3"/>
        <v>0.97582091331222676</v>
      </c>
      <c r="R113" s="47"/>
    </row>
    <row r="114" spans="4:18" s="1" customFormat="1">
      <c r="D114" s="5"/>
      <c r="E114" s="5"/>
      <c r="F114" s="5"/>
      <c r="G114" s="5"/>
      <c r="H114" s="5"/>
      <c r="K114" s="3"/>
      <c r="L114" s="48">
        <v>2.09</v>
      </c>
      <c r="M114" s="47"/>
      <c r="N114" s="47"/>
      <c r="O114" s="47"/>
      <c r="P114" s="47">
        <f t="shared" si="2"/>
        <v>6.8855136814502949E-2</v>
      </c>
      <c r="Q114" s="48">
        <f t="shared" si="3"/>
        <v>0.97724101223957716</v>
      </c>
      <c r="R114" s="47"/>
    </row>
    <row r="115" spans="4:18" s="1" customFormat="1">
      <c r="D115" s="5"/>
      <c r="E115" s="5"/>
      <c r="F115" s="5"/>
      <c r="G115" s="5"/>
      <c r="H115" s="5"/>
      <c r="K115" s="3"/>
      <c r="L115" s="47">
        <v>2.11</v>
      </c>
      <c r="M115" s="47"/>
      <c r="N115" s="47"/>
      <c r="O115" s="47"/>
      <c r="P115" s="47">
        <f t="shared" si="2"/>
        <v>6.4766770953813016E-2</v>
      </c>
      <c r="Q115" s="48">
        <f t="shared" si="3"/>
        <v>0.97857681848268063</v>
      </c>
      <c r="R115" s="47"/>
    </row>
    <row r="116" spans="4:18" s="1" customFormat="1">
      <c r="D116" s="5"/>
      <c r="E116" s="5"/>
      <c r="F116" s="5"/>
      <c r="G116" s="5"/>
      <c r="H116" s="5"/>
      <c r="K116" s="3"/>
      <c r="L116" s="48">
        <v>2.13</v>
      </c>
      <c r="M116" s="47"/>
      <c r="N116" s="47"/>
      <c r="O116" s="47"/>
      <c r="P116" s="47">
        <f t="shared" si="2"/>
        <v>6.0919090911381507E-2</v>
      </c>
      <c r="Q116" s="48">
        <f t="shared" si="3"/>
        <v>0.9798332874927308</v>
      </c>
      <c r="R116" s="47"/>
    </row>
    <row r="117" spans="4:18" s="1" customFormat="1">
      <c r="D117" s="5"/>
      <c r="E117" s="5"/>
      <c r="F117" s="5"/>
      <c r="G117" s="5"/>
      <c r="H117" s="5"/>
      <c r="K117" s="3"/>
      <c r="L117" s="47">
        <v>2.15</v>
      </c>
      <c r="M117" s="47"/>
      <c r="N117" s="47"/>
      <c r="O117" s="47"/>
      <c r="P117" s="47">
        <f t="shared" si="2"/>
        <v>5.7298510428598674E-2</v>
      </c>
      <c r="Q117" s="48">
        <f t="shared" si="3"/>
        <v>0.981015095964202</v>
      </c>
      <c r="R117" s="47"/>
    </row>
    <row r="118" spans="4:18" s="1" customFormat="1">
      <c r="D118" s="5"/>
      <c r="E118" s="5"/>
      <c r="F118" s="5"/>
      <c r="G118" s="5"/>
      <c r="H118" s="5"/>
      <c r="K118" s="3"/>
      <c r="L118" s="48">
        <v>2.17</v>
      </c>
      <c r="M118" s="47"/>
      <c r="N118" s="47"/>
      <c r="O118" s="47"/>
      <c r="P118" s="47">
        <f t="shared" si="2"/>
        <v>5.389212713685182E-2</v>
      </c>
      <c r="Q118" s="48">
        <f t="shared" si="3"/>
        <v>0.98212665574446345</v>
      </c>
      <c r="R118" s="47"/>
    </row>
    <row r="119" spans="4:18" s="1" customFormat="1">
      <c r="D119" s="5"/>
      <c r="E119" s="5"/>
      <c r="F119" s="5"/>
      <c r="G119" s="5"/>
      <c r="H119" s="5"/>
      <c r="K119" s="3"/>
      <c r="L119" s="47">
        <v>2.19</v>
      </c>
      <c r="M119" s="47"/>
      <c r="N119" s="47"/>
      <c r="O119" s="47"/>
      <c r="P119" s="47">
        <f t="shared" si="2"/>
        <v>5.068769868176097E-2</v>
      </c>
      <c r="Q119" s="48">
        <f t="shared" si="3"/>
        <v>0.98317212727400904</v>
      </c>
      <c r="R119" s="47"/>
    </row>
    <row r="120" spans="4:18" s="1" customFormat="1">
      <c r="D120" s="5"/>
      <c r="E120" s="5"/>
      <c r="F120" s="5"/>
      <c r="G120" s="5"/>
      <c r="H120" s="5"/>
      <c r="K120" s="3"/>
      <c r="L120" s="48">
        <v>2.21</v>
      </c>
      <c r="M120" s="47"/>
      <c r="N120" s="47"/>
      <c r="O120" s="47"/>
      <c r="P120" s="47">
        <f t="shared" si="2"/>
        <v>4.7673618272124636E-2</v>
      </c>
      <c r="Q120" s="48">
        <f t="shared" si="3"/>
        <v>0.98415543254297044</v>
      </c>
      <c r="R120" s="47"/>
    </row>
    <row r="121" spans="4:18" s="1" customFormat="1">
      <c r="D121" s="5"/>
      <c r="E121" s="5"/>
      <c r="F121" s="5"/>
      <c r="G121" s="5"/>
      <c r="H121" s="5"/>
      <c r="K121" s="3"/>
      <c r="L121" s="47">
        <v>2.23</v>
      </c>
      <c r="M121" s="47"/>
      <c r="N121" s="47"/>
      <c r="O121" s="47"/>
      <c r="P121" s="47">
        <f t="shared" si="2"/>
        <v>4.4838889903016335E-2</v>
      </c>
      <c r="Q121" s="48">
        <f t="shared" si="3"/>
        <v>0.9850802675549668</v>
      </c>
      <c r="R121" s="47"/>
    </row>
    <row r="122" spans="4:18" s="1" customFormat="1">
      <c r="D122" s="5"/>
      <c r="E122" s="5"/>
      <c r="F122" s="5"/>
      <c r="G122" s="5"/>
      <c r="H122" s="5"/>
      <c r="K122" s="3"/>
      <c r="L122" s="48">
        <v>2.25</v>
      </c>
      <c r="M122" s="47"/>
      <c r="N122" s="47"/>
      <c r="O122" s="47"/>
      <c r="P122" s="47">
        <f t="shared" si="2"/>
        <v>4.2173103466562591E-2</v>
      </c>
      <c r="Q122" s="48">
        <f t="shared" si="3"/>
        <v>0.98595011429396429</v>
      </c>
      <c r="R122" s="47"/>
    </row>
    <row r="123" spans="4:18" s="1" customFormat="1">
      <c r="D123" s="5"/>
      <c r="E123" s="5"/>
      <c r="F123" s="5"/>
      <c r="G123" s="5"/>
      <c r="H123" s="5"/>
      <c r="K123" s="3"/>
      <c r="L123" s="47">
        <v>2.27</v>
      </c>
      <c r="M123" s="47"/>
      <c r="N123" s="47"/>
      <c r="O123" s="47"/>
      <c r="P123" s="47">
        <f t="shared" si="2"/>
        <v>3.9666409931965851E-2</v>
      </c>
      <c r="Q123" s="48">
        <f t="shared" si="3"/>
        <v>0.98676825219376674</v>
      </c>
      <c r="R123" s="47"/>
    </row>
    <row r="124" spans="4:18" s="1" customFormat="1">
      <c r="D124" s="5"/>
      <c r="E124" s="5"/>
      <c r="F124" s="5"/>
      <c r="G124" s="5"/>
      <c r="H124" s="5"/>
      <c r="K124" s="3"/>
      <c r="L124" s="48">
        <v>2.29</v>
      </c>
      <c r="M124" s="47"/>
      <c r="N124" s="47"/>
      <c r="O124" s="47"/>
      <c r="P124" s="47">
        <f t="shared" si="2"/>
        <v>3.7309496747948777E-2</v>
      </c>
      <c r="Q124" s="48">
        <f t="shared" si="3"/>
        <v>0.98753776911309621</v>
      </c>
      <c r="R124" s="47"/>
    </row>
    <row r="125" spans="4:18" s="1" customFormat="1">
      <c r="D125" s="5"/>
      <c r="E125" s="5"/>
      <c r="F125" s="5"/>
      <c r="G125" s="5"/>
      <c r="H125" s="5"/>
      <c r="K125" s="3"/>
      <c r="L125" s="47">
        <v>2.31</v>
      </c>
      <c r="M125" s="47"/>
      <c r="N125" s="47"/>
      <c r="O125" s="47"/>
      <c r="P125" s="47">
        <f t="shared" si="2"/>
        <v>3.509356359566404E-2</v>
      </c>
      <c r="Q125" s="48">
        <f t="shared" si="3"/>
        <v>0.98826157182203467</v>
      </c>
      <c r="R125" s="47"/>
    </row>
    <row r="126" spans="4:18" s="1" customFormat="1">
      <c r="D126" s="5"/>
      <c r="E126" s="5"/>
      <c r="F126" s="5"/>
      <c r="G126" s="5"/>
      <c r="H126" s="5"/>
      <c r="K126" s="3"/>
      <c r="L126" s="48">
        <v>2.33</v>
      </c>
      <c r="M126" s="47"/>
      <c r="N126" s="47"/>
      <c r="O126" s="47"/>
      <c r="P126" s="47">
        <f t="shared" si="2"/>
        <v>3.3010298597941717E-2</v>
      </c>
      <c r="Q126" s="48">
        <f t="shared" si="3"/>
        <v>0.98894239600792644</v>
      </c>
      <c r="R126" s="47"/>
    </row>
    <row r="127" spans="4:18" s="1" customFormat="1">
      <c r="D127" s="5"/>
      <c r="E127" s="5"/>
      <c r="F127" s="5"/>
      <c r="G127" s="5"/>
      <c r="H127" s="5"/>
      <c r="K127" s="3"/>
      <c r="L127" s="47">
        <v>2.35</v>
      </c>
      <c r="M127" s="47"/>
      <c r="N127" s="47"/>
      <c r="O127" s="47"/>
      <c r="P127" s="47">
        <f t="shared" si="2"/>
        <v>3.1051855071233255E-2</v>
      </c>
      <c r="Q127" s="48">
        <f t="shared" si="3"/>
        <v>0.98958281581076402</v>
      </c>
      <c r="R127" s="47"/>
    </row>
    <row r="128" spans="4:18" s="1" customFormat="1">
      <c r="D128" s="5"/>
      <c r="E128" s="5"/>
      <c r="F128" s="5"/>
      <c r="G128" s="5"/>
      <c r="H128" s="5"/>
      <c r="K128" s="3"/>
      <c r="L128" s="48">
        <v>2.37</v>
      </c>
      <c r="M128" s="47"/>
      <c r="N128" s="47"/>
      <c r="O128" s="47"/>
      <c r="P128" s="47">
        <f t="shared" si="2"/>
        <v>2.9210828889513121E-2</v>
      </c>
      <c r="Q128" s="48">
        <f t="shared" si="3"/>
        <v>0.99018525289963044</v>
      </c>
      <c r="R128" s="47"/>
    </row>
    <row r="129" spans="4:18" s="1" customFormat="1">
      <c r="D129" s="5"/>
      <c r="E129" s="5"/>
      <c r="F129" s="5"/>
      <c r="G129" s="5"/>
      <c r="H129" s="5"/>
      <c r="K129" s="3"/>
      <c r="L129" s="47">
        <v>2.39</v>
      </c>
      <c r="M129" s="47"/>
      <c r="N129" s="47"/>
      <c r="O129" s="47"/>
      <c r="P129" s="47">
        <f t="shared" si="2"/>
        <v>2.7480236514456958E-2</v>
      </c>
      <c r="Q129" s="48">
        <f t="shared" si="3"/>
        <v>0.99075198510300289</v>
      </c>
      <c r="R129" s="47"/>
    </row>
    <row r="130" spans="4:18" s="1" customFormat="1">
      <c r="D130" s="5"/>
      <c r="E130" s="5"/>
      <c r="F130" s="5"/>
      <c r="G130" s="5"/>
      <c r="H130" s="5"/>
      <c r="K130" s="3"/>
      <c r="L130" s="48">
        <v>2.41</v>
      </c>
      <c r="M130" s="47"/>
      <c r="N130" s="47"/>
      <c r="O130" s="47"/>
      <c r="P130" s="47">
        <f t="shared" si="2"/>
        <v>2.5853493733215455E-2</v>
      </c>
      <c r="Q130" s="48">
        <f t="shared" si="3"/>
        <v>0.99128515460667632</v>
      </c>
      <c r="R130" s="47"/>
    </row>
    <row r="131" spans="4:18" s="1" customFormat="1">
      <c r="D131" s="5"/>
      <c r="E131" s="5"/>
      <c r="F131" s="5"/>
      <c r="G131" s="5"/>
      <c r="H131" s="5"/>
      <c r="K131" s="3"/>
      <c r="L131" s="47">
        <v>2.4300000000000002</v>
      </c>
      <c r="M131" s="47"/>
      <c r="N131" s="47"/>
      <c r="O131" s="47"/>
      <c r="P131" s="47">
        <f t="shared" si="2"/>
        <v>2.4324395133839667E-2</v>
      </c>
      <c r="Q131" s="48">
        <f t="shared" si="3"/>
        <v>0.99178677573377894</v>
      </c>
      <c r="R131" s="47"/>
    </row>
    <row r="132" spans="4:18" s="1" customFormat="1">
      <c r="D132" s="5"/>
      <c r="E132" s="5"/>
      <c r="F132" s="5"/>
      <c r="G132" s="5"/>
      <c r="H132" s="5"/>
      <c r="K132" s="3"/>
      <c r="L132" s="48">
        <v>2.4500000000000002</v>
      </c>
      <c r="M132" s="47"/>
      <c r="N132" s="47"/>
      <c r="O132" s="47"/>
      <c r="P132" s="47">
        <f t="shared" si="2"/>
        <v>2.2887094338696574E-2</v>
      </c>
      <c r="Q132" s="48">
        <f t="shared" si="3"/>
        <v>0.99225874232184808</v>
      </c>
      <c r="R132" s="47"/>
    </row>
    <row r="133" spans="4:18" s="1" customFormat="1">
      <c r="D133" s="5"/>
      <c r="E133" s="5"/>
      <c r="F133" s="5"/>
      <c r="G133" s="5"/>
      <c r="H133" s="5"/>
      <c r="K133" s="3"/>
      <c r="L133" s="47">
        <v>2.4700000000000002</v>
      </c>
      <c r="M133" s="47"/>
      <c r="N133" s="47"/>
      <c r="O133" s="47"/>
      <c r="P133" s="47">
        <f t="shared" si="2"/>
        <v>2.1536085007876189E-2</v>
      </c>
      <c r="Q133" s="48">
        <f t="shared" si="3"/>
        <v>0.99270283471226139</v>
      </c>
      <c r="R133" s="47"/>
    </row>
    <row r="134" spans="4:18" s="1" customFormat="1">
      <c r="D134" s="5"/>
      <c r="E134" s="5"/>
      <c r="F134" s="5"/>
      <c r="G134" s="5"/>
      <c r="H134" s="5"/>
      <c r="K134" s="3"/>
      <c r="L134" s="48">
        <v>2.4900000000000002</v>
      </c>
      <c r="M134" s="47"/>
      <c r="N134" s="47"/>
      <c r="O134" s="47"/>
      <c r="P134" s="47">
        <f t="shared" si="2"/>
        <v>2.0266182617477854E-2</v>
      </c>
      <c r="Q134" s="48">
        <f t="shared" si="3"/>
        <v>0.99312072636748217</v>
      </c>
      <c r="R134" s="47"/>
    </row>
    <row r="135" spans="4:18" s="1" customFormat="1">
      <c r="D135" s="5"/>
      <c r="E135" s="5"/>
      <c r="F135" s="5"/>
      <c r="G135" s="5"/>
      <c r="H135" s="5"/>
      <c r="K135" s="3"/>
      <c r="L135" s="47">
        <v>2.5099999999999998</v>
      </c>
      <c r="M135" s="47"/>
      <c r="N135" s="47"/>
      <c r="O135" s="47"/>
      <c r="P135" s="47">
        <f t="shared" si="2"/>
        <v>1.9072507011633755E-2</v>
      </c>
      <c r="Q135" s="48">
        <f t="shared" si="3"/>
        <v>0.99351399013161368</v>
      </c>
      <c r="R135" s="47"/>
    </row>
    <row r="136" spans="4:18" s="1" customFormat="1">
      <c r="D136" s="5"/>
      <c r="E136" s="5"/>
      <c r="F136" s="5"/>
      <c r="G136" s="5"/>
      <c r="H136" s="5"/>
      <c r="K136" s="3"/>
      <c r="L136" s="48">
        <v>2.5299999999999998</v>
      </c>
      <c r="M136" s="47"/>
      <c r="N136" s="47"/>
      <c r="O136" s="47"/>
      <c r="P136" s="47">
        <f t="shared" si="2"/>
        <v>1.7950465722057388E-2</v>
      </c>
      <c r="Q136" s="48">
        <f t="shared" si="3"/>
        <v>0.99388410414968364</v>
      </c>
      <c r="R136" s="47"/>
    </row>
    <row r="137" spans="4:18" s="1" customFormat="1">
      <c r="D137" s="5"/>
      <c r="E137" s="5"/>
      <c r="F137" s="5"/>
      <c r="G137" s="5"/>
      <c r="H137" s="5"/>
      <c r="K137" s="3"/>
      <c r="L137" s="47">
        <v>2.5499999999999998</v>
      </c>
      <c r="M137" s="47"/>
      <c r="N137" s="47"/>
      <c r="O137" s="47"/>
      <c r="P137" s="47">
        <f t="shared" si="2"/>
        <v>1.6895738044671812E-2</v>
      </c>
      <c r="Q137" s="48">
        <f t="shared" si="3"/>
        <v>0.99423245746091116</v>
      </c>
      <c r="R137" s="47"/>
    </row>
    <row r="138" spans="4:18" s="1" customFormat="1">
      <c r="D138" s="5"/>
      <c r="E138" s="5"/>
      <c r="F138" s="5"/>
      <c r="G138" s="5"/>
      <c r="H138" s="5"/>
      <c r="K138" s="3"/>
      <c r="L138" s="48">
        <v>2.57</v>
      </c>
      <c r="M138" s="47"/>
      <c r="N138" s="47"/>
      <c r="O138" s="47"/>
      <c r="P138" s="47">
        <f t="shared" si="2"/>
        <v>1.5904259859393245E-2</v>
      </c>
      <c r="Q138" s="48">
        <f t="shared" si="3"/>
        <v>0.9945603552809632</v>
      </c>
      <c r="R138" s="47"/>
    </row>
    <row r="139" spans="4:18" s="1" customFormat="1">
      <c r="D139" s="5"/>
      <c r="E139" s="5"/>
      <c r="F139" s="5"/>
      <c r="G139" s="5"/>
      <c r="H139" s="5"/>
      <c r="K139" s="3"/>
      <c r="L139" s="47">
        <v>2.59</v>
      </c>
      <c r="M139" s="47"/>
      <c r="N139" s="47"/>
      <c r="O139" s="47"/>
      <c r="P139" s="47">
        <f t="shared" ref="P139:P202" si="4">($O$10/($M$10*$N$10))*(($B$4/$B$5)^($B$4/2))*(L139^(($B$4/2)-1))*((1+($B$4/$B$5)*L139)^(-($B$4+$B$5)/2))</f>
        <v>1.4972209176299977E-2</v>
      </c>
      <c r="Q139" s="48">
        <f t="shared" ref="Q139:Q202" si="5">1-FDIST(L139,$B$4,$B$5)</f>
        <v>0.994869023987901</v>
      </c>
      <c r="R139" s="47"/>
    </row>
    <row r="140" spans="4:18" s="1" customFormat="1">
      <c r="D140" s="5"/>
      <c r="E140" s="5"/>
      <c r="F140" s="5"/>
      <c r="G140" s="5"/>
      <c r="H140" s="5"/>
      <c r="K140" s="3"/>
      <c r="L140" s="48">
        <v>2.61</v>
      </c>
      <c r="M140" s="47"/>
      <c r="N140" s="47"/>
      <c r="O140" s="47"/>
      <c r="P140" s="47">
        <f t="shared" si="4"/>
        <v>1.4095992389150753E-2</v>
      </c>
      <c r="Q140" s="48">
        <f t="shared" si="5"/>
        <v>0.99515961582615609</v>
      </c>
      <c r="R140" s="47"/>
    </row>
    <row r="141" spans="4:18" s="1" customFormat="1">
      <c r="D141" s="5"/>
      <c r="E141" s="5"/>
      <c r="F141" s="5"/>
      <c r="G141" s="5"/>
      <c r="H141" s="5"/>
      <c r="K141" s="3"/>
      <c r="L141" s="47">
        <v>2.63</v>
      </c>
      <c r="M141" s="47"/>
      <c r="N141" s="47"/>
      <c r="O141" s="47"/>
      <c r="P141" s="47">
        <f t="shared" si="4"/>
        <v>1.3272231215436825E-2</v>
      </c>
      <c r="Q141" s="48">
        <f t="shared" si="5"/>
        <v>0.99543321334247847</v>
      </c>
      <c r="R141" s="47"/>
    </row>
    <row r="142" spans="4:18" s="1" customFormat="1">
      <c r="D142" s="5"/>
      <c r="E142" s="5"/>
      <c r="F142" s="5"/>
      <c r="G142" s="5"/>
      <c r="H142" s="5"/>
      <c r="K142" s="3"/>
      <c r="L142" s="48">
        <v>2.65</v>
      </c>
      <c r="M142" s="47"/>
      <c r="N142" s="47"/>
      <c r="O142" s="47"/>
      <c r="P142" s="47">
        <f t="shared" si="4"/>
        <v>1.249775030080268E-2</v>
      </c>
      <c r="Q142" s="48">
        <f t="shared" si="5"/>
        <v>0.99569083356736732</v>
      </c>
      <c r="R142" s="47"/>
    </row>
    <row r="143" spans="4:18" s="1" customFormat="1">
      <c r="D143" s="5"/>
      <c r="E143" s="5"/>
      <c r="F143" s="5"/>
      <c r="G143" s="5"/>
      <c r="H143" s="5"/>
      <c r="K143" s="3"/>
      <c r="L143" s="47">
        <v>2.67</v>
      </c>
      <c r="M143" s="47"/>
      <c r="N143" s="47"/>
      <c r="O143" s="47"/>
      <c r="P143" s="47">
        <f t="shared" si="4"/>
        <v>1.1769565464688264E-2</v>
      </c>
      <c r="Q143" s="48">
        <f t="shared" si="5"/>
        <v>0.99593343195504158</v>
      </c>
      <c r="R143" s="47"/>
    </row>
    <row r="144" spans="4:18" s="1" customFormat="1">
      <c r="D144" s="5"/>
      <c r="E144" s="5"/>
      <c r="F144" s="5"/>
      <c r="G144" s="5"/>
      <c r="H144" s="5"/>
      <c r="K144" s="3"/>
      <c r="L144" s="48">
        <v>2.69</v>
      </c>
      <c r="M144" s="47"/>
      <c r="N144" s="47"/>
      <c r="O144" s="47"/>
      <c r="P144" s="47">
        <f t="shared" si="4"/>
        <v>1.1084872563383018E-2</v>
      </c>
      <c r="Q144" s="48">
        <f t="shared" si="5"/>
        <v>0.99616190609453681</v>
      </c>
      <c r="R144" s="47"/>
    </row>
    <row r="145" spans="4:18" s="1" customFormat="1">
      <c r="D145" s="5"/>
      <c r="E145" s="5"/>
      <c r="F145" s="5"/>
      <c r="G145" s="5"/>
      <c r="H145" s="5"/>
      <c r="K145" s="3"/>
      <c r="L145" s="47">
        <v>2.71</v>
      </c>
      <c r="M145" s="47"/>
      <c r="N145" s="47"/>
      <c r="O145" s="47"/>
      <c r="P145" s="47">
        <f t="shared" si="4"/>
        <v>1.0441036946289223E-2</v>
      </c>
      <c r="Q145" s="48">
        <f t="shared" si="5"/>
        <v>0.9963770992040375</v>
      </c>
      <c r="R145" s="47"/>
    </row>
    <row r="146" spans="4:18" s="1" customFormat="1">
      <c r="D146" s="5"/>
      <c r="E146" s="5"/>
      <c r="F146" s="5"/>
      <c r="G146" s="5"/>
      <c r="H146" s="5"/>
      <c r="K146" s="3"/>
      <c r="L146" s="48">
        <v>2.73</v>
      </c>
      <c r="M146" s="47"/>
      <c r="N146" s="47"/>
      <c r="O146" s="47"/>
      <c r="P146" s="47">
        <f t="shared" si="4"/>
        <v>9.8355834810293745E-3</v>
      </c>
      <c r="Q146" s="48">
        <f t="shared" si="5"/>
        <v>0.99657980342006158</v>
      </c>
      <c r="R146" s="47"/>
    </row>
    <row r="147" spans="4:18" s="1" customFormat="1">
      <c r="D147" s="5"/>
      <c r="E147" s="5"/>
      <c r="F147" s="5"/>
      <c r="G147" s="5"/>
      <c r="H147" s="5"/>
      <c r="K147" s="3"/>
      <c r="L147" s="47">
        <v>2.75</v>
      </c>
      <c r="M147" s="47"/>
      <c r="N147" s="47"/>
      <c r="O147" s="47"/>
      <c r="P147" s="47">
        <f t="shared" si="4"/>
        <v>9.2661871230680717E-3</v>
      </c>
      <c r="Q147" s="48">
        <f t="shared" si="5"/>
        <v>0.99677076289263433</v>
      </c>
      <c r="R147" s="47"/>
    </row>
    <row r="148" spans="4:18" s="1" customFormat="1">
      <c r="D148" s="5"/>
      <c r="E148" s="5"/>
      <c r="F148" s="5"/>
      <c r="G148" s="5"/>
      <c r="H148" s="5"/>
      <c r="K148" s="3"/>
      <c r="L148" s="48">
        <v>2.77</v>
      </c>
      <c r="M148" s="47"/>
      <c r="N148" s="47"/>
      <c r="O148" s="47"/>
      <c r="P148" s="47">
        <f t="shared" si="4"/>
        <v>8.7306640057129275E-3</v>
      </c>
      <c r="Q148" s="48">
        <f t="shared" si="5"/>
        <v>0.99695067669709758</v>
      </c>
      <c r="R148" s="47"/>
    </row>
    <row r="149" spans="4:18" s="1" customFormat="1">
      <c r="D149" s="5"/>
      <c r="E149" s="5"/>
      <c r="F149" s="5"/>
      <c r="G149" s="5"/>
      <c r="H149" s="5"/>
      <c r="K149" s="3"/>
      <c r="L149" s="47">
        <v>2.79</v>
      </c>
      <c r="M149" s="47"/>
      <c r="N149" s="47"/>
      <c r="O149" s="47"/>
      <c r="P149" s="47">
        <f t="shared" si="4"/>
        <v>8.2269630266936268E-3</v>
      </c>
      <c r="Q149" s="48">
        <f t="shared" si="5"/>
        <v>0.99712020157272485</v>
      </c>
      <c r="R149" s="47"/>
    </row>
    <row r="150" spans="4:18" s="1" customFormat="1">
      <c r="D150" s="5"/>
      <c r="E150" s="5"/>
      <c r="F150" s="5"/>
      <c r="G150" s="5"/>
      <c r="H150" s="5"/>
      <c r="K150" s="3"/>
      <c r="L150" s="48">
        <v>2.81</v>
      </c>
      <c r="M150" s="47"/>
      <c r="N150" s="47"/>
      <c r="O150" s="47"/>
      <c r="P150" s="47">
        <f t="shared" si="4"/>
        <v>7.7531579079610684E-3</v>
      </c>
      <c r="Q150" s="48">
        <f t="shared" si="5"/>
        <v>0.99727995449783757</v>
      </c>
      <c r="R150" s="47"/>
    </row>
    <row r="151" spans="4:18" s="1" customFormat="1">
      <c r="D151" s="5"/>
      <c r="E151" s="5"/>
      <c r="F151" s="5"/>
      <c r="G151" s="5"/>
      <c r="H151" s="5"/>
      <c r="K151" s="3"/>
      <c r="L151" s="47">
        <v>2.83</v>
      </c>
      <c r="M151" s="47"/>
      <c r="N151" s="47"/>
      <c r="O151" s="47"/>
      <c r="P151" s="47">
        <f t="shared" si="4"/>
        <v>7.3074397058837176E-3</v>
      </c>
      <c r="Q151" s="48">
        <f t="shared" si="5"/>
        <v>0.99743051511066005</v>
      </c>
      <c r="R151" s="47"/>
    </row>
    <row r="152" spans="4:18" s="1" customFormat="1">
      <c r="D152" s="5"/>
      <c r="E152" s="5"/>
      <c r="F152" s="5"/>
      <c r="G152" s="5"/>
      <c r="H152" s="5"/>
      <c r="K152" s="3"/>
      <c r="L152" s="48">
        <v>2.85</v>
      </c>
      <c r="M152" s="47"/>
      <c r="N152" s="47"/>
      <c r="O152" s="47"/>
      <c r="P152" s="47">
        <f t="shared" si="4"/>
        <v>6.8881097496251136E-3</v>
      </c>
      <c r="Q152" s="48">
        <f t="shared" si="5"/>
        <v>0.99757242798469581</v>
      </c>
      <c r="R152" s="47"/>
    </row>
    <row r="153" spans="4:18" s="1" customFormat="1">
      <c r="D153" s="5"/>
      <c r="E153" s="5"/>
      <c r="F153" s="5"/>
      <c r="G153" s="5"/>
      <c r="H153" s="5"/>
      <c r="K153" s="3"/>
      <c r="L153" s="47">
        <v>2.87</v>
      </c>
      <c r="M153" s="47"/>
      <c r="N153" s="47"/>
      <c r="O153" s="47"/>
      <c r="P153" s="47">
        <f t="shared" si="4"/>
        <v>6.4935729861482529E-3</v>
      </c>
      <c r="Q153" s="48">
        <f t="shared" si="5"/>
        <v>0.99770620476697358</v>
      </c>
      <c r="R153" s="47"/>
    </row>
    <row r="154" spans="4:18" s="1" customFormat="1">
      <c r="D154" s="5"/>
      <c r="E154" s="5"/>
      <c r="F154" s="5"/>
      <c r="G154" s="5"/>
      <c r="H154" s="5"/>
      <c r="K154" s="3"/>
      <c r="L154" s="48">
        <v>2.89</v>
      </c>
      <c r="M154" s="47"/>
      <c r="N154" s="47"/>
      <c r="O154" s="47"/>
      <c r="P154" s="47">
        <f t="shared" si="4"/>
        <v>6.1223317109996784E-3</v>
      </c>
      <c r="Q154" s="48">
        <f t="shared" si="5"/>
        <v>0.99783232618708528</v>
      </c>
      <c r="R154" s="47"/>
    </row>
    <row r="155" spans="4:18" s="1" customFormat="1">
      <c r="D155" s="5"/>
      <c r="E155" s="5"/>
      <c r="F155" s="5"/>
      <c r="G155" s="5"/>
      <c r="H155" s="5"/>
      <c r="K155" s="3"/>
      <c r="L155" s="47">
        <v>2.91</v>
      </c>
      <c r="M155" s="47"/>
      <c r="N155" s="47"/>
      <c r="O155" s="47"/>
      <c r="P155" s="47">
        <f t="shared" si="4"/>
        <v>5.7729796647599876E-3</v>
      </c>
      <c r="Q155" s="48">
        <f t="shared" si="5"/>
        <v>0.99795124394452883</v>
      </c>
      <c r="R155" s="47"/>
    </row>
    <row r="156" spans="4:18" s="1" customFormat="1">
      <c r="D156" s="5"/>
      <c r="E156" s="5"/>
      <c r="F156" s="5"/>
      <c r="G156" s="5"/>
      <c r="H156" s="5"/>
      <c r="K156" s="3"/>
      <c r="L156" s="48">
        <v>2.93</v>
      </c>
      <c r="M156" s="47"/>
      <c r="N156" s="47"/>
      <c r="O156" s="47"/>
      <c r="P156" s="47">
        <f t="shared" si="4"/>
        <v>5.4441964758048661E-3</v>
      </c>
      <c r="Q156" s="48">
        <f t="shared" si="5"/>
        <v>0.99806338248147508</v>
      </c>
      <c r="R156" s="47"/>
    </row>
    <row r="157" spans="4:18" s="1" customFormat="1">
      <c r="D157" s="5"/>
      <c r="E157" s="5"/>
      <c r="F157" s="5"/>
      <c r="G157" s="5"/>
      <c r="H157" s="5"/>
      <c r="K157" s="3"/>
      <c r="L157" s="47">
        <v>2.95</v>
      </c>
      <c r="M157" s="47"/>
      <c r="N157" s="47"/>
      <c r="O157" s="47"/>
      <c r="P157" s="47">
        <f t="shared" si="4"/>
        <v>5.1347424307883567E-3</v>
      </c>
      <c r="Q157" s="48">
        <f t="shared" si="5"/>
        <v>0.99816914064769746</v>
      </c>
      <c r="R157" s="47"/>
    </row>
    <row r="158" spans="4:18" s="1" customFormat="1">
      <c r="D158" s="5"/>
      <c r="E158" s="5"/>
      <c r="F158" s="5"/>
      <c r="G158" s="5"/>
      <c r="H158" s="5"/>
      <c r="K158" s="3"/>
      <c r="L158" s="48">
        <v>2.97</v>
      </c>
      <c r="M158" s="47"/>
      <c r="N158" s="47"/>
      <c r="O158" s="47"/>
      <c r="P158" s="47">
        <f t="shared" si="4"/>
        <v>4.8434535550325557E-3</v>
      </c>
      <c r="Q158" s="48">
        <f t="shared" si="5"/>
        <v>0.99826889326403967</v>
      </c>
      <c r="R158" s="47"/>
    </row>
    <row r="159" spans="4:18" s="1" customFormat="1">
      <c r="D159" s="5"/>
      <c r="E159" s="5"/>
      <c r="F159" s="5"/>
      <c r="G159" s="5"/>
      <c r="H159" s="5"/>
      <c r="K159" s="3"/>
      <c r="L159" s="47">
        <v>2.99</v>
      </c>
      <c r="M159" s="47"/>
      <c r="N159" s="47"/>
      <c r="O159" s="47"/>
      <c r="P159" s="47">
        <f t="shared" si="4"/>
        <v>4.5692369857783452E-3</v>
      </c>
      <c r="Q159" s="48">
        <f t="shared" si="5"/>
        <v>0.99836299259044647</v>
      </c>
      <c r="R159" s="47"/>
    </row>
    <row r="160" spans="4:18" s="1" customFormat="1">
      <c r="D160" s="5"/>
      <c r="E160" s="5"/>
      <c r="F160" s="5"/>
      <c r="G160" s="5"/>
      <c r="H160" s="5"/>
      <c r="K160" s="3"/>
      <c r="L160" s="48">
        <v>3.01</v>
      </c>
      <c r="M160" s="47"/>
      <c r="N160" s="47"/>
      <c r="O160" s="47"/>
      <c r="P160" s="47">
        <f t="shared" si="4"/>
        <v>4.3110666220158083E-3</v>
      </c>
      <c r="Q160" s="48">
        <f t="shared" si="5"/>
        <v>0.99845176970425331</v>
      </c>
      <c r="R160" s="47"/>
    </row>
    <row r="161" spans="4:18" s="1" customFormat="1">
      <c r="D161" s="5"/>
      <c r="E161" s="5"/>
      <c r="F161" s="5"/>
      <c r="G161" s="5"/>
      <c r="H161" s="5"/>
      <c r="K161" s="3"/>
      <c r="L161" s="47">
        <v>3.03</v>
      </c>
      <c r="M161" s="47"/>
      <c r="N161" s="47"/>
      <c r="O161" s="47"/>
      <c r="P161" s="47">
        <f t="shared" si="4"/>
        <v>4.0679790353654521E-3</v>
      </c>
      <c r="Q161" s="48">
        <f t="shared" si="5"/>
        <v>0.99853553579410737</v>
      </c>
      <c r="R161" s="47"/>
    </row>
    <row r="162" spans="4:18" s="1" customFormat="1">
      <c r="D162" s="5"/>
      <c r="E162" s="5"/>
      <c r="F162" s="5"/>
      <c r="G162" s="5"/>
      <c r="H162" s="5"/>
      <c r="K162" s="3"/>
      <c r="L162" s="48">
        <v>3.05</v>
      </c>
      <c r="M162" s="47"/>
      <c r="N162" s="47"/>
      <c r="O162" s="47"/>
      <c r="P162" s="47">
        <f t="shared" si="4"/>
        <v>3.8390696272189739E-3</v>
      </c>
      <c r="Q162" s="48">
        <f t="shared" si="5"/>
        <v>0.99861458337459286</v>
      </c>
      <c r="R162" s="47"/>
    </row>
    <row r="163" spans="4:18" s="1" customFormat="1">
      <c r="D163" s="5"/>
      <c r="E163" s="5"/>
      <c r="F163" s="5"/>
      <c r="G163" s="5"/>
      <c r="H163" s="5"/>
      <c r="K163" s="3"/>
      <c r="L163" s="47">
        <v>3.07</v>
      </c>
      <c r="M163" s="47"/>
      <c r="N163" s="47"/>
      <c r="O163" s="47"/>
      <c r="P163" s="47">
        <f t="shared" si="4"/>
        <v>3.623489018069461E-3</v>
      </c>
      <c r="Q163" s="48">
        <f t="shared" si="5"/>
        <v>0.99868918742634438</v>
      </c>
      <c r="R163" s="47"/>
    </row>
    <row r="164" spans="4:18" s="1" customFormat="1">
      <c r="D164" s="5"/>
      <c r="E164" s="5"/>
      <c r="F164" s="5"/>
      <c r="G164" s="5"/>
      <c r="H164" s="5"/>
      <c r="K164" s="3"/>
      <c r="L164" s="48">
        <v>3.09</v>
      </c>
      <c r="M164" s="47"/>
      <c r="N164" s="47"/>
      <c r="O164" s="47"/>
      <c r="P164" s="47">
        <f t="shared" si="4"/>
        <v>3.420439655660724E-3</v>
      </c>
      <c r="Q164" s="48">
        <f t="shared" si="5"/>
        <v>0.99875960646615647</v>
      </c>
      <c r="R164" s="47"/>
    </row>
    <row r="165" spans="4:18" s="1" customFormat="1">
      <c r="D165" s="5"/>
      <c r="E165" s="5"/>
      <c r="F165" s="5"/>
      <c r="G165" s="5"/>
      <c r="H165" s="5"/>
      <c r="K165" s="3"/>
      <c r="L165" s="47">
        <v>3.11</v>
      </c>
      <c r="M165" s="47"/>
      <c r="N165" s="47"/>
      <c r="O165" s="47"/>
      <c r="P165" s="47">
        <f t="shared" si="4"/>
        <v>3.2291726292655912E-3</v>
      </c>
      <c r="Q165" s="48">
        <f t="shared" si="5"/>
        <v>0.99882608355133795</v>
      </c>
      <c r="R165" s="47"/>
    </row>
    <row r="166" spans="4:18" s="1" customFormat="1">
      <c r="D166" s="5"/>
      <c r="E166" s="5"/>
      <c r="F166" s="5"/>
      <c r="G166" s="5"/>
      <c r="H166" s="5"/>
      <c r="K166" s="3"/>
      <c r="L166" s="48">
        <v>3.13</v>
      </c>
      <c r="M166" s="47"/>
      <c r="N166" s="47"/>
      <c r="O166" s="47"/>
      <c r="P166" s="47">
        <f t="shared" si="4"/>
        <v>3.0489846780591078E-3</v>
      </c>
      <c r="Q166" s="48">
        <f t="shared" si="5"/>
        <v>0.99888884722231264</v>
      </c>
      <c r="R166" s="47"/>
    </row>
    <row r="167" spans="4:18" s="1" customFormat="1">
      <c r="D167" s="5"/>
      <c r="E167" s="5"/>
      <c r="F167" s="5"/>
      <c r="G167" s="5"/>
      <c r="H167" s="5"/>
      <c r="K167" s="3"/>
      <c r="L167" s="47">
        <v>3.15</v>
      </c>
      <c r="M167" s="47"/>
      <c r="N167" s="47"/>
      <c r="O167" s="47"/>
      <c r="P167" s="47">
        <f t="shared" si="4"/>
        <v>2.8792153821856647E-3</v>
      </c>
      <c r="Q167" s="48">
        <f t="shared" si="5"/>
        <v>0.99894811238723258</v>
      </c>
      <c r="R167" s="47"/>
    </row>
    <row r="168" spans="4:18" s="1" customFormat="1">
      <c r="D168" s="5"/>
      <c r="E168" s="5"/>
      <c r="F168" s="5"/>
      <c r="G168" s="5"/>
      <c r="H168" s="5"/>
      <c r="K168" s="3"/>
      <c r="L168" s="48">
        <v>3.17</v>
      </c>
      <c r="M168" s="47"/>
      <c r="N168" s="47"/>
      <c r="O168" s="47"/>
      <c r="P168" s="47">
        <f t="shared" si="4"/>
        <v>2.7192445257278163E-3</v>
      </c>
      <c r="Q168" s="48">
        <f t="shared" si="5"/>
        <v>0.99900408115214945</v>
      </c>
      <c r="R168" s="47"/>
    </row>
    <row r="169" spans="4:18" s="1" customFormat="1">
      <c r="D169" s="5"/>
      <c r="E169" s="5"/>
      <c r="F169" s="5"/>
      <c r="G169" s="5"/>
      <c r="H169" s="5"/>
      <c r="K169" s="3"/>
      <c r="L169" s="47">
        <v>3.19</v>
      </c>
      <c r="M169" s="47"/>
      <c r="N169" s="47"/>
      <c r="O169" s="47"/>
      <c r="P169" s="47">
        <f t="shared" si="4"/>
        <v>2.5684896213687409E-3</v>
      </c>
      <c r="Q169" s="48">
        <f t="shared" si="5"/>
        <v>0.99905694360007835</v>
      </c>
      <c r="R169" s="47"/>
    </row>
    <row r="170" spans="4:18" s="1" customFormat="1">
      <c r="D170" s="5"/>
      <c r="E170" s="5"/>
      <c r="F170" s="5"/>
      <c r="G170" s="5"/>
      <c r="H170" s="5"/>
      <c r="K170" s="3"/>
      <c r="L170" s="48">
        <v>3.21</v>
      </c>
      <c r="M170" s="47"/>
      <c r="N170" s="47"/>
      <c r="O170" s="47"/>
      <c r="P170" s="47">
        <f t="shared" si="4"/>
        <v>2.4264035870998368E-3</v>
      </c>
      <c r="Q170" s="48">
        <f t="shared" si="5"/>
        <v>0.99910687852209168</v>
      </c>
      <c r="R170" s="47"/>
    </row>
    <row r="171" spans="4:18" s="1" customFormat="1">
      <c r="D171" s="5"/>
      <c r="E171" s="5"/>
      <c r="F171" s="5"/>
      <c r="G171" s="5"/>
      <c r="H171" s="5"/>
      <c r="K171" s="3"/>
      <c r="L171" s="47">
        <v>3.23</v>
      </c>
      <c r="M171" s="47"/>
      <c r="N171" s="47"/>
      <c r="O171" s="47"/>
      <c r="P171" s="47">
        <f t="shared" si="4"/>
        <v>2.2924725658598068E-3</v>
      </c>
      <c r="Q171" s="48">
        <f t="shared" si="5"/>
        <v>0.99915405410339053</v>
      </c>
      <c r="R171" s="47"/>
    </row>
    <row r="172" spans="4:18" s="1" customFormat="1">
      <c r="D172" s="5"/>
      <c r="E172" s="5"/>
      <c r="F172" s="5"/>
      <c r="G172" s="5"/>
      <c r="H172" s="5"/>
      <c r="K172" s="3"/>
      <c r="L172" s="48">
        <v>3.25</v>
      </c>
      <c r="M172" s="47"/>
      <c r="N172" s="47"/>
      <c r="O172" s="47"/>
      <c r="P172" s="47">
        <f t="shared" si="4"/>
        <v>2.1662138795023851E-3</v>
      </c>
      <c r="Q172" s="48">
        <f t="shared" si="5"/>
        <v>0.99919862856712638</v>
      </c>
      <c r="R172" s="47"/>
    </row>
    <row r="173" spans="4:18" s="1" customFormat="1">
      <c r="D173" s="5"/>
      <c r="E173" s="5"/>
      <c r="F173" s="5"/>
      <c r="G173" s="5"/>
      <c r="H173" s="5"/>
      <c r="K173" s="3"/>
      <c r="L173" s="47">
        <v>3.27</v>
      </c>
      <c r="M173" s="47"/>
      <c r="N173" s="47"/>
      <c r="O173" s="47"/>
      <c r="P173" s="47">
        <f t="shared" si="4"/>
        <v>2.047174108976685E-3</v>
      </c>
      <c r="Q173" s="48">
        <f t="shared" si="5"/>
        <v>0.99924075077857744</v>
      </c>
      <c r="R173" s="47"/>
    </row>
    <row r="174" spans="4:18" s="1" customFormat="1">
      <c r="D174" s="5"/>
      <c r="E174" s="5"/>
      <c r="F174" s="5"/>
      <c r="G174" s="5"/>
      <c r="H174" s="5"/>
      <c r="K174" s="3"/>
      <c r="L174" s="48">
        <v>3.29</v>
      </c>
      <c r="M174" s="47"/>
      <c r="N174" s="47"/>
      <c r="O174" s="47"/>
      <c r="P174" s="47">
        <f t="shared" si="4"/>
        <v>1.9349272930672921E-3</v>
      </c>
      <c r="Q174" s="48">
        <f t="shared" si="5"/>
        <v>0.99928056081212613</v>
      </c>
      <c r="R174" s="47"/>
    </row>
    <row r="175" spans="4:18" s="1" customFormat="1">
      <c r="D175" s="5"/>
      <c r="E175" s="5"/>
      <c r="F175" s="5"/>
      <c r="G175" s="5"/>
      <c r="H175" s="5"/>
      <c r="K175" s="3"/>
      <c r="L175" s="47">
        <v>3.31</v>
      </c>
      <c r="M175" s="47"/>
      <c r="N175" s="47"/>
      <c r="O175" s="47"/>
      <c r="P175" s="47">
        <f t="shared" si="4"/>
        <v>1.8290732384820558E-3</v>
      </c>
      <c r="Q175" s="48">
        <f t="shared" si="5"/>
        <v>0.99931819048333759</v>
      </c>
      <c r="R175" s="47"/>
    </row>
    <row r="176" spans="4:18" s="1" customFormat="1">
      <c r="D176" s="5"/>
      <c r="E176" s="5"/>
      <c r="F176" s="5"/>
      <c r="G176" s="5"/>
      <c r="H176" s="5"/>
      <c r="K176" s="3"/>
      <c r="L176" s="48">
        <v>3.33</v>
      </c>
      <c r="M176" s="47"/>
      <c r="N176" s="47"/>
      <c r="O176" s="47"/>
      <c r="P176" s="47">
        <f t="shared" si="4"/>
        <v>1.7292359344936576E-3</v>
      </c>
      <c r="Q176" s="48">
        <f t="shared" si="5"/>
        <v>0.99935376384829511</v>
      </c>
      <c r="R176" s="47"/>
    </row>
    <row r="177" spans="4:18" s="1" customFormat="1">
      <c r="D177" s="5"/>
      <c r="E177" s="5"/>
      <c r="F177" s="5"/>
      <c r="G177" s="5"/>
      <c r="H177" s="5"/>
      <c r="K177" s="3"/>
      <c r="L177" s="47">
        <v>3.35</v>
      </c>
      <c r="M177" s="47"/>
      <c r="N177" s="47"/>
      <c r="O177" s="47"/>
      <c r="P177" s="47">
        <f t="shared" si="4"/>
        <v>1.6350620657380498E-3</v>
      </c>
      <c r="Q177" s="48">
        <f t="shared" si="5"/>
        <v>0.99938739767222107</v>
      </c>
      <c r="R177" s="47"/>
    </row>
    <row r="178" spans="4:18" s="1" customFormat="1">
      <c r="D178" s="5"/>
      <c r="E178" s="5"/>
      <c r="F178" s="5"/>
      <c r="G178" s="5"/>
      <c r="H178" s="5"/>
      <c r="K178" s="3"/>
      <c r="L178" s="48">
        <v>3.37</v>
      </c>
      <c r="M178" s="47"/>
      <c r="N178" s="47"/>
      <c r="O178" s="47"/>
      <c r="P178" s="47">
        <f t="shared" si="4"/>
        <v>1.5462196171489345E-3</v>
      </c>
      <c r="Q178" s="48">
        <f t="shared" si="5"/>
        <v>0.99941920186928523</v>
      </c>
      <c r="R178" s="47"/>
    </row>
    <row r="179" spans="4:18" s="1" customFormat="1">
      <c r="D179" s="5"/>
      <c r="E179" s="5"/>
      <c r="F179" s="5"/>
      <c r="G179" s="5"/>
      <c r="H179" s="5"/>
      <c r="K179" s="3"/>
      <c r="L179" s="47">
        <v>3.39</v>
      </c>
      <c r="M179" s="47"/>
      <c r="N179" s="47"/>
      <c r="O179" s="47"/>
      <c r="P179" s="47">
        <f t="shared" si="4"/>
        <v>1.4623965653636944E-3</v>
      </c>
      <c r="Q179" s="48">
        <f t="shared" si="5"/>
        <v>0.99944927991538457</v>
      </c>
      <c r="R179" s="47"/>
    </row>
    <row r="180" spans="4:18" s="1" customFormat="1">
      <c r="D180" s="5"/>
      <c r="E180" s="5"/>
      <c r="F180" s="5"/>
      <c r="G180" s="5"/>
      <c r="H180" s="5"/>
      <c r="K180" s="3"/>
      <c r="L180" s="48">
        <v>3.41</v>
      </c>
      <c r="M180" s="47"/>
      <c r="N180" s="47"/>
      <c r="O180" s="47"/>
      <c r="P180" s="47">
        <f t="shared" si="4"/>
        <v>1.383299651273074E-3</v>
      </c>
      <c r="Q180" s="48">
        <f t="shared" si="5"/>
        <v>0.99947772923557232</v>
      </c>
      <c r="R180" s="47"/>
    </row>
    <row r="181" spans="4:18" s="1" customFormat="1">
      <c r="D181" s="5"/>
      <c r="E181" s="5"/>
      <c r="F181" s="5"/>
      <c r="G181" s="5"/>
      <c r="H181" s="5"/>
      <c r="K181" s="3"/>
      <c r="L181" s="47">
        <v>3.43</v>
      </c>
      <c r="M181" s="47"/>
      <c r="N181" s="47"/>
      <c r="O181" s="47"/>
      <c r="P181" s="47">
        <f t="shared" si="4"/>
        <v>1.3086532287054859E-3</v>
      </c>
      <c r="Q181" s="48">
        <f t="shared" si="5"/>
        <v>0.9995046415677068</v>
      </c>
      <c r="R181" s="47"/>
    </row>
    <row r="182" spans="4:18" s="1" customFormat="1">
      <c r="D182" s="5"/>
      <c r="E182" s="5"/>
      <c r="F182" s="5"/>
      <c r="G182" s="5"/>
      <c r="H182" s="5"/>
      <c r="K182" s="3"/>
      <c r="L182" s="48">
        <v>3.45</v>
      </c>
      <c r="M182" s="47"/>
      <c r="N182" s="47"/>
      <c r="O182" s="47"/>
      <c r="P182" s="47">
        <f t="shared" si="4"/>
        <v>1.2381981845379182E-3</v>
      </c>
      <c r="Q182" s="48">
        <f t="shared" si="5"/>
        <v>0.99953010330379599</v>
      </c>
      <c r="R182" s="47"/>
    </row>
    <row r="183" spans="4:18" s="1" customFormat="1">
      <c r="D183" s="5"/>
      <c r="E183" s="5"/>
      <c r="F183" s="5"/>
      <c r="G183" s="5"/>
      <c r="H183" s="5"/>
      <c r="K183" s="3"/>
      <c r="L183" s="47">
        <v>3.47</v>
      </c>
      <c r="M183" s="47"/>
      <c r="N183" s="47"/>
      <c r="O183" s="47"/>
      <c r="P183" s="47">
        <f t="shared" si="4"/>
        <v>1.1716909258092682E-3</v>
      </c>
      <c r="Q183" s="48">
        <f t="shared" si="5"/>
        <v>0.9995541958104216</v>
      </c>
      <c r="R183" s="47"/>
    </row>
    <row r="184" spans="4:18" s="1" customFormat="1">
      <c r="D184" s="5"/>
      <c r="E184" s="5"/>
      <c r="F184" s="5"/>
      <c r="G184" s="5"/>
      <c r="H184" s="5"/>
      <c r="K184" s="3"/>
      <c r="L184" s="48">
        <v>3.49</v>
      </c>
      <c r="M184" s="47"/>
      <c r="N184" s="47"/>
      <c r="O184" s="47"/>
      <c r="P184" s="47">
        <f t="shared" si="4"/>
        <v>1.1089024296803275E-3</v>
      </c>
      <c r="Q184" s="48">
        <f t="shared" si="5"/>
        <v>0.99957699572954073</v>
      </c>
      <c r="R184" s="47"/>
    </row>
    <row r="185" spans="4:18" s="1" customFormat="1">
      <c r="D185" s="5"/>
      <c r="E185" s="5"/>
      <c r="F185" s="5"/>
      <c r="G185" s="5"/>
      <c r="H185" s="5"/>
      <c r="K185" s="3"/>
      <c r="L185" s="47">
        <v>3.51</v>
      </c>
      <c r="M185" s="47"/>
      <c r="N185" s="47"/>
      <c r="O185" s="47"/>
      <c r="P185" s="47">
        <f t="shared" si="4"/>
        <v>1.0496173523370993E-3</v>
      </c>
      <c r="Q185" s="48">
        <f t="shared" si="5"/>
        <v>0.99959857526088136</v>
      </c>
      <c r="R185" s="47"/>
    </row>
    <row r="186" spans="4:18" s="1" customFormat="1">
      <c r="D186" s="5"/>
      <c r="E186" s="5"/>
      <c r="F186" s="5"/>
      <c r="G186" s="5"/>
      <c r="H186" s="5"/>
      <c r="K186" s="3"/>
      <c r="L186" s="48">
        <v>3.53</v>
      </c>
      <c r="M186" s="47"/>
      <c r="N186" s="47"/>
      <c r="O186" s="47"/>
      <c r="P186" s="47">
        <f t="shared" si="4"/>
        <v>9.9363319317276062E-4</v>
      </c>
      <c r="Q186" s="48">
        <f t="shared" si="5"/>
        <v>0.9996190024270768</v>
      </c>
      <c r="R186" s="47"/>
    </row>
    <row r="187" spans="4:18" s="1" customFormat="1">
      <c r="D187" s="5"/>
      <c r="E187" s="5"/>
      <c r="F187" s="5"/>
      <c r="G187" s="5"/>
      <c r="H187" s="5"/>
      <c r="K187" s="3"/>
      <c r="L187" s="47">
        <v>3.55</v>
      </c>
      <c r="M187" s="47"/>
      <c r="N187" s="47"/>
      <c r="O187" s="47"/>
      <c r="P187" s="47">
        <f t="shared" si="4"/>
        <v>9.4075951080744809E-4</v>
      </c>
      <c r="Q187" s="48">
        <f t="shared" si="5"/>
        <v>0.9996383413226051</v>
      </c>
      <c r="R187" s="47"/>
    </row>
    <row r="188" spans="4:18" s="1" customFormat="1">
      <c r="D188" s="5"/>
      <c r="E188" s="5"/>
      <c r="F188" s="5"/>
      <c r="G188" s="5"/>
      <c r="H188" s="5"/>
      <c r="K188" s="3"/>
      <c r="L188" s="48">
        <v>3.57</v>
      </c>
      <c r="M188" s="47"/>
      <c r="N188" s="47"/>
      <c r="O188" s="47"/>
      <c r="P188" s="47">
        <f t="shared" si="4"/>
        <v>8.9081718771705037E-4</v>
      </c>
      <c r="Q188" s="48">
        <f t="shared" si="5"/>
        <v>0.99965665234754231</v>
      </c>
      <c r="R188" s="47"/>
    </row>
    <row r="189" spans="4:18" s="1" customFormat="1">
      <c r="D189" s="5"/>
      <c r="E189" s="5"/>
      <c r="F189" s="5"/>
      <c r="G189" s="5"/>
      <c r="H189" s="5"/>
      <c r="K189" s="3"/>
      <c r="L189" s="47">
        <v>3.59</v>
      </c>
      <c r="M189" s="47"/>
      <c r="N189" s="47"/>
      <c r="O189" s="47"/>
      <c r="P189" s="47">
        <f t="shared" si="4"/>
        <v>8.43637740440356E-4</v>
      </c>
      <c r="Q189" s="48">
        <f t="shared" si="5"/>
        <v>0.99967399242706756</v>
      </c>
      <c r="R189" s="47"/>
    </row>
    <row r="190" spans="4:18" s="1" customFormat="1">
      <c r="D190" s="5"/>
      <c r="E190" s="5"/>
      <c r="F190" s="5"/>
      <c r="G190" s="5"/>
      <c r="H190" s="5"/>
      <c r="K190" s="3"/>
      <c r="L190" s="48">
        <v>3.61</v>
      </c>
      <c r="M190" s="47"/>
      <c r="N190" s="47"/>
      <c r="O190" s="47"/>
      <c r="P190" s="47">
        <f t="shared" si="4"/>
        <v>7.9906267252155148E-4</v>
      </c>
      <c r="Q190" s="48">
        <f t="shared" si="5"/>
        <v>0.99969041521760549</v>
      </c>
      <c r="R190" s="47"/>
    </row>
    <row r="191" spans="4:18" s="1" customFormat="1">
      <c r="D191" s="5"/>
      <c r="E191" s="5"/>
      <c r="F191" s="5"/>
      <c r="G191" s="5"/>
      <c r="H191" s="5"/>
      <c r="K191" s="3"/>
      <c r="L191" s="47">
        <v>3.63</v>
      </c>
      <c r="M191" s="47"/>
      <c r="N191" s="47"/>
      <c r="O191" s="47"/>
      <c r="P191" s="47">
        <f t="shared" si="4"/>
        <v>7.5694286752065831E-4</v>
      </c>
      <c r="Q191" s="48">
        <f t="shared" si="5"/>
        <v>0.99970597130043093</v>
      </c>
      <c r="R191" s="47"/>
    </row>
    <row r="192" spans="4:18" s="1" customFormat="1">
      <c r="D192" s="5"/>
      <c r="E192" s="5"/>
      <c r="F192" s="5"/>
      <c r="G192" s="5"/>
      <c r="H192" s="5"/>
      <c r="K192" s="3"/>
      <c r="L192" s="48">
        <v>3.65</v>
      </c>
      <c r="M192" s="47"/>
      <c r="N192" s="47"/>
      <c r="O192" s="47"/>
      <c r="P192" s="47">
        <f t="shared" si="4"/>
        <v>7.1713801959009645E-4</v>
      </c>
      <c r="Q192" s="48">
        <f t="shared" si="5"/>
        <v>0.99972070836351512</v>
      </c>
      <c r="R192" s="47"/>
    </row>
    <row r="193" spans="4:18" s="1" customFormat="1">
      <c r="D193" s="5"/>
      <c r="E193" s="5"/>
      <c r="F193" s="5"/>
      <c r="G193" s="5"/>
      <c r="H193" s="5"/>
      <c r="K193" s="3"/>
      <c r="L193" s="47">
        <v>3.67</v>
      </c>
      <c r="M193" s="47"/>
      <c r="N193" s="47"/>
      <c r="O193" s="47"/>
      <c r="P193" s="47">
        <f t="shared" si="4"/>
        <v>6.7951609927090705E-4</v>
      </c>
      <c r="Q193" s="48">
        <f t="shared" si="5"/>
        <v>0.99973467137233829</v>
      </c>
      <c r="R193" s="47"/>
    </row>
    <row r="194" spans="4:18" s="1" customFormat="1">
      <c r="D194" s="5"/>
      <c r="E194" s="5"/>
      <c r="F194" s="5"/>
      <c r="G194" s="5"/>
      <c r="H194" s="5"/>
      <c r="K194" s="3"/>
      <c r="L194" s="48">
        <v>3.69</v>
      </c>
      <c r="M194" s="47"/>
      <c r="N194" s="47"/>
      <c r="O194" s="47"/>
      <c r="P194" s="47">
        <f t="shared" si="4"/>
        <v>6.4395285230827543E-4</v>
      </c>
      <c r="Q194" s="48">
        <f t="shared" si="5"/>
        <v>0.99974790273035241</v>
      </c>
      <c r="R194" s="47"/>
    </row>
    <row r="195" spans="4:18" s="1" customFormat="1">
      <c r="D195" s="5"/>
      <c r="E195" s="5"/>
      <c r="F195" s="5"/>
      <c r="G195" s="5"/>
      <c r="H195" s="5"/>
      <c r="K195" s="3"/>
      <c r="L195" s="47">
        <v>3.71</v>
      </c>
      <c r="M195" s="47"/>
      <c r="N195" s="47"/>
      <c r="O195" s="47"/>
      <c r="P195" s="47">
        <f t="shared" si="4"/>
        <v>6.1033132942310043E-4</v>
      </c>
      <c r="Q195" s="48">
        <f t="shared" si="5"/>
        <v>0.99976044242973328</v>
      </c>
      <c r="R195" s="47"/>
    </row>
    <row r="196" spans="4:18" s="1" customFormat="1">
      <c r="D196" s="5"/>
      <c r="E196" s="5"/>
      <c r="F196" s="5"/>
      <c r="G196" s="5"/>
      <c r="H196" s="5"/>
      <c r="K196" s="3"/>
      <c r="L196" s="48">
        <v>3.73</v>
      </c>
      <c r="M196" s="47"/>
      <c r="N196" s="47"/>
      <c r="O196" s="47"/>
      <c r="P196" s="47">
        <f t="shared" si="4"/>
        <v>5.7854144510524478E-4</v>
      </c>
      <c r="Q196" s="48">
        <f t="shared" si="5"/>
        <v>0.99977232819302053</v>
      </c>
      <c r="R196" s="47"/>
    </row>
    <row r="197" spans="4:18" s="1" customFormat="1">
      <c r="D197" s="5"/>
      <c r="E197" s="5"/>
      <c r="F197" s="5"/>
      <c r="G197" s="5"/>
      <c r="H197" s="5"/>
      <c r="K197" s="3"/>
      <c r="L197" s="47">
        <v>3.75</v>
      </c>
      <c r="M197" s="47"/>
      <c r="N197" s="47"/>
      <c r="O197" s="47"/>
      <c r="P197" s="47">
        <f t="shared" si="4"/>
        <v>5.4847956361494708E-4</v>
      </c>
      <c r="Q197" s="48">
        <f t="shared" si="5"/>
        <v>0.99978359560621</v>
      </c>
      <c r="R197" s="47"/>
    </row>
    <row r="198" spans="4:18" s="1" customFormat="1">
      <c r="D198" s="5"/>
      <c r="E198" s="5"/>
      <c r="F198" s="5"/>
      <c r="G198" s="5"/>
      <c r="H198" s="5"/>
      <c r="K198" s="3"/>
      <c r="L198" s="48">
        <v>3.77</v>
      </c>
      <c r="M198" s="47"/>
      <c r="N198" s="47"/>
      <c r="O198" s="47"/>
      <c r="P198" s="47">
        <f t="shared" si="4"/>
        <v>5.2004811049239914E-4</v>
      </c>
      <c r="Q198" s="48">
        <f t="shared" si="5"/>
        <v>0.99979427824382228</v>
      </c>
      <c r="R198" s="47"/>
    </row>
    <row r="199" spans="4:18" s="1" customFormat="1">
      <c r="D199" s="5"/>
      <c r="E199" s="5"/>
      <c r="F199" s="5"/>
      <c r="G199" s="5"/>
      <c r="H199" s="5"/>
      <c r="K199" s="3"/>
      <c r="L199" s="47">
        <v>3.79</v>
      </c>
      <c r="M199" s="47"/>
      <c r="N199" s="47"/>
      <c r="O199" s="47"/>
      <c r="P199" s="47">
        <f t="shared" si="4"/>
        <v>4.9315520798199003E-4</v>
      </c>
      <c r="Q199" s="48">
        <f t="shared" si="5"/>
        <v>0.99980440778644442</v>
      </c>
      <c r="R199" s="47"/>
    </row>
    <row r="200" spans="4:18" s="1" customFormat="1">
      <c r="D200" s="5"/>
      <c r="E200" s="5"/>
      <c r="F200" s="5"/>
      <c r="G200" s="5"/>
      <c r="H200" s="5"/>
      <c r="K200" s="3"/>
      <c r="L200" s="48">
        <v>3.81</v>
      </c>
      <c r="M200" s="47"/>
      <c r="N200" s="47"/>
      <c r="O200" s="47"/>
      <c r="P200" s="47">
        <f t="shared" si="4"/>
        <v>4.6771433287762622E-4</v>
      </c>
      <c r="Q200" s="48">
        <f t="shared" si="5"/>
        <v>0.99981401413120619</v>
      </c>
      <c r="R200" s="47"/>
    </row>
    <row r="201" spans="4:18" s="1" customFormat="1">
      <c r="D201" s="5"/>
      <c r="E201" s="5"/>
      <c r="F201" s="5"/>
      <c r="G201" s="5"/>
      <c r="H201" s="5"/>
      <c r="K201" s="3"/>
      <c r="L201" s="47">
        <v>3.83</v>
      </c>
      <c r="M201" s="47"/>
      <c r="N201" s="47"/>
      <c r="O201" s="47"/>
      <c r="P201" s="47">
        <f t="shared" si="4"/>
        <v>4.4364399538924338E-4</v>
      </c>
      <c r="Q201" s="48">
        <f t="shared" si="5"/>
        <v>0.99982312549562591</v>
      </c>
      <c r="R201" s="47"/>
    </row>
    <row r="202" spans="4:18" s="1" customFormat="1">
      <c r="D202" s="5"/>
      <c r="E202" s="5"/>
      <c r="F202" s="5"/>
      <c r="G202" s="5"/>
      <c r="H202" s="5"/>
      <c r="K202" s="3"/>
      <c r="L202" s="48">
        <v>3.85</v>
      </c>
      <c r="M202" s="47"/>
      <c r="N202" s="47"/>
      <c r="O202" s="47"/>
      <c r="P202" s="47">
        <f t="shared" si="4"/>
        <v>4.2086743771856556E-4</v>
      </c>
      <c r="Q202" s="48">
        <f t="shared" si="5"/>
        <v>0.99983176851523237</v>
      </c>
      <c r="R202" s="47"/>
    </row>
    <row r="203" spans="4:18" s="1" customFormat="1">
      <c r="D203" s="5"/>
      <c r="E203" s="5"/>
      <c r="F203" s="5"/>
      <c r="G203" s="5"/>
      <c r="H203" s="5"/>
      <c r="K203" s="3"/>
      <c r="L203" s="47">
        <v>3.87</v>
      </c>
      <c r="M203" s="47"/>
      <c r="N203" s="47"/>
      <c r="O203" s="47"/>
      <c r="P203" s="47">
        <f t="shared" ref="P203:P266" si="6">($O$10/($M$10*$N$10))*(($B$4/$B$5)^($B$4/2))*(L203^(($B$4/2)-1))*((1+($B$4/$B$5)*L203)^(-($B$4+$B$5)/2))</f>
        <v>3.9931235111453678E-4</v>
      </c>
      <c r="Q203" s="48">
        <f t="shared" ref="Q203:Q266" si="7">1-FDIST(L203,$B$4,$B$5)</f>
        <v>0.99983996833534583</v>
      </c>
      <c r="R203" s="47"/>
    </row>
    <row r="204" spans="4:18" s="1" customFormat="1">
      <c r="D204" s="5"/>
      <c r="E204" s="5"/>
      <c r="F204" s="5"/>
      <c r="G204" s="5"/>
      <c r="H204" s="5"/>
      <c r="K204" s="3"/>
      <c r="L204" s="48">
        <v>3.89</v>
      </c>
      <c r="M204" s="47"/>
      <c r="N204" s="47"/>
      <c r="O204" s="47"/>
      <c r="P204" s="47">
        <f t="shared" si="6"/>
        <v>3.7891061025617192E-4</v>
      </c>
      <c r="Q204" s="48">
        <f t="shared" si="7"/>
        <v>0.99984774869737469</v>
      </c>
      <c r="R204" s="47"/>
    </row>
    <row r="205" spans="4:18" s="1" customFormat="1">
      <c r="D205" s="5"/>
      <c r="E205" s="5"/>
      <c r="F205" s="5"/>
      <c r="G205" s="5"/>
      <c r="H205" s="5"/>
      <c r="K205" s="3"/>
      <c r="L205" s="47">
        <v>3.91</v>
      </c>
      <c r="M205" s="47"/>
      <c r="N205" s="47"/>
      <c r="O205" s="47"/>
      <c r="P205" s="47">
        <f t="shared" si="6"/>
        <v>3.5959802388301821E-4</v>
      </c>
      <c r="Q205" s="48">
        <f t="shared" si="7"/>
        <v>0.99985513201996423</v>
      </c>
      <c r="R205" s="47"/>
    </row>
    <row r="206" spans="4:18" s="1" customFormat="1">
      <c r="D206" s="5"/>
      <c r="E206" s="5"/>
      <c r="F206" s="5"/>
      <c r="G206" s="5"/>
      <c r="H206" s="5"/>
      <c r="K206" s="3"/>
      <c r="L206" s="48">
        <v>3.93</v>
      </c>
      <c r="M206" s="47"/>
      <c r="N206" s="47"/>
      <c r="O206" s="47"/>
      <c r="P206" s="47">
        <f t="shared" si="6"/>
        <v>3.4131410066130682E-4</v>
      </c>
      <c r="Q206" s="48">
        <f t="shared" si="7"/>
        <v>0.99986213947531144</v>
      </c>
      <c r="R206" s="47"/>
    </row>
    <row r="207" spans="4:18" s="1" customFormat="1">
      <c r="D207" s="5"/>
      <c r="E207" s="5"/>
      <c r="F207" s="5"/>
      <c r="G207" s="5"/>
      <c r="H207" s="5"/>
      <c r="K207" s="3"/>
      <c r="L207" s="47">
        <v>3.95</v>
      </c>
      <c r="M207" s="47"/>
      <c r="N207" s="47"/>
      <c r="O207" s="47"/>
      <c r="P207" s="47">
        <f t="shared" si="6"/>
        <v>3.2400182933756111E-4</v>
      </c>
      <c r="Q207" s="48">
        <f t="shared" si="7"/>
        <v>0.99986879106094284</v>
      </c>
      <c r="R207" s="47"/>
    </row>
    <row r="208" spans="4:18" s="1" customFormat="1">
      <c r="D208" s="5"/>
      <c r="E208" s="5"/>
      <c r="F208" s="5"/>
      <c r="G208" s="5"/>
      <c r="H208" s="5"/>
      <c r="K208" s="3"/>
      <c r="L208" s="48">
        <v>3.97</v>
      </c>
      <c r="M208" s="47"/>
      <c r="N208" s="47"/>
      <c r="O208" s="47"/>
      <c r="P208" s="47">
        <f t="shared" si="6"/>
        <v>3.0760747229103744E-4</v>
      </c>
      <c r="Q208" s="48">
        <f t="shared" si="7"/>
        <v>0.99987510566722937</v>
      </c>
      <c r="R208" s="47"/>
    </row>
    <row r="209" spans="4:18" s="1" customFormat="1">
      <c r="D209" s="5"/>
      <c r="E209" s="5"/>
      <c r="F209" s="5"/>
      <c r="G209" s="5"/>
      <c r="H209" s="5"/>
      <c r="K209" s="3"/>
      <c r="L209" s="47">
        <v>3.99</v>
      </c>
      <c r="M209" s="47"/>
      <c r="N209" s="47"/>
      <c r="O209" s="47"/>
      <c r="P209" s="47">
        <f t="shared" si="6"/>
        <v>2.920803716523401E-4</v>
      </c>
      <c r="Q209" s="48">
        <f t="shared" si="7"/>
        <v>0.99988110114090023</v>
      </c>
      <c r="R209" s="47"/>
    </row>
    <row r="210" spans="4:18" s="1" customFormat="1">
      <c r="D210" s="5"/>
      <c r="E210" s="5"/>
      <c r="F210" s="5"/>
      <c r="G210" s="5"/>
      <c r="H210" s="5"/>
      <c r="K210" s="3"/>
      <c r="L210" s="48">
        <v>4.01</v>
      </c>
      <c r="M210" s="47"/>
      <c r="N210" s="47"/>
      <c r="O210" s="47"/>
      <c r="P210" s="47">
        <f t="shared" si="6"/>
        <v>2.7737276720784772E-4</v>
      </c>
      <c r="Q210" s="48">
        <f t="shared" si="7"/>
        <v>0.99988679434479777</v>
      </c>
      <c r="R210" s="47"/>
    </row>
    <row r="211" spans="4:18" s="1" customFormat="1">
      <c r="D211" s="5"/>
      <c r="E211" s="5"/>
      <c r="F211" s="5"/>
      <c r="G211" s="5"/>
      <c r="H211" s="5"/>
      <c r="K211" s="3"/>
      <c r="L211" s="47">
        <v>4.03</v>
      </c>
      <c r="M211" s="47"/>
      <c r="N211" s="47"/>
      <c r="O211" s="47"/>
      <c r="P211" s="47">
        <f t="shared" si="6"/>
        <v>2.6343962535876989E-4</v>
      </c>
      <c r="Q211" s="48">
        <f t="shared" si="7"/>
        <v>0.99989220121410249</v>
      </c>
      <c r="R211" s="47"/>
    </row>
    <row r="212" spans="4:18" s="1" customFormat="1">
      <c r="D212" s="5"/>
      <c r="E212" s="5"/>
      <c r="F212" s="5"/>
      <c r="G212" s="5"/>
      <c r="H212" s="5"/>
      <c r="K212" s="3"/>
      <c r="L212" s="48">
        <v>4.05</v>
      </c>
      <c r="M212" s="47"/>
      <c r="N212" s="47"/>
      <c r="O212" s="47"/>
      <c r="P212" s="47">
        <f t="shared" si="6"/>
        <v>2.502384784495235E-4</v>
      </c>
      <c r="Q212" s="48">
        <f t="shared" si="7"/>
        <v>0.99989733680924198</v>
      </c>
      <c r="R212" s="47"/>
    </row>
    <row r="213" spans="4:18" s="1" customFormat="1">
      <c r="D213" s="5"/>
      <c r="E213" s="5"/>
      <c r="F213" s="5"/>
      <c r="G213" s="5"/>
      <c r="H213" s="5"/>
      <c r="K213" s="3"/>
      <c r="L213" s="47">
        <v>4.07</v>
      </c>
      <c r="M213" s="47"/>
      <c r="N213" s="47"/>
      <c r="O213" s="47"/>
      <c r="P213" s="47">
        <f t="shared" si="6"/>
        <v>2.3772927382330241E-4</v>
      </c>
      <c r="Q213" s="48">
        <f t="shared" si="7"/>
        <v>0.99990221536568413</v>
      </c>
      <c r="R213" s="47"/>
    </row>
    <row r="214" spans="4:18" s="1" customFormat="1">
      <c r="D214" s="5"/>
      <c r="E214" s="5"/>
      <c r="F214" s="5"/>
      <c r="G214" s="5"/>
      <c r="H214" s="5"/>
      <c r="K214" s="3"/>
      <c r="L214" s="48">
        <v>4.09</v>
      </c>
      <c r="M214" s="47"/>
      <c r="N214" s="47"/>
      <c r="O214" s="47"/>
      <c r="P214" s="47">
        <f t="shared" si="6"/>
        <v>2.258742320030146E-4</v>
      </c>
      <c r="Q214" s="48">
        <f t="shared" si="7"/>
        <v>0.99990685034080495</v>
      </c>
      <c r="R214" s="47"/>
    </row>
    <row r="215" spans="4:18" s="1" customFormat="1">
      <c r="D215" s="5"/>
      <c r="E215" s="5"/>
      <c r="F215" s="5"/>
      <c r="G215" s="5"/>
      <c r="H215" s="5"/>
      <c r="K215" s="3"/>
      <c r="L215" s="47">
        <v>4.1100000000000003</v>
      </c>
      <c r="M215" s="47"/>
      <c r="N215" s="47"/>
      <c r="O215" s="47"/>
      <c r="P215" s="47">
        <f t="shared" si="6"/>
        <v>2.1463771343354355E-4</v>
      </c>
      <c r="Q215" s="48">
        <f t="shared" si="7"/>
        <v>0.99991125445800511</v>
      </c>
      <c r="R215" s="47"/>
    </row>
    <row r="216" spans="4:18" s="1" customFormat="1">
      <c r="D216" s="5"/>
      <c r="E216" s="5"/>
      <c r="F216" s="5"/>
      <c r="G216" s="5"/>
      <c r="H216" s="5"/>
      <c r="K216" s="3"/>
      <c r="L216" s="48">
        <v>4.13</v>
      </c>
      <c r="M216" s="47"/>
      <c r="N216" s="47"/>
      <c r="O216" s="47"/>
      <c r="P216" s="47">
        <f t="shared" si="6"/>
        <v>2.0398609325680876E-4</v>
      </c>
      <c r="Q216" s="48">
        <f t="shared" si="7"/>
        <v>0.99991543974824348</v>
      </c>
      <c r="R216" s="47"/>
    </row>
    <row r="217" spans="4:18" s="1" customFormat="1">
      <c r="D217" s="5"/>
      <c r="E217" s="5"/>
      <c r="F217" s="5"/>
      <c r="G217" s="5"/>
      <c r="H217" s="5"/>
      <c r="K217" s="3"/>
      <c r="L217" s="47">
        <v>4.1500000000000004</v>
      </c>
      <c r="M217" s="47"/>
      <c r="N217" s="47"/>
      <c r="O217" s="47"/>
      <c r="P217" s="47">
        <f t="shared" si="6"/>
        <v>1.9388764362413281E-4</v>
      </c>
      <c r="Q217" s="48">
        <f t="shared" si="7"/>
        <v>0.99991941758914216</v>
      </c>
      <c r="R217" s="47"/>
    </row>
    <row r="218" spans="4:18" s="1" customFormat="1">
      <c r="D218" s="5"/>
      <c r="E218" s="5"/>
      <c r="F218" s="5"/>
      <c r="G218" s="5"/>
      <c r="H218" s="5"/>
      <c r="K218" s="3"/>
      <c r="L218" s="48">
        <v>4.17</v>
      </c>
      <c r="M218" s="47"/>
      <c r="N218" s="47"/>
      <c r="O218" s="47"/>
      <c r="P218" s="47">
        <f t="shared" si="6"/>
        <v>1.8431242308163749E-4</v>
      </c>
      <c r="Q218" s="48">
        <f t="shared" si="7"/>
        <v>0.99992319874180868</v>
      </c>
      <c r="R218" s="47"/>
    </row>
    <row r="219" spans="4:18" s="1" customFormat="1">
      <c r="D219" s="5"/>
      <c r="E219" s="5"/>
      <c r="F219" s="5"/>
      <c r="G219" s="5"/>
      <c r="H219" s="5"/>
      <c r="K219" s="3"/>
      <c r="L219" s="47">
        <v>4.1900000000000004</v>
      </c>
      <c r="M219" s="47"/>
      <c r="N219" s="47"/>
      <c r="O219" s="47"/>
      <c r="P219" s="47">
        <f t="shared" si="6"/>
        <v>1.7523217259337722E-4</v>
      </c>
      <c r="Q219" s="48">
        <f t="shared" si="7"/>
        <v>0.99992679338551382</v>
      </c>
      <c r="R219" s="47"/>
    </row>
    <row r="220" spans="4:18" s="1" customFormat="1">
      <c r="D220" s="5"/>
      <c r="E220" s="5"/>
      <c r="F220" s="5"/>
      <c r="G220" s="5"/>
      <c r="H220" s="5"/>
      <c r="K220" s="3"/>
      <c r="L220" s="48">
        <v>4.21</v>
      </c>
      <c r="M220" s="47"/>
      <c r="N220" s="47"/>
      <c r="O220" s="47"/>
      <c r="P220" s="47">
        <f t="shared" si="6"/>
        <v>1.6662021779428581E-4</v>
      </c>
      <c r="Q220" s="48">
        <f t="shared" si="7"/>
        <v>0.99993021115035219</v>
      </c>
      <c r="R220" s="47"/>
    </row>
    <row r="221" spans="4:18" s="1" customFormat="1">
      <c r="D221" s="5"/>
      <c r="E221" s="5"/>
      <c r="F221" s="5"/>
      <c r="G221" s="5"/>
      <c r="H221" s="5"/>
      <c r="K221" s="3"/>
      <c r="L221" s="47">
        <v>4.2300000000000004</v>
      </c>
      <c r="M221" s="47"/>
      <c r="N221" s="47"/>
      <c r="O221" s="47"/>
      <c r="P221" s="47">
        <f t="shared" si="6"/>
        <v>1.5845137709047803E-4</v>
      </c>
      <c r="Q221" s="48">
        <f t="shared" si="7"/>
        <v>0.99993346114800719</v>
      </c>
      <c r="R221" s="47"/>
    </row>
    <row r="222" spans="4:18" s="1" customFormat="1">
      <c r="D222" s="5"/>
      <c r="E222" s="5"/>
      <c r="F222" s="5"/>
      <c r="G222" s="5"/>
      <c r="H222" s="5"/>
      <c r="K222" s="3"/>
      <c r="L222" s="48">
        <v>4.25</v>
      </c>
      <c r="M222" s="47"/>
      <c r="N222" s="47"/>
      <c r="O222" s="47"/>
      <c r="P222" s="47">
        <f t="shared" si="6"/>
        <v>1.5070187524839816E-4</v>
      </c>
      <c r="Q222" s="48">
        <f t="shared" si="7"/>
        <v>0.99993655200073384</v>
      </c>
      <c r="R222" s="47"/>
    </row>
    <row r="223" spans="4:18" s="1" customFormat="1">
      <c r="D223" s="5"/>
      <c r="E223" s="5"/>
      <c r="F223" s="5"/>
      <c r="G223" s="5"/>
      <c r="H223" s="5"/>
      <c r="K223" s="3"/>
      <c r="L223" s="47">
        <v>4.2699999999999996</v>
      </c>
      <c r="M223" s="47"/>
      <c r="N223" s="47"/>
      <c r="O223" s="47"/>
      <c r="P223" s="47">
        <f t="shared" si="6"/>
        <v>1.4334926213673045E-4</v>
      </c>
      <c r="Q223" s="48">
        <f t="shared" si="7"/>
        <v>0.9999394918686646</v>
      </c>
      <c r="R223" s="47"/>
    </row>
    <row r="224" spans="4:18" s="1" customFormat="1">
      <c r="D224" s="5"/>
      <c r="E224" s="5"/>
      <c r="F224" s="5"/>
      <c r="G224" s="5"/>
      <c r="H224" s="5"/>
      <c r="K224" s="3"/>
      <c r="L224" s="48">
        <v>4.29</v>
      </c>
      <c r="M224" s="47"/>
      <c r="N224" s="47"/>
      <c r="O224" s="47"/>
      <c r="P224" s="47">
        <f t="shared" si="6"/>
        <v>1.3637233630593951E-4</v>
      </c>
      <c r="Q224" s="48">
        <f t="shared" si="7"/>
        <v>0.99994228847553979</v>
      </c>
      <c r="R224" s="47"/>
    </row>
    <row r="225" spans="4:18" s="1" customFormat="1">
      <c r="D225" s="5"/>
      <c r="E225" s="5"/>
      <c r="F225" s="5"/>
      <c r="G225" s="5"/>
      <c r="H225" s="5"/>
      <c r="K225" s="3"/>
      <c r="L225" s="47">
        <v>4.3099999999999996</v>
      </c>
      <c r="M225" s="47"/>
      <c r="N225" s="47"/>
      <c r="O225" s="47"/>
      <c r="P225" s="47">
        <f t="shared" si="6"/>
        <v>1.2975107311000148E-4</v>
      </c>
      <c r="Q225" s="48">
        <f t="shared" si="7"/>
        <v>0.99994494913295473</v>
      </c>
      <c r="R225" s="47"/>
    </row>
    <row r="226" spans="4:18" s="1" customFormat="1">
      <c r="D226" s="5"/>
      <c r="E226" s="5"/>
      <c r="F226" s="5"/>
      <c r="G226" s="5"/>
      <c r="H226" s="5"/>
      <c r="K226" s="3"/>
      <c r="L226" s="48">
        <v>4.33</v>
      </c>
      <c r="M226" s="47"/>
      <c r="N226" s="47"/>
      <c r="O226" s="47"/>
      <c r="P226" s="47">
        <f t="shared" si="6"/>
        <v>1.2346655709329142E-4</v>
      </c>
      <c r="Q226" s="48">
        <f t="shared" si="7"/>
        <v>0.99994748076321316</v>
      </c>
      <c r="R226" s="47"/>
    </row>
    <row r="227" spans="4:18" s="1" customFormat="1">
      <c r="D227" s="5"/>
      <c r="E227" s="5"/>
      <c r="F227" s="5"/>
      <c r="G227" s="5"/>
      <c r="H227" s="5"/>
      <c r="K227" s="3"/>
      <c r="L227" s="47">
        <v>4.3499999999999996</v>
      </c>
      <c r="M227" s="47"/>
      <c r="N227" s="47"/>
      <c r="O227" s="47"/>
      <c r="P227" s="47">
        <f t="shared" si="6"/>
        <v>1.1750091838284087E-4</v>
      </c>
      <c r="Q227" s="48">
        <f t="shared" si="7"/>
        <v>0.9999498899208682</v>
      </c>
      <c r="R227" s="47"/>
    </row>
    <row r="228" spans="4:18" s="1" customFormat="1">
      <c r="D228" s="5"/>
      <c r="E228" s="5"/>
      <c r="F228" s="5"/>
      <c r="G228" s="5"/>
      <c r="H228" s="5"/>
      <c r="K228" s="3"/>
      <c r="L228" s="48">
        <v>4.37</v>
      </c>
      <c r="M228" s="47"/>
      <c r="N228" s="47"/>
      <c r="O228" s="47"/>
      <c r="P228" s="47">
        <f t="shared" si="6"/>
        <v>1.1183727284235099E-4</v>
      </c>
      <c r="Q228" s="48">
        <f t="shared" si="7"/>
        <v>0.99995218281302978</v>
      </c>
      <c r="R228" s="47"/>
    </row>
    <row r="229" spans="4:18" s="1" customFormat="1">
      <c r="D229" s="5"/>
      <c r="E229" s="5"/>
      <c r="F229" s="5"/>
      <c r="G229" s="5"/>
      <c r="H229" s="5"/>
      <c r="K229" s="3"/>
      <c r="L229" s="47">
        <v>4.3899999999999997</v>
      </c>
      <c r="M229" s="47"/>
      <c r="N229" s="47"/>
      <c r="O229" s="47"/>
      <c r="P229" s="47">
        <f t="shared" si="6"/>
        <v>1.0645966575948956E-4</v>
      </c>
      <c r="Q229" s="48">
        <f t="shared" si="7"/>
        <v>0.99995436531851023</v>
      </c>
      <c r="R229" s="47"/>
    </row>
    <row r="230" spans="4:18" s="1" customFormat="1">
      <c r="D230" s="5"/>
      <c r="E230" s="5"/>
      <c r="F230" s="5"/>
      <c r="G230" s="5"/>
      <c r="H230" s="5"/>
      <c r="K230" s="3"/>
      <c r="L230" s="48">
        <v>4.41</v>
      </c>
      <c r="M230" s="47"/>
      <c r="N230" s="47"/>
      <c r="O230" s="47"/>
      <c r="P230" s="47">
        <f t="shared" si="6"/>
        <v>1.0135301885216484E-4</v>
      </c>
      <c r="Q230" s="48">
        <f t="shared" si="7"/>
        <v>0.99995644300587772</v>
      </c>
      <c r="R230" s="47"/>
    </row>
    <row r="231" spans="4:18" s="1" customFormat="1">
      <c r="D231" s="5"/>
      <c r="E231" s="5"/>
      <c r="F231" s="5"/>
      <c r="G231" s="5"/>
      <c r="H231" s="5"/>
      <c r="K231" s="3"/>
      <c r="L231" s="47">
        <v>4.43</v>
      </c>
      <c r="M231" s="47"/>
      <c r="N231" s="47"/>
      <c r="O231" s="47"/>
      <c r="P231" s="47">
        <f t="shared" si="6"/>
        <v>9.6503080392796919E-5</v>
      </c>
      <c r="Q231" s="48">
        <f t="shared" si="7"/>
        <v>0.99995842115048084</v>
      </c>
      <c r="R231" s="47"/>
    </row>
    <row r="232" spans="4:18" s="1" customFormat="1">
      <c r="D232" s="5"/>
      <c r="E232" s="5"/>
      <c r="F232" s="5"/>
      <c r="G232" s="5"/>
      <c r="H232" s="5"/>
      <c r="K232" s="3"/>
      <c r="L232" s="48">
        <v>4.45</v>
      </c>
      <c r="M232" s="47"/>
      <c r="N232" s="47"/>
      <c r="O232" s="47"/>
      <c r="P232" s="47">
        <f t="shared" si="6"/>
        <v>9.1896378262008768E-5</v>
      </c>
      <c r="Q232" s="48">
        <f t="shared" si="7"/>
        <v>0.99996030475050557</v>
      </c>
      <c r="R232" s="47"/>
    </row>
    <row r="233" spans="4:18" s="1" customFormat="1">
      <c r="D233" s="5"/>
      <c r="E233" s="5"/>
      <c r="F233" s="5"/>
      <c r="G233" s="5"/>
      <c r="H233" s="5"/>
      <c r="K233" s="3"/>
      <c r="L233" s="47">
        <v>4.47</v>
      </c>
      <c r="M233" s="47"/>
      <c r="N233" s="47"/>
      <c r="O233" s="47"/>
      <c r="P233" s="47">
        <f t="shared" si="6"/>
        <v>8.7520175754883482E-5</v>
      </c>
      <c r="Q233" s="48">
        <f t="shared" si="7"/>
        <v>0.99996209854212137</v>
      </c>
      <c r="R233" s="47"/>
    </row>
    <row r="234" spans="4:18" s="1" customFormat="1">
      <c r="D234" s="5"/>
      <c r="E234" s="5"/>
      <c r="F234" s="5"/>
      <c r="G234" s="5"/>
      <c r="H234" s="5"/>
      <c r="K234" s="3"/>
      <c r="L234" s="48">
        <v>4.49</v>
      </c>
      <c r="M234" s="47"/>
      <c r="N234" s="47"/>
      <c r="O234" s="47"/>
      <c r="P234" s="47">
        <f t="shared" si="6"/>
        <v>8.3362429973807988E-5</v>
      </c>
      <c r="Q234" s="48">
        <f t="shared" si="7"/>
        <v>0.99996380701376852</v>
      </c>
      <c r="R234" s="47"/>
    </row>
    <row r="235" spans="4:18" s="1" customFormat="1">
      <c r="D235" s="5"/>
      <c r="E235" s="5"/>
      <c r="F235" s="5"/>
      <c r="G235" s="5"/>
      <c r="H235" s="5"/>
      <c r="K235" s="3"/>
      <c r="L235" s="47">
        <v>4.51</v>
      </c>
      <c r="M235" s="47"/>
      <c r="N235" s="47"/>
      <c r="O235" s="47"/>
      <c r="P235" s="47">
        <f t="shared" si="6"/>
        <v>7.9411752652218601E-5</v>
      </c>
      <c r="Q235" s="48">
        <f t="shared" si="7"/>
        <v>0.99996543441963948</v>
      </c>
      <c r="R235" s="47"/>
    </row>
    <row r="236" spans="4:18" s="1" customFormat="1">
      <c r="D236" s="5"/>
      <c r="E236" s="5"/>
      <c r="F236" s="5"/>
      <c r="G236" s="5"/>
      <c r="H236" s="5"/>
      <c r="K236" s="3"/>
      <c r="L236" s="48">
        <v>4.53</v>
      </c>
      <c r="M236" s="47"/>
      <c r="N236" s="47"/>
      <c r="O236" s="47"/>
      <c r="P236" s="47">
        <f t="shared" si="6"/>
        <v>7.5657373263128371E-5</v>
      </c>
      <c r="Q236" s="48">
        <f t="shared" si="7"/>
        <v>0.99996698479239798</v>
      </c>
      <c r="R236" s="47"/>
    </row>
    <row r="237" spans="4:18" s="1" customFormat="1">
      <c r="D237" s="5"/>
      <c r="E237" s="5"/>
      <c r="F237" s="5"/>
      <c r="G237" s="5"/>
      <c r="H237" s="5"/>
      <c r="K237" s="3"/>
      <c r="L237" s="47">
        <v>4.55</v>
      </c>
      <c r="M237" s="47"/>
      <c r="N237" s="47"/>
      <c r="O237" s="47"/>
      <c r="P237" s="47">
        <f t="shared" si="6"/>
        <v>7.2089104275325591E-5</v>
      </c>
      <c r="Q237" s="48">
        <f t="shared" si="7"/>
        <v>0.99996846195518374</v>
      </c>
      <c r="R237" s="47"/>
    </row>
    <row r="238" spans="4:18" s="1" customFormat="1">
      <c r="D238" s="5"/>
      <c r="E238" s="5"/>
      <c r="F238" s="5"/>
      <c r="G238" s="5"/>
      <c r="H238" s="5"/>
      <c r="K238" s="3"/>
      <c r="L238" s="48">
        <v>4.57</v>
      </c>
      <c r="M238" s="47"/>
      <c r="N238" s="47"/>
      <c r="O238" s="47"/>
      <c r="P238" s="47">
        <f t="shared" si="6"/>
        <v>6.8697308428571714E-5</v>
      </c>
      <c r="Q238" s="48">
        <f t="shared" si="7"/>
        <v>0.99996986953294131</v>
      </c>
      <c r="R238" s="47"/>
    </row>
    <row r="239" spans="4:18" s="1" customFormat="1">
      <c r="D239" s="5"/>
      <c r="E239" s="5"/>
      <c r="F239" s="5"/>
      <c r="G239" s="5"/>
      <c r="H239" s="5"/>
      <c r="K239" s="3"/>
      <c r="L239" s="47">
        <v>4.59</v>
      </c>
      <c r="M239" s="47"/>
      <c r="N239" s="47"/>
      <c r="O239" s="47"/>
      <c r="P239" s="47">
        <f t="shared" si="6"/>
        <v>6.5472867907017548E-5</v>
      </c>
      <c r="Q239" s="48">
        <f t="shared" si="7"/>
        <v>0.99997121096311414</v>
      </c>
      <c r="R239" s="47"/>
    </row>
    <row r="240" spans="4:18" s="1" customFormat="1">
      <c r="D240" s="5"/>
      <c r="E240" s="5"/>
      <c r="F240" s="5"/>
      <c r="G240" s="5"/>
      <c r="H240" s="5"/>
      <c r="K240" s="3"/>
      <c r="L240" s="48">
        <v>4.6100000000000003</v>
      </c>
      <c r="M240" s="47"/>
      <c r="N240" s="47"/>
      <c r="O240" s="47"/>
      <c r="P240" s="47">
        <f t="shared" si="6"/>
        <v>6.240715529746483E-5</v>
      </c>
      <c r="Q240" s="48">
        <f t="shared" si="7"/>
        <v>0.9999724895057408</v>
      </c>
      <c r="R240" s="47"/>
    </row>
    <row r="241" spans="4:18" s="1" customFormat="1">
      <c r="D241" s="5"/>
      <c r="E241" s="5"/>
      <c r="F241" s="5"/>
      <c r="G241" s="5"/>
      <c r="H241" s="5"/>
      <c r="K241" s="3"/>
      <c r="L241" s="47">
        <v>4.63</v>
      </c>
      <c r="M241" s="47"/>
      <c r="N241" s="47"/>
      <c r="O241" s="47"/>
      <c r="P241" s="47">
        <f t="shared" si="6"/>
        <v>5.9492006226062125E-5</v>
      </c>
      <c r="Q241" s="48">
        <f t="shared" si="7"/>
        <v>0.99997370825298582</v>
      </c>
      <c r="R241" s="47"/>
    </row>
    <row r="242" spans="4:18" s="1" customFormat="1">
      <c r="D242" s="5"/>
      <c r="E242" s="5"/>
      <c r="F242" s="5"/>
      <c r="G242" s="5"/>
      <c r="H242" s="5"/>
      <c r="K242" s="3"/>
      <c r="L242" s="48">
        <v>4.6500000000000004</v>
      </c>
      <c r="M242" s="47"/>
      <c r="N242" s="47"/>
      <c r="O242" s="47"/>
      <c r="P242" s="47">
        <f t="shared" si="6"/>
        <v>5.6719693573503124E-5</v>
      </c>
      <c r="Q242" s="48">
        <f t="shared" si="7"/>
        <v>0.9999748701381409</v>
      </c>
      <c r="R242" s="47"/>
    </row>
    <row r="243" spans="4:18" s="1" customFormat="1">
      <c r="D243" s="5"/>
      <c r="E243" s="5"/>
      <c r="F243" s="5"/>
      <c r="G243" s="5"/>
      <c r="H243" s="5"/>
      <c r="K243" s="3"/>
      <c r="L243" s="47">
        <v>4.67</v>
      </c>
      <c r="M243" s="47"/>
      <c r="N243" s="47"/>
      <c r="O243" s="47"/>
      <c r="P243" s="47">
        <f t="shared" si="6"/>
        <v>5.4082903174932184E-5</v>
      </c>
      <c r="Q243" s="48">
        <f t="shared" si="7"/>
        <v>0.99997597794412385</v>
      </c>
      <c r="R243" s="47"/>
    </row>
    <row r="244" spans="4:18" s="1" customFormat="1">
      <c r="D244" s="5"/>
      <c r="E244" s="5"/>
      <c r="F244" s="5"/>
      <c r="G244" s="5"/>
      <c r="H244" s="5"/>
      <c r="K244" s="3"/>
      <c r="L244" s="48">
        <v>4.6900000000000004</v>
      </c>
      <c r="M244" s="47"/>
      <c r="N244" s="47"/>
      <c r="O244" s="47"/>
      <c r="P244" s="47">
        <f t="shared" si="6"/>
        <v>5.1574710916453403E-5</v>
      </c>
      <c r="Q244" s="48">
        <f t="shared" si="7"/>
        <v>0.99997703431150697</v>
      </c>
      <c r="R244" s="47"/>
    </row>
    <row r="245" spans="4:18" s="1" customFormat="1">
      <c r="D245" s="5"/>
      <c r="E245" s="5"/>
      <c r="F245" s="5"/>
      <c r="G245" s="5"/>
      <c r="H245" s="5"/>
      <c r="K245" s="3"/>
      <c r="L245" s="47">
        <v>4.71</v>
      </c>
      <c r="M245" s="47"/>
      <c r="N245" s="47"/>
      <c r="O245" s="47"/>
      <c r="P245" s="47">
        <f t="shared" si="6"/>
        <v>4.9188561145530965E-5</v>
      </c>
      <c r="Q245" s="48">
        <f t="shared" si="7"/>
        <v>0.99997804174609972</v>
      </c>
      <c r="R245" s="47"/>
    </row>
    <row r="246" spans="4:18" s="1" customFormat="1">
      <c r="D246" s="5"/>
      <c r="E246" s="5"/>
      <c r="F246" s="5"/>
      <c r="G246" s="5"/>
      <c r="H246" s="5"/>
      <c r="K246" s="3"/>
      <c r="L246" s="48">
        <v>4.7300000000000004</v>
      </c>
      <c r="M246" s="47"/>
      <c r="N246" s="47"/>
      <c r="O246" s="47"/>
      <c r="P246" s="47">
        <f t="shared" si="6"/>
        <v>4.6918246317577318E-5</v>
      </c>
      <c r="Q246" s="48">
        <f t="shared" si="7"/>
        <v>0.99997900262611261</v>
      </c>
      <c r="R246" s="47"/>
    </row>
    <row r="247" spans="4:18" s="1" customFormat="1">
      <c r="D247" s="5"/>
      <c r="E247" s="5"/>
      <c r="F247" s="5"/>
      <c r="G247" s="5"/>
      <c r="H247" s="5"/>
      <c r="K247" s="3"/>
      <c r="L247" s="47">
        <v>4.75</v>
      </c>
      <c r="M247" s="47"/>
      <c r="N247" s="47"/>
      <c r="O247" s="47"/>
      <c r="P247" s="47">
        <f t="shared" si="6"/>
        <v>4.4757887805763955E-5</v>
      </c>
      <c r="Q247" s="48">
        <f t="shared" si="7"/>
        <v>0.99997991920892548</v>
      </c>
      <c r="R247" s="47"/>
    </row>
    <row r="248" spans="4:18" s="1" customFormat="1">
      <c r="D248" s="5"/>
      <c r="E248" s="5"/>
      <c r="F248" s="5"/>
      <c r="G248" s="5"/>
      <c r="H248" s="5"/>
      <c r="K248" s="3"/>
      <c r="L248" s="48">
        <v>4.7699999999999996</v>
      </c>
      <c r="M248" s="47"/>
      <c r="N248" s="47"/>
      <c r="O248" s="47"/>
      <c r="P248" s="47">
        <f t="shared" si="6"/>
        <v>4.2701917805499729E-5</v>
      </c>
      <c r="Q248" s="48">
        <f t="shared" si="7"/>
        <v>0.99998079363748305</v>
      </c>
      <c r="R248" s="47"/>
    </row>
    <row r="249" spans="4:18" s="1" customFormat="1">
      <c r="D249" s="5"/>
      <c r="E249" s="5"/>
      <c r="F249" s="5"/>
      <c r="G249" s="5"/>
      <c r="H249" s="5"/>
      <c r="K249" s="3"/>
      <c r="L249" s="47">
        <v>4.79</v>
      </c>
      <c r="M249" s="47"/>
      <c r="N249" s="47"/>
      <c r="O249" s="47"/>
      <c r="P249" s="47">
        <f t="shared" si="6"/>
        <v>4.0745062269180199E-5</v>
      </c>
      <c r="Q249" s="48">
        <f t="shared" si="7"/>
        <v>0.99998162794633916</v>
      </c>
      <c r="R249" s="47"/>
    </row>
    <row r="250" spans="4:18" s="1" customFormat="1">
      <c r="D250" s="5"/>
      <c r="E250" s="5"/>
      <c r="F250" s="5"/>
      <c r="G250" s="5"/>
      <c r="H250" s="5"/>
      <c r="K250" s="3"/>
      <c r="L250" s="48">
        <v>4.8099999999999996</v>
      </c>
      <c r="M250" s="47"/>
      <c r="N250" s="47"/>
      <c r="O250" s="47"/>
      <c r="P250" s="47">
        <f t="shared" si="6"/>
        <v>3.8882324810702746E-5</v>
      </c>
      <c r="Q250" s="48">
        <f t="shared" si="7"/>
        <v>0.99998242406736937</v>
      </c>
      <c r="R250" s="47"/>
    </row>
    <row r="251" spans="4:18" s="1" customFormat="1">
      <c r="D251" s="5"/>
      <c r="E251" s="5"/>
      <c r="F251" s="5"/>
      <c r="G251" s="5"/>
      <c r="H251" s="5"/>
      <c r="K251" s="3"/>
      <c r="L251" s="47">
        <v>4.83</v>
      </c>
      <c r="M251" s="47"/>
      <c r="N251" s="47"/>
      <c r="O251" s="47"/>
      <c r="P251" s="47">
        <f t="shared" si="6"/>
        <v>3.7108971522895414E-5</v>
      </c>
      <c r="Q251" s="48">
        <f t="shared" si="7"/>
        <v>0.99998318383517093</v>
      </c>
      <c r="R251" s="47"/>
    </row>
    <row r="252" spans="4:18" s="1" customFormat="1">
      <c r="D252" s="5"/>
      <c r="E252" s="5"/>
      <c r="F252" s="5"/>
      <c r="G252" s="5"/>
      <c r="H252" s="5"/>
      <c r="K252" s="3"/>
      <c r="L252" s="48">
        <v>4.8499999999999996</v>
      </c>
      <c r="M252" s="47"/>
      <c r="N252" s="47"/>
      <c r="O252" s="47"/>
      <c r="P252" s="47">
        <f t="shared" si="6"/>
        <v>3.5420516654434461E-5</v>
      </c>
      <c r="Q252" s="48">
        <f t="shared" si="7"/>
        <v>0.9999839089921676</v>
      </c>
      <c r="R252" s="47"/>
    </row>
    <row r="253" spans="4:18" s="1" customFormat="1">
      <c r="D253" s="5"/>
      <c r="E253" s="5"/>
      <c r="F253" s="5"/>
      <c r="G253" s="5"/>
      <c r="H253" s="5"/>
      <c r="K253" s="3"/>
      <c r="L253" s="47">
        <v>4.87</v>
      </c>
      <c r="M253" s="47"/>
      <c r="N253" s="47"/>
      <c r="O253" s="47"/>
      <c r="P253" s="47">
        <f t="shared" si="6"/>
        <v>3.3812709096035125E-5</v>
      </c>
      <c r="Q253" s="48">
        <f t="shared" si="7"/>
        <v>0.99998460119343657</v>
      </c>
      <c r="R253" s="47"/>
    </row>
    <row r="254" spans="4:18" s="1" customFormat="1">
      <c r="D254" s="5"/>
      <c r="E254" s="5"/>
      <c r="F254" s="5"/>
      <c r="G254" s="5"/>
      <c r="H254" s="5"/>
      <c r="K254" s="3"/>
      <c r="L254" s="48">
        <v>4.8899999999999997</v>
      </c>
      <c r="M254" s="47"/>
      <c r="N254" s="47"/>
      <c r="O254" s="47"/>
      <c r="P254" s="47">
        <f t="shared" si="6"/>
        <v>3.2281519628730071E-5</v>
      </c>
      <c r="Q254" s="48">
        <f t="shared" si="7"/>
        <v>0.99998526201127214</v>
      </c>
      <c r="R254" s="47"/>
    </row>
    <row r="255" spans="4:18" s="1" customFormat="1">
      <c r="D255" s="5"/>
      <c r="E255" s="5"/>
      <c r="F255" s="5"/>
      <c r="G255" s="5"/>
      <c r="H255" s="5"/>
      <c r="K255" s="3"/>
      <c r="L255" s="47">
        <v>4.91</v>
      </c>
      <c r="M255" s="47"/>
      <c r="N255" s="47"/>
      <c r="O255" s="47"/>
      <c r="P255" s="47">
        <f t="shared" si="6"/>
        <v>3.0823128889863917E-5</v>
      </c>
      <c r="Q255" s="48">
        <f t="shared" si="7"/>
        <v>0.99998589293950246</v>
      </c>
      <c r="R255" s="47"/>
    </row>
    <row r="256" spans="4:18" s="1" customFormat="1">
      <c r="D256" s="5"/>
      <c r="E256" s="5"/>
      <c r="F256" s="5"/>
      <c r="G256" s="5"/>
      <c r="H256" s="5"/>
      <c r="K256" s="3"/>
      <c r="L256" s="48">
        <v>4.93</v>
      </c>
      <c r="M256" s="47"/>
      <c r="N256" s="47"/>
      <c r="O256" s="47"/>
      <c r="P256" s="47">
        <f t="shared" si="6"/>
        <v>2.9433916015105386E-5</v>
      </c>
      <c r="Q256" s="48">
        <f t="shared" si="7"/>
        <v>0.99998649539757178</v>
      </c>
      <c r="R256" s="47"/>
    </row>
    <row r="257" spans="4:18" s="1" customFormat="1">
      <c r="D257" s="5"/>
      <c r="E257" s="5"/>
      <c r="F257" s="5"/>
      <c r="G257" s="5"/>
      <c r="H257" s="5"/>
      <c r="K257" s="3"/>
      <c r="L257" s="47">
        <v>4.95</v>
      </c>
      <c r="M257" s="47"/>
      <c r="N257" s="47"/>
      <c r="O257" s="47"/>
      <c r="P257" s="47">
        <f t="shared" si="6"/>
        <v>2.8110447917259768E-5</v>
      </c>
      <c r="Q257" s="48">
        <f t="shared" si="7"/>
        <v>0.99998707073440207</v>
      </c>
      <c r="R257" s="47"/>
    </row>
    <row r="258" spans="4:18" s="1" customFormat="1">
      <c r="D258" s="5"/>
      <c r="E258" s="5"/>
      <c r="F258" s="5"/>
      <c r="G258" s="5"/>
      <c r="H258" s="5"/>
      <c r="K258" s="3"/>
      <c r="L258" s="48">
        <v>4.97</v>
      </c>
      <c r="M258" s="47"/>
      <c r="N258" s="47"/>
      <c r="O258" s="47"/>
      <c r="P258" s="47">
        <f t="shared" si="6"/>
        <v>2.6849469165015458E-5</v>
      </c>
      <c r="Q258" s="48">
        <f t="shared" si="7"/>
        <v>0.99998762023204679</v>
      </c>
      <c r="R258" s="47"/>
    </row>
    <row r="259" spans="4:18" s="1" customFormat="1">
      <c r="D259" s="5"/>
      <c r="E259" s="5"/>
      <c r="F259" s="5"/>
      <c r="G259" s="5"/>
      <c r="H259" s="5"/>
      <c r="K259" s="3"/>
      <c r="L259" s="47">
        <v>4.99</v>
      </c>
      <c r="M259" s="47"/>
      <c r="N259" s="47"/>
      <c r="O259" s="47"/>
      <c r="P259" s="47">
        <f t="shared" si="6"/>
        <v>2.5647892426948255E-5</v>
      </c>
      <c r="Q259" s="48">
        <f t="shared" si="7"/>
        <v>0.9999881451091468</v>
      </c>
      <c r="R259" s="47"/>
    </row>
    <row r="260" spans="4:18" s="1" customFormat="1">
      <c r="D260" s="5"/>
      <c r="E260" s="5"/>
      <c r="F260" s="5"/>
      <c r="G260" s="5"/>
      <c r="H260" s="5"/>
      <c r="K260" s="3"/>
      <c r="L260" s="48">
        <v>5.01</v>
      </c>
      <c r="M260" s="47"/>
      <c r="N260" s="47"/>
      <c r="O260" s="47"/>
      <c r="P260" s="47">
        <f t="shared" si="6"/>
        <v>2.4502789448174153E-5</v>
      </c>
      <c r="Q260" s="48">
        <f t="shared" si="7"/>
        <v>0.99998864652420216</v>
      </c>
      <c r="R260" s="47"/>
    </row>
    <row r="261" spans="4:18" s="1" customFormat="1">
      <c r="D261" s="5"/>
      <c r="E261" s="5"/>
      <c r="F261" s="5"/>
      <c r="G261" s="5"/>
      <c r="H261" s="5"/>
      <c r="K261" s="3"/>
      <c r="L261" s="47">
        <v>5.03</v>
      </c>
      <c r="M261" s="47"/>
      <c r="N261" s="47"/>
      <c r="O261" s="47"/>
      <c r="P261" s="47">
        <f t="shared" si="6"/>
        <v>2.3411382528979101E-5</v>
      </c>
      <c r="Q261" s="48">
        <f t="shared" si="7"/>
        <v>0.99998912557866682</v>
      </c>
      <c r="R261" s="47"/>
    </row>
    <row r="262" spans="4:18" s="1" customFormat="1">
      <c r="D262" s="5"/>
      <c r="E262" s="5"/>
      <c r="F262" s="5"/>
      <c r="G262" s="5"/>
      <c r="H262" s="5"/>
      <c r="K262" s="3"/>
      <c r="L262" s="48">
        <v>5.05</v>
      </c>
      <c r="M262" s="47"/>
      <c r="N262" s="47"/>
      <c r="O262" s="47"/>
      <c r="P262" s="47">
        <f t="shared" si="6"/>
        <v>2.237103647656996E-5</v>
      </c>
      <c r="Q262" s="48">
        <f t="shared" si="7"/>
        <v>0.99998958331987908</v>
      </c>
      <c r="R262" s="47"/>
    </row>
    <row r="263" spans="4:18" s="1" customFormat="1">
      <c r="D263" s="5"/>
      <c r="E263" s="5"/>
      <c r="F263" s="5"/>
      <c r="G263" s="5"/>
      <c r="H263" s="5"/>
      <c r="K263" s="3"/>
      <c r="L263" s="47">
        <v>5.07</v>
      </c>
      <c r="M263" s="47"/>
      <c r="N263" s="47"/>
      <c r="O263" s="47"/>
      <c r="P263" s="47">
        <f t="shared" si="6"/>
        <v>2.137925100280395E-5</v>
      </c>
      <c r="Q263" s="48">
        <f t="shared" si="7"/>
        <v>0.9999900207438347</v>
      </c>
      <c r="R263" s="47"/>
    </row>
    <row r="264" spans="4:18" s="1" customFormat="1">
      <c r="D264" s="5"/>
      <c r="E264" s="5"/>
      <c r="F264" s="5"/>
      <c r="G264" s="5"/>
      <c r="H264" s="5"/>
      <c r="K264" s="3"/>
      <c r="L264" s="48">
        <v>5.09</v>
      </c>
      <c r="M264" s="47"/>
      <c r="N264" s="47"/>
      <c r="O264" s="47"/>
      <c r="P264" s="47">
        <f t="shared" si="6"/>
        <v>2.043365354235345E-5</v>
      </c>
      <c r="Q264" s="48">
        <f t="shared" si="7"/>
        <v>0.99999043879781246</v>
      </c>
      <c r="R264" s="47"/>
    </row>
    <row r="265" spans="4:18" s="1" customFormat="1">
      <c r="D265" s="5"/>
      <c r="E265" s="5"/>
      <c r="F265" s="5"/>
      <c r="G265" s="5"/>
      <c r="H265" s="5"/>
      <c r="K265" s="3"/>
      <c r="L265" s="47">
        <v>5.1100000000000003</v>
      </c>
      <c r="M265" s="47"/>
      <c r="N265" s="47"/>
      <c r="O265" s="47"/>
      <c r="P265" s="47">
        <f t="shared" si="6"/>
        <v>1.9531992467274006E-5</v>
      </c>
      <c r="Q265" s="48">
        <f t="shared" si="7"/>
        <v>0.99999083838286018</v>
      </c>
      <c r="R265" s="47"/>
    </row>
    <row r="266" spans="4:18" s="1" customFormat="1">
      <c r="D266" s="5"/>
      <c r="E266" s="5"/>
      <c r="F266" s="5"/>
      <c r="G266" s="5"/>
      <c r="H266" s="5"/>
      <c r="K266" s="3"/>
      <c r="L266" s="48">
        <v>5.13</v>
      </c>
      <c r="M266" s="47"/>
      <c r="N266" s="47"/>
      <c r="O266" s="47"/>
      <c r="P266" s="47">
        <f t="shared" si="6"/>
        <v>1.8672130675358172E-5</v>
      </c>
      <c r="Q266" s="48">
        <f t="shared" si="7"/>
        <v>0.99999122035614896</v>
      </c>
      <c r="R266" s="47"/>
    </row>
    <row r="267" spans="4:18" s="1" customFormat="1">
      <c r="D267" s="5"/>
      <c r="E267" s="5"/>
      <c r="F267" s="5"/>
      <c r="G267" s="5"/>
      <c r="H267" s="5"/>
      <c r="K267" s="3"/>
      <c r="L267" s="47">
        <v>5.15</v>
      </c>
      <c r="M267" s="47"/>
      <c r="N267" s="47"/>
      <c r="O267" s="47"/>
      <c r="P267" s="47">
        <f t="shared" ref="P267:P330" si="8">($O$10/($M$10*$N$10))*(($B$4/$B$5)^($B$4/2))*(L267^(($B$4/2)-1))*((1+($B$4/$B$5)*L267)^(-($B$4+$B$5)/2))</f>
        <v>1.7852039530984708E-5</v>
      </c>
      <c r="Q267" s="48">
        <f t="shared" ref="Q267:Q330" si="9">1-FDIST(L267,$B$4,$B$5)</f>
        <v>0.999991585533202</v>
      </c>
      <c r="R267" s="47"/>
    </row>
    <row r="268" spans="4:18" s="1" customFormat="1">
      <c r="D268" s="5"/>
      <c r="E268" s="5"/>
      <c r="F268" s="5"/>
      <c r="G268" s="5"/>
      <c r="H268" s="5"/>
      <c r="K268" s="3"/>
      <c r="L268" s="48">
        <v>5.17</v>
      </c>
      <c r="M268" s="47"/>
      <c r="N268" s="47"/>
      <c r="O268" s="47"/>
      <c r="P268" s="47">
        <f t="shared" si="8"/>
        <v>1.7069793138429661E-5</v>
      </c>
      <c r="Q268" s="48">
        <f t="shared" si="9"/>
        <v>0.99999193469000691</v>
      </c>
      <c r="R268" s="47"/>
    </row>
    <row r="269" spans="4:18" s="1" customFormat="1">
      <c r="D269" s="5"/>
      <c r="E269" s="5"/>
      <c r="F269" s="5"/>
      <c r="G269" s="5"/>
      <c r="H269" s="5"/>
      <c r="K269" s="3"/>
      <c r="L269" s="47">
        <v>5.19</v>
      </c>
      <c r="M269" s="47"/>
      <c r="N269" s="47"/>
      <c r="O269" s="47"/>
      <c r="P269" s="47">
        <f t="shared" si="8"/>
        <v>1.6323562928770719E-5</v>
      </c>
      <c r="Q269" s="48">
        <f t="shared" si="9"/>
        <v>0.999992268565015</v>
      </c>
      <c r="R269" s="47"/>
    </row>
    <row r="270" spans="4:18" s="1" customFormat="1">
      <c r="D270" s="5"/>
      <c r="E270" s="5"/>
      <c r="F270" s="5"/>
      <c r="G270" s="5"/>
      <c r="H270" s="5"/>
      <c r="K270" s="3"/>
      <c r="L270" s="48">
        <v>5.21</v>
      </c>
      <c r="M270" s="47"/>
      <c r="N270" s="47"/>
      <c r="O270" s="47"/>
      <c r="P270" s="47">
        <f t="shared" si="8"/>
        <v>1.5611612542629222E-5</v>
      </c>
      <c r="Q270" s="48">
        <f t="shared" si="9"/>
        <v>0.99999258786103673</v>
      </c>
      <c r="R270" s="47"/>
    </row>
    <row r="271" spans="4:18" s="1" customFormat="1">
      <c r="D271" s="5"/>
      <c r="E271" s="5"/>
      <c r="F271" s="5"/>
      <c r="G271" s="5"/>
      <c r="H271" s="5"/>
      <c r="K271" s="3"/>
      <c r="L271" s="47">
        <v>5.23</v>
      </c>
      <c r="M271" s="47"/>
      <c r="N271" s="47"/>
      <c r="O271" s="47"/>
      <c r="P271" s="47">
        <f t="shared" si="8"/>
        <v>1.4932292992023354E-5</v>
      </c>
      <c r="Q271" s="48">
        <f t="shared" si="9"/>
        <v>0.99999289324703722</v>
      </c>
      <c r="R271" s="47"/>
    </row>
    <row r="272" spans="4:18" s="1" customFormat="1">
      <c r="D272" s="5"/>
      <c r="E272" s="5"/>
      <c r="F272" s="5"/>
      <c r="G272" s="5"/>
      <c r="H272" s="5"/>
      <c r="K272" s="3"/>
      <c r="L272" s="48">
        <v>5.25</v>
      </c>
      <c r="M272" s="47"/>
      <c r="N272" s="47"/>
      <c r="O272" s="47"/>
      <c r="P272" s="47">
        <f t="shared" si="8"/>
        <v>1.428403808558735E-5</v>
      </c>
      <c r="Q272" s="48">
        <f t="shared" si="9"/>
        <v>0.99999318535983661</v>
      </c>
      <c r="R272" s="47"/>
    </row>
    <row r="273" spans="4:18" s="1" customFormat="1">
      <c r="D273" s="5"/>
      <c r="E273" s="5"/>
      <c r="F273" s="5"/>
      <c r="G273" s="5"/>
      <c r="H273" s="5"/>
      <c r="K273" s="3"/>
      <c r="L273" s="47">
        <v>5.27</v>
      </c>
      <c r="M273" s="47"/>
      <c r="N273" s="47"/>
      <c r="O273" s="47"/>
      <c r="P273" s="47">
        <f t="shared" si="8"/>
        <v>1.3665360102323913E-5</v>
      </c>
      <c r="Q273" s="48">
        <f t="shared" si="9"/>
        <v>0.9999934648057236</v>
      </c>
      <c r="R273" s="47"/>
    </row>
    <row r="274" spans="4:18" s="1" customFormat="1">
      <c r="D274" s="5"/>
      <c r="E274" s="5"/>
      <c r="F274" s="5"/>
      <c r="G274" s="5"/>
      <c r="H274" s="5"/>
      <c r="K274" s="3"/>
      <c r="L274" s="48">
        <v>5.29</v>
      </c>
      <c r="M274" s="47"/>
      <c r="N274" s="47"/>
      <c r="O274" s="47"/>
      <c r="P274" s="47">
        <f t="shared" si="8"/>
        <v>1.3074845699920255E-5</v>
      </c>
      <c r="Q274" s="48">
        <f t="shared" si="9"/>
        <v>0.99999373216198228</v>
      </c>
      <c r="R274" s="47"/>
    </row>
    <row r="275" spans="4:18" s="1" customFormat="1">
      <c r="D275" s="5"/>
      <c r="E275" s="5"/>
      <c r="F275" s="5"/>
      <c r="G275" s="5"/>
      <c r="H275" s="5"/>
      <c r="K275" s="3"/>
      <c r="L275" s="47">
        <v>5.31</v>
      </c>
      <c r="M275" s="47"/>
      <c r="N275" s="47"/>
      <c r="O275" s="47"/>
      <c r="P275" s="47">
        <f t="shared" si="8"/>
        <v>1.2511152044468339E-5</v>
      </c>
      <c r="Q275" s="48">
        <f t="shared" si="9"/>
        <v>0.99999398797834171</v>
      </c>
      <c r="R275" s="47"/>
    </row>
    <row r="276" spans="4:18" s="1" customFormat="1">
      <c r="D276" s="5"/>
      <c r="E276" s="5"/>
      <c r="F276" s="5"/>
      <c r="G276" s="5"/>
      <c r="H276" s="5"/>
      <c r="K276" s="3"/>
      <c r="L276" s="48">
        <v>5.33</v>
      </c>
      <c r="M276" s="47"/>
      <c r="N276" s="47"/>
      <c r="O276" s="47"/>
      <c r="P276" s="47">
        <f t="shared" si="8"/>
        <v>1.1973003149191645E-5</v>
      </c>
      <c r="Q276" s="48">
        <f t="shared" si="9"/>
        <v>0.99999423277834842</v>
      </c>
      <c r="R276" s="47"/>
    </row>
    <row r="277" spans="4:18" s="1" customFormat="1">
      <c r="D277" s="5"/>
      <c r="E277" s="5"/>
      <c r="F277" s="5"/>
      <c r="G277" s="5"/>
      <c r="H277" s="5"/>
      <c r="K277" s="3"/>
      <c r="L277" s="47">
        <v>5.35</v>
      </c>
      <c r="M277" s="47"/>
      <c r="N277" s="47"/>
      <c r="O277" s="47"/>
      <c r="P277" s="47">
        <f t="shared" si="8"/>
        <v>1.1459186410497151E-5</v>
      </c>
      <c r="Q277" s="48">
        <f t="shared" si="9"/>
        <v>0.99999446706066863</v>
      </c>
      <c r="R277" s="47"/>
    </row>
    <row r="278" spans="4:18" s="1" customFormat="1">
      <c r="D278" s="5"/>
      <c r="E278" s="5"/>
      <c r="F278" s="5"/>
      <c r="G278" s="5"/>
      <c r="H278" s="5"/>
      <c r="K278" s="3"/>
      <c r="L278" s="48">
        <v>5.37</v>
      </c>
      <c r="M278" s="47"/>
      <c r="N278" s="47"/>
      <c r="O278" s="47"/>
      <c r="P278" s="47">
        <f t="shared" si="8"/>
        <v>1.0968549330343796E-5</v>
      </c>
      <c r="Q278" s="48">
        <f t="shared" si="9"/>
        <v>0.99999469130032315</v>
      </c>
      <c r="R278" s="47"/>
    </row>
    <row r="279" spans="4:18" s="1" customFormat="1">
      <c r="D279" s="5"/>
      <c r="E279" s="5"/>
      <c r="F279" s="5"/>
      <c r="G279" s="5"/>
      <c r="H279" s="5"/>
      <c r="K279" s="3"/>
      <c r="L279" s="47">
        <v>5.39</v>
      </c>
      <c r="M279" s="47"/>
      <c r="N279" s="47"/>
      <c r="O279" s="47"/>
      <c r="P279" s="47">
        <f t="shared" si="8"/>
        <v>1.0499996414556314E-5</v>
      </c>
      <c r="Q279" s="48">
        <f t="shared" si="9"/>
        <v>0.99999490594985763</v>
      </c>
      <c r="R279" s="47"/>
    </row>
    <row r="280" spans="4:18" s="1" customFormat="1">
      <c r="D280" s="5"/>
      <c r="E280" s="5"/>
      <c r="F280" s="5"/>
      <c r="G280" s="5"/>
      <c r="H280" s="5"/>
      <c r="K280" s="3"/>
      <c r="L280" s="48">
        <v>5.41</v>
      </c>
      <c r="M280" s="47"/>
      <c r="N280" s="47"/>
      <c r="O280" s="47"/>
      <c r="P280" s="47">
        <f t="shared" si="8"/>
        <v>1.0052486237303445E-5</v>
      </c>
      <c r="Q280" s="48">
        <f t="shared" si="9"/>
        <v>0.99999511144045328</v>
      </c>
      <c r="R280" s="47"/>
    </row>
    <row r="281" spans="4:18" s="1" customFormat="1">
      <c r="D281" s="5"/>
      <c r="E281" s="5"/>
      <c r="F281" s="5"/>
      <c r="G281" s="5"/>
      <c r="H281" s="5"/>
      <c r="K281" s="3"/>
      <c r="L281" s="47">
        <v>5.43</v>
      </c>
      <c r="M281" s="47"/>
      <c r="N281" s="47"/>
      <c r="O281" s="47"/>
      <c r="P281" s="47">
        <f t="shared" si="8"/>
        <v>9.625028662527855E-6</v>
      </c>
      <c r="Q281" s="48">
        <f t="shared" si="9"/>
        <v>0.99999530818298032</v>
      </c>
      <c r="R281" s="47"/>
    </row>
    <row r="282" spans="4:18" s="1" customFormat="1">
      <c r="D282" s="5"/>
      <c r="E282" s="5"/>
      <c r="F282" s="5"/>
      <c r="G282" s="5"/>
      <c r="H282" s="5"/>
      <c r="K282" s="3"/>
      <c r="L282" s="48">
        <v>5.45</v>
      </c>
      <c r="M282" s="47"/>
      <c r="N282" s="47"/>
      <c r="O282" s="47"/>
      <c r="P282" s="47">
        <f t="shared" si="8"/>
        <v>9.2166822136355754E-6</v>
      </c>
      <c r="Q282" s="48">
        <f t="shared" si="9"/>
        <v>0.999995496568997</v>
      </c>
      <c r="R282" s="47"/>
    </row>
    <row r="283" spans="4:18" s="1" customFormat="1">
      <c r="D283" s="5"/>
      <c r="E283" s="5"/>
      <c r="F283" s="5"/>
      <c r="G283" s="5"/>
      <c r="H283" s="5"/>
      <c r="K283" s="3"/>
      <c r="L283" s="47">
        <v>5.47</v>
      </c>
      <c r="M283" s="47"/>
      <c r="N283" s="47"/>
      <c r="O283" s="47"/>
      <c r="P283" s="47">
        <f t="shared" si="8"/>
        <v>8.8265515832558037E-6</v>
      </c>
      <c r="Q283" s="48">
        <f t="shared" si="9"/>
        <v>0.99999567697169789</v>
      </c>
      <c r="R283" s="47"/>
    </row>
    <row r="284" spans="4:18" s="1" customFormat="1">
      <c r="D284" s="5"/>
      <c r="E284" s="5"/>
      <c r="F284" s="5"/>
      <c r="G284" s="5"/>
      <c r="H284" s="5"/>
      <c r="K284" s="3"/>
      <c r="L284" s="48">
        <v>5.49</v>
      </c>
      <c r="M284" s="47"/>
      <c r="N284" s="47"/>
      <c r="O284" s="47"/>
      <c r="P284" s="47">
        <f t="shared" si="8"/>
        <v>8.4537852753449282E-6</v>
      </c>
      <c r="Q284" s="48">
        <f t="shared" si="9"/>
        <v>0.99999584974681333</v>
      </c>
      <c r="R284" s="47"/>
    </row>
    <row r="285" spans="4:18" s="1" customFormat="1">
      <c r="D285" s="5"/>
      <c r="E285" s="5"/>
      <c r="F285" s="5"/>
      <c r="G285" s="5"/>
      <c r="H285" s="5"/>
      <c r="K285" s="3"/>
      <c r="L285" s="47">
        <v>5.51</v>
      </c>
      <c r="M285" s="47"/>
      <c r="N285" s="47"/>
      <c r="O285" s="47"/>
      <c r="P285" s="47">
        <f t="shared" si="8"/>
        <v>8.0975733723508382E-6</v>
      </c>
      <c r="Q285" s="48">
        <f t="shared" si="9"/>
        <v>0.99999601523346293</v>
      </c>
      <c r="R285" s="47"/>
    </row>
    <row r="286" spans="4:18" s="1" customFormat="1">
      <c r="D286" s="5"/>
      <c r="E286" s="5"/>
      <c r="F286" s="5"/>
      <c r="G286" s="5"/>
      <c r="H286" s="5"/>
      <c r="K286" s="3"/>
      <c r="L286" s="48">
        <v>5.53</v>
      </c>
      <c r="M286" s="47"/>
      <c r="N286" s="47"/>
      <c r="O286" s="47"/>
      <c r="P286" s="47">
        <f t="shared" si="8"/>
        <v>7.7571454205672951E-6</v>
      </c>
      <c r="Q286" s="48">
        <f t="shared" si="9"/>
        <v>0.99999617375496619</v>
      </c>
      <c r="R286" s="47"/>
    </row>
    <row r="287" spans="4:18" s="1" customFormat="1">
      <c r="D287" s="5"/>
      <c r="E287" s="5"/>
      <c r="F287" s="5"/>
      <c r="G287" s="5"/>
      <c r="H287" s="5"/>
      <c r="K287" s="3"/>
      <c r="L287" s="47">
        <v>5.55</v>
      </c>
      <c r="M287" s="47"/>
      <c r="N287" s="47"/>
      <c r="O287" s="47"/>
      <c r="P287" s="47">
        <f t="shared" si="8"/>
        <v>7.4317684271976294E-6</v>
      </c>
      <c r="Q287" s="48">
        <f t="shared" si="9"/>
        <v>0.99999632561961149</v>
      </c>
      <c r="R287" s="47"/>
    </row>
    <row r="288" spans="4:18" s="1" customFormat="1">
      <c r="D288" s="5"/>
      <c r="E288" s="5"/>
      <c r="F288" s="5"/>
      <c r="G288" s="5"/>
      <c r="H288" s="5"/>
      <c r="K288" s="3"/>
      <c r="L288" s="48">
        <v>5.57</v>
      </c>
      <c r="M288" s="47"/>
      <c r="N288" s="47"/>
      <c r="O288" s="47"/>
      <c r="P288" s="47">
        <f t="shared" si="8"/>
        <v>7.1207449630148578E-6</v>
      </c>
      <c r="Q288" s="48">
        <f t="shared" si="9"/>
        <v>0.99999647112138601</v>
      </c>
      <c r="R288" s="47"/>
    </row>
    <row r="289" spans="4:18" s="1" customFormat="1">
      <c r="D289" s="5"/>
      <c r="E289" s="5"/>
      <c r="F289" s="5"/>
      <c r="G289" s="5"/>
      <c r="H289" s="5"/>
      <c r="K289" s="3"/>
      <c r="L289" s="47">
        <v>5.59</v>
      </c>
      <c r="M289" s="47"/>
      <c r="N289" s="47"/>
      <c r="O289" s="47"/>
      <c r="P289" s="47">
        <f t="shared" si="8"/>
        <v>6.8234113648501838E-6</v>
      </c>
      <c r="Q289" s="48">
        <f t="shared" si="9"/>
        <v>0.99999661054066868</v>
      </c>
      <c r="R289" s="47"/>
    </row>
    <row r="290" spans="4:18" s="1" customFormat="1">
      <c r="D290" s="5"/>
      <c r="E290" s="5"/>
      <c r="F290" s="5"/>
      <c r="G290" s="5"/>
      <c r="H290" s="5"/>
      <c r="K290" s="3"/>
      <c r="L290" s="48">
        <v>5.61</v>
      </c>
      <c r="M290" s="47"/>
      <c r="N290" s="47"/>
      <c r="O290" s="47"/>
      <c r="P290" s="47">
        <f t="shared" si="8"/>
        <v>6.5391360324680273E-6</v>
      </c>
      <c r="Q290" s="48">
        <f t="shared" si="9"/>
        <v>0.99999674414488893</v>
      </c>
      <c r="R290" s="47"/>
    </row>
    <row r="291" spans="4:18" s="1" customFormat="1">
      <c r="D291" s="5"/>
      <c r="E291" s="5"/>
      <c r="F291" s="5"/>
      <c r="G291" s="5"/>
      <c r="H291" s="5"/>
      <c r="K291" s="3"/>
      <c r="L291" s="47">
        <v>5.63</v>
      </c>
      <c r="M291" s="47"/>
      <c r="N291" s="47"/>
      <c r="O291" s="47"/>
      <c r="P291" s="47">
        <f t="shared" si="8"/>
        <v>6.2673178146922772E-6</v>
      </c>
      <c r="Q291" s="48">
        <f t="shared" si="9"/>
        <v>0.99999687218915101</v>
      </c>
      <c r="R291" s="47"/>
    </row>
    <row r="292" spans="4:18" s="1" customFormat="1">
      <c r="D292" s="5"/>
      <c r="E292" s="5"/>
      <c r="F292" s="5"/>
      <c r="G292" s="5"/>
      <c r="H292" s="5"/>
      <c r="K292" s="3"/>
      <c r="L292" s="48">
        <v>5.65</v>
      </c>
      <c r="M292" s="47"/>
      <c r="N292" s="47"/>
      <c r="O292" s="47"/>
      <c r="P292" s="47">
        <f t="shared" si="8"/>
        <v>6.0073844799363369E-6</v>
      </c>
      <c r="Q292" s="48">
        <f t="shared" si="9"/>
        <v>0.99999699491682792</v>
      </c>
      <c r="R292" s="47"/>
    </row>
    <row r="293" spans="4:18" s="1" customFormat="1">
      <c r="D293" s="5"/>
      <c r="E293" s="5"/>
      <c r="F293" s="5"/>
      <c r="G293" s="5"/>
      <c r="H293" s="5"/>
      <c r="K293" s="3"/>
      <c r="L293" s="47">
        <v>5.67</v>
      </c>
      <c r="M293" s="47"/>
      <c r="N293" s="47"/>
      <c r="O293" s="47"/>
      <c r="P293" s="47">
        <f t="shared" si="8"/>
        <v>5.7587912665633592E-6</v>
      </c>
      <c r="Q293" s="48">
        <f t="shared" si="9"/>
        <v>0.99999711256012525</v>
      </c>
      <c r="R293" s="47"/>
    </row>
    <row r="294" spans="4:18" s="1" customFormat="1">
      <c r="D294" s="5"/>
      <c r="E294" s="5"/>
      <c r="F294" s="5"/>
      <c r="G294" s="5"/>
      <c r="H294" s="5"/>
      <c r="K294" s="3"/>
      <c r="L294" s="48">
        <v>5.69</v>
      </c>
      <c r="M294" s="47"/>
      <c r="N294" s="47"/>
      <c r="O294" s="47"/>
      <c r="P294" s="47">
        <f t="shared" si="8"/>
        <v>5.5210195087572146E-6</v>
      </c>
      <c r="Q294" s="48">
        <f t="shared" si="9"/>
        <v>0.99999722534061619</v>
      </c>
      <c r="R294" s="47"/>
    </row>
    <row r="295" spans="4:18" s="1" customFormat="1">
      <c r="D295" s="5"/>
      <c r="E295" s="5"/>
      <c r="F295" s="5"/>
      <c r="G295" s="5"/>
      <c r="H295" s="5"/>
      <c r="K295" s="3"/>
      <c r="L295" s="47">
        <v>5.71</v>
      </c>
      <c r="M295" s="47"/>
      <c r="N295" s="47"/>
      <c r="O295" s="47"/>
      <c r="P295" s="47">
        <f t="shared" si="8"/>
        <v>5.2935753338283819E-6</v>
      </c>
      <c r="Q295" s="48">
        <f t="shared" si="9"/>
        <v>0.99999733346975084</v>
      </c>
      <c r="R295" s="47"/>
    </row>
    <row r="296" spans="4:18" s="1" customFormat="1">
      <c r="D296" s="5"/>
      <c r="E296" s="5"/>
      <c r="F296" s="5"/>
      <c r="G296" s="5"/>
      <c r="H296" s="5"/>
      <c r="K296" s="3"/>
      <c r="L296" s="48">
        <v>5.73</v>
      </c>
      <c r="M296" s="47"/>
      <c r="N296" s="47"/>
      <c r="O296" s="47"/>
      <c r="P296" s="47">
        <f t="shared" si="8"/>
        <v>5.0759884271044822E-6</v>
      </c>
      <c r="Q296" s="48">
        <f t="shared" si="9"/>
        <v>0.99999743714933964</v>
      </c>
      <c r="R296" s="47"/>
    </row>
    <row r="297" spans="4:18" s="1" customFormat="1">
      <c r="D297" s="5"/>
      <c r="E297" s="5"/>
      <c r="F297" s="5"/>
      <c r="G297" s="5"/>
      <c r="H297" s="5"/>
      <c r="K297" s="3"/>
      <c r="L297" s="47">
        <v>5.75</v>
      </c>
      <c r="M297" s="47"/>
      <c r="N297" s="47"/>
      <c r="O297" s="47"/>
      <c r="P297" s="47">
        <f t="shared" si="8"/>
        <v>4.867810860771532E-6</v>
      </c>
      <c r="Q297" s="48">
        <f t="shared" si="9"/>
        <v>0.99999753657201218</v>
      </c>
      <c r="R297" s="47"/>
    </row>
    <row r="298" spans="4:18" s="1" customFormat="1">
      <c r="D298" s="5"/>
      <c r="E298" s="5"/>
      <c r="F298" s="5"/>
      <c r="G298" s="5"/>
      <c r="H298" s="5"/>
      <c r="K298" s="3"/>
      <c r="L298" s="48">
        <v>5.77</v>
      </c>
      <c r="M298" s="47"/>
      <c r="N298" s="47"/>
      <c r="O298" s="47"/>
      <c r="P298" s="47">
        <f t="shared" si="8"/>
        <v>4.6686159832325797E-6</v>
      </c>
      <c r="Q298" s="48">
        <f t="shared" si="9"/>
        <v>0.99999763192165414</v>
      </c>
      <c r="R298" s="47"/>
    </row>
    <row r="299" spans="4:18" s="1" customFormat="1">
      <c r="D299" s="5"/>
      <c r="E299" s="5"/>
      <c r="F299" s="5"/>
      <c r="G299" s="5"/>
      <c r="H299" s="5"/>
      <c r="K299" s="3"/>
      <c r="L299" s="47">
        <v>5.79</v>
      </c>
      <c r="M299" s="47"/>
      <c r="N299" s="47"/>
      <c r="O299" s="47"/>
      <c r="P299" s="47">
        <f t="shared" si="8"/>
        <v>4.4779973657419083E-6</v>
      </c>
      <c r="Q299" s="48">
        <f t="shared" si="9"/>
        <v>0.99999772337382231</v>
      </c>
      <c r="R299" s="47"/>
    </row>
    <row r="300" spans="4:18" s="1" customFormat="1">
      <c r="D300" s="5"/>
      <c r="E300" s="5"/>
      <c r="F300" s="5"/>
      <c r="G300" s="5"/>
      <c r="H300" s="5"/>
      <c r="K300" s="3"/>
      <c r="L300" s="48">
        <v>5.81</v>
      </c>
      <c r="M300" s="47"/>
      <c r="N300" s="47"/>
      <c r="O300" s="47"/>
      <c r="P300" s="47">
        <f t="shared" si="8"/>
        <v>4.2955678032523254E-6</v>
      </c>
      <c r="Q300" s="48">
        <f t="shared" si="9"/>
        <v>0.9999978110961385</v>
      </c>
      <c r="R300" s="47"/>
    </row>
    <row r="301" spans="4:18" s="1" customFormat="1">
      <c r="D301" s="5"/>
      <c r="E301" s="5"/>
      <c r="F301" s="5"/>
      <c r="G301" s="5"/>
      <c r="H301" s="5"/>
      <c r="K301" s="3"/>
      <c r="L301" s="47">
        <v>5.83</v>
      </c>
      <c r="M301" s="47"/>
      <c r="N301" s="47"/>
      <c r="O301" s="47"/>
      <c r="P301" s="47">
        <f t="shared" si="8"/>
        <v>4.1209583665821259E-6</v>
      </c>
      <c r="Q301" s="48">
        <f t="shared" si="9"/>
        <v>0.99999789524866478</v>
      </c>
      <c r="R301" s="47"/>
    </row>
    <row r="302" spans="4:18" s="1" customFormat="1">
      <c r="D302" s="5"/>
      <c r="E302" s="5"/>
      <c r="F302" s="5"/>
      <c r="G302" s="5"/>
      <c r="H302" s="5"/>
      <c r="K302" s="3"/>
      <c r="L302" s="48">
        <v>5.85</v>
      </c>
      <c r="M302" s="47"/>
      <c r="N302" s="47"/>
      <c r="O302" s="47"/>
      <c r="P302" s="47">
        <f t="shared" si="8"/>
        <v>3.9538175031689312E-6</v>
      </c>
      <c r="Q302" s="48">
        <f t="shared" si="9"/>
        <v>0.99999797598425999</v>
      </c>
      <c r="R302" s="47"/>
    </row>
    <row r="303" spans="4:18" s="1" customFormat="1">
      <c r="D303" s="5"/>
      <c r="E303" s="5"/>
      <c r="F303" s="5"/>
      <c r="G303" s="5"/>
      <c r="H303" s="5"/>
      <c r="K303" s="3"/>
      <c r="L303" s="47">
        <v>5.87</v>
      </c>
      <c r="M303" s="47"/>
      <c r="N303" s="47"/>
      <c r="O303" s="47"/>
      <c r="P303" s="47">
        <f t="shared" si="8"/>
        <v>3.7938101838266302E-6</v>
      </c>
      <c r="Q303" s="48">
        <f t="shared" si="9"/>
        <v>0.99999805344891834</v>
      </c>
      <c r="R303" s="47"/>
    </row>
    <row r="304" spans="4:18" s="1" customFormat="1">
      <c r="D304" s="5"/>
      <c r="E304" s="5"/>
      <c r="F304" s="5"/>
      <c r="G304" s="5"/>
      <c r="H304" s="5"/>
      <c r="K304" s="3"/>
      <c r="L304" s="48">
        <v>5.89</v>
      </c>
      <c r="M304" s="47"/>
      <c r="N304" s="47"/>
      <c r="O304" s="47"/>
      <c r="P304" s="47">
        <f t="shared" si="8"/>
        <v>3.6406170930657183E-6</v>
      </c>
      <c r="Q304" s="48">
        <f t="shared" si="9"/>
        <v>0.99999812778209218</v>
      </c>
      <c r="R304" s="47"/>
    </row>
    <row r="305" spans="4:18" s="1" customFormat="1">
      <c r="D305" s="5"/>
      <c r="E305" s="5"/>
      <c r="F305" s="5"/>
      <c r="G305" s="5"/>
      <c r="H305" s="5"/>
      <c r="K305" s="3"/>
      <c r="L305" s="47">
        <v>5.91</v>
      </c>
      <c r="M305" s="47"/>
      <c r="N305" s="47"/>
      <c r="O305" s="47"/>
      <c r="P305" s="47">
        <f t="shared" si="8"/>
        <v>3.4939338606692963E-6</v>
      </c>
      <c r="Q305" s="48">
        <f t="shared" si="9"/>
        <v>0.99999819911699794</v>
      </c>
      <c r="R305" s="47"/>
    </row>
    <row r="306" spans="4:18" s="1" customFormat="1">
      <c r="D306" s="5"/>
      <c r="E306" s="5"/>
      <c r="F306" s="5"/>
      <c r="G306" s="5"/>
      <c r="H306" s="5"/>
      <c r="K306" s="3"/>
      <c r="L306" s="48">
        <v>5.93</v>
      </c>
      <c r="M306" s="47"/>
      <c r="N306" s="47"/>
      <c r="O306" s="47"/>
      <c r="P306" s="47">
        <f t="shared" si="8"/>
        <v>3.3534703323450657E-6</v>
      </c>
      <c r="Q306" s="48">
        <f t="shared" si="9"/>
        <v>0.99999826758090826</v>
      </c>
      <c r="R306" s="47"/>
    </row>
    <row r="307" spans="4:18" s="1" customFormat="1">
      <c r="D307" s="5"/>
      <c r="E307" s="5"/>
      <c r="F307" s="5"/>
      <c r="G307" s="5"/>
      <c r="H307" s="5"/>
      <c r="K307" s="3"/>
      <c r="L307" s="47">
        <v>5.95</v>
      </c>
      <c r="M307" s="47"/>
      <c r="N307" s="47"/>
      <c r="O307" s="47"/>
      <c r="P307" s="47">
        <f t="shared" si="8"/>
        <v>3.2189498773914815E-6</v>
      </c>
      <c r="Q307" s="48">
        <f t="shared" si="9"/>
        <v>0.99999833329542887</v>
      </c>
      <c r="R307" s="47"/>
    </row>
    <row r="308" spans="4:18" s="1" customFormat="1">
      <c r="D308" s="5"/>
      <c r="E308" s="5"/>
      <c r="F308" s="5"/>
      <c r="G308" s="5"/>
      <c r="H308" s="5"/>
      <c r="K308" s="3"/>
      <c r="L308" s="48">
        <v>5.97</v>
      </c>
      <c r="M308" s="47"/>
      <c r="N308" s="47"/>
      <c r="O308" s="47"/>
      <c r="P308" s="47">
        <f t="shared" si="8"/>
        <v>3.0901087314300406E-6</v>
      </c>
      <c r="Q308" s="48">
        <f t="shared" si="9"/>
        <v>0.99999839637676269</v>
      </c>
      <c r="R308" s="47"/>
    </row>
    <row r="309" spans="4:18" s="1" customFormat="1">
      <c r="D309" s="5"/>
      <c r="E309" s="5"/>
      <c r="F309" s="5"/>
      <c r="G309" s="5"/>
      <c r="H309" s="5"/>
      <c r="K309" s="3"/>
      <c r="L309" s="47">
        <v>5.99</v>
      </c>
      <c r="M309" s="47"/>
      <c r="N309" s="47"/>
      <c r="O309" s="47"/>
      <c r="P309" s="47">
        <f t="shared" si="8"/>
        <v>2.9666953723608031E-6</v>
      </c>
      <c r="Q309" s="48">
        <f t="shared" si="9"/>
        <v>0.99999845693596079</v>
      </c>
      <c r="R309" s="47"/>
    </row>
    <row r="310" spans="4:18" s="1" customFormat="1">
      <c r="D310" s="5"/>
      <c r="E310" s="5"/>
      <c r="F310" s="5"/>
      <c r="G310" s="5"/>
      <c r="H310" s="5"/>
      <c r="K310" s="3"/>
      <c r="L310" s="48">
        <v>6.01</v>
      </c>
      <c r="M310" s="47"/>
      <c r="N310" s="47"/>
      <c r="O310" s="47"/>
      <c r="P310" s="47">
        <f t="shared" si="8"/>
        <v>2.8484699277988611E-6</v>
      </c>
      <c r="Q310" s="48">
        <f t="shared" si="9"/>
        <v>0.99999851507916127</v>
      </c>
      <c r="R310" s="47"/>
    </row>
    <row r="311" spans="4:18" s="1" customFormat="1">
      <c r="D311" s="5"/>
      <c r="E311" s="5"/>
      <c r="F311" s="5"/>
      <c r="G311" s="5"/>
      <c r="H311" s="5"/>
      <c r="K311" s="3"/>
      <c r="L311" s="47">
        <v>6.03</v>
      </c>
      <c r="M311" s="47"/>
      <c r="N311" s="47"/>
      <c r="O311" s="47"/>
      <c r="P311" s="47">
        <f t="shared" si="8"/>
        <v>2.7352036123443003E-6</v>
      </c>
      <c r="Q311" s="48">
        <f t="shared" si="9"/>
        <v>0.99999857090781641</v>
      </c>
      <c r="R311" s="47"/>
    </row>
    <row r="312" spans="4:18" s="1" customFormat="1">
      <c r="D312" s="5"/>
      <c r="E312" s="5"/>
      <c r="F312" s="5"/>
      <c r="G312" s="5"/>
      <c r="H312" s="5"/>
      <c r="K312" s="3"/>
      <c r="L312" s="48">
        <v>6.05</v>
      </c>
      <c r="M312" s="47"/>
      <c r="N312" s="47"/>
      <c r="O312" s="47"/>
      <c r="P312" s="47">
        <f t="shared" si="8"/>
        <v>2.6266781931269268E-6</v>
      </c>
      <c r="Q312" s="48">
        <f t="shared" si="9"/>
        <v>0.99999862451890953</v>
      </c>
      <c r="R312" s="47"/>
    </row>
    <row r="313" spans="4:18" s="1" customFormat="1">
      <c r="D313" s="5"/>
      <c r="E313" s="5"/>
      <c r="F313" s="5"/>
      <c r="G313" s="5"/>
      <c r="H313" s="5"/>
      <c r="K313" s="3"/>
      <c r="L313" s="47">
        <v>6.07</v>
      </c>
      <c r="M313" s="47"/>
      <c r="N313" s="47"/>
      <c r="O313" s="47"/>
      <c r="P313" s="47">
        <f t="shared" si="8"/>
        <v>2.5226854821516711E-6</v>
      </c>
      <c r="Q313" s="48">
        <f t="shared" si="9"/>
        <v>0.99999867600516013</v>
      </c>
      <c r="R313" s="47"/>
    </row>
    <row r="314" spans="4:18" s="1" customFormat="1">
      <c r="D314" s="5"/>
      <c r="E314" s="5"/>
      <c r="F314" s="5"/>
      <c r="G314" s="5"/>
      <c r="H314" s="5"/>
      <c r="K314" s="3"/>
      <c r="L314" s="48">
        <v>6.09</v>
      </c>
      <c r="M314" s="47"/>
      <c r="N314" s="47"/>
      <c r="O314" s="47"/>
      <c r="P314" s="47">
        <f t="shared" si="8"/>
        <v>2.4230268540501157E-6</v>
      </c>
      <c r="Q314" s="48">
        <f t="shared" si="9"/>
        <v>0.99999872545522062</v>
      </c>
      <c r="R314" s="47"/>
    </row>
    <row r="315" spans="4:18" s="1" customFormat="1">
      <c r="D315" s="5"/>
      <c r="E315" s="5"/>
      <c r="F315" s="5"/>
      <c r="G315" s="5"/>
      <c r="H315" s="5"/>
      <c r="K315" s="3"/>
      <c r="L315" s="47">
        <v>6.11</v>
      </c>
      <c r="M315" s="47"/>
      <c r="N315" s="47"/>
      <c r="O315" s="47"/>
      <c r="P315" s="47">
        <f t="shared" si="8"/>
        <v>2.3275127879185472E-6</v>
      </c>
      <c r="Q315" s="48">
        <f t="shared" si="9"/>
        <v>0.99999877295386275</v>
      </c>
      <c r="R315" s="47"/>
    </row>
    <row r="316" spans="4:18" s="1" customFormat="1">
      <c r="D316" s="5"/>
      <c r="E316" s="5"/>
      <c r="F316" s="5"/>
      <c r="G316" s="5"/>
      <c r="H316" s="5"/>
      <c r="K316" s="3"/>
      <c r="L316" s="48">
        <v>6.13</v>
      </c>
      <c r="M316" s="47"/>
      <c r="N316" s="47"/>
      <c r="O316" s="47"/>
      <c r="P316" s="47">
        <f t="shared" si="8"/>
        <v>2.2359624319941262E-6</v>
      </c>
      <c r="Q316" s="48">
        <f t="shared" si="9"/>
        <v>0.999998818582155</v>
      </c>
      <c r="R316" s="47"/>
    </row>
    <row r="317" spans="4:18" s="1" customFormat="1">
      <c r="D317" s="5"/>
      <c r="E317" s="5"/>
      <c r="F317" s="5"/>
      <c r="G317" s="5"/>
      <c r="H317" s="5"/>
      <c r="K317" s="3"/>
      <c r="L317" s="47">
        <v>6.15</v>
      </c>
      <c r="M317" s="47"/>
      <c r="N317" s="47"/>
      <c r="O317" s="47"/>
      <c r="P317" s="47">
        <f t="shared" si="8"/>
        <v>2.1482031899874808E-6</v>
      </c>
      <c r="Q317" s="48">
        <f t="shared" si="9"/>
        <v>0.99999886241763236</v>
      </c>
      <c r="R317" s="47"/>
    </row>
    <row r="318" spans="4:18" s="1" customFormat="1">
      <c r="D318" s="5"/>
      <c r="E318" s="5"/>
      <c r="F318" s="5"/>
      <c r="G318" s="5"/>
      <c r="H318" s="5"/>
      <c r="K318" s="3"/>
      <c r="L318" s="48">
        <v>6.17</v>
      </c>
      <c r="M318" s="47"/>
      <c r="N318" s="47"/>
      <c r="O318" s="47"/>
      <c r="P318" s="47">
        <f t="shared" si="8"/>
        <v>2.0640703279537509E-6</v>
      </c>
      <c r="Q318" s="48">
        <f t="shared" si="9"/>
        <v>0.99999890453445683</v>
      </c>
      <c r="R318" s="47"/>
    </row>
    <row r="319" spans="4:18" s="1" customFormat="1">
      <c r="D319" s="5"/>
      <c r="E319" s="5"/>
      <c r="F319" s="5"/>
      <c r="G319" s="5"/>
      <c r="H319" s="5"/>
      <c r="K319" s="3"/>
      <c r="L319" s="47">
        <v>6.19</v>
      </c>
      <c r="M319" s="47"/>
      <c r="N319" s="47"/>
      <c r="O319" s="47"/>
      <c r="P319" s="47">
        <f t="shared" si="8"/>
        <v>1.983406600643306E-6</v>
      </c>
      <c r="Q319" s="48">
        <f t="shared" si="9"/>
        <v>0.99999894500357145</v>
      </c>
      <c r="R319" s="47"/>
    </row>
    <row r="320" spans="4:18" s="1" customFormat="1">
      <c r="D320" s="5"/>
      <c r="E320" s="5"/>
      <c r="F320" s="5"/>
      <c r="G320" s="5"/>
      <c r="H320" s="5"/>
      <c r="K320" s="3"/>
      <c r="L320" s="48">
        <v>6.21</v>
      </c>
      <c r="M320" s="47"/>
      <c r="N320" s="47"/>
      <c r="O320" s="47"/>
      <c r="P320" s="47">
        <f t="shared" si="8"/>
        <v>1.9060618963305653E-6</v>
      </c>
      <c r="Q320" s="48">
        <f t="shared" si="9"/>
        <v>0.99999898389284614</v>
      </c>
      <c r="R320" s="47"/>
    </row>
    <row r="321" spans="4:18" s="1" customFormat="1">
      <c r="D321" s="5"/>
      <c r="E321" s="5"/>
      <c r="F321" s="5"/>
      <c r="G321" s="5"/>
      <c r="H321" s="5"/>
      <c r="K321" s="3"/>
      <c r="L321" s="47">
        <v>6.23</v>
      </c>
      <c r="M321" s="47"/>
      <c r="N321" s="47"/>
      <c r="O321" s="47"/>
      <c r="P321" s="47">
        <f t="shared" si="8"/>
        <v>1.8318928991719953E-6</v>
      </c>
      <c r="Q321" s="48">
        <f t="shared" si="9"/>
        <v>0.99999902126721729</v>
      </c>
      <c r="R321" s="47"/>
    </row>
    <row r="322" spans="4:18" s="1" customFormat="1">
      <c r="D322" s="5"/>
      <c r="E322" s="5"/>
      <c r="F322" s="5"/>
      <c r="G322" s="5"/>
      <c r="H322" s="5"/>
      <c r="K322" s="3"/>
      <c r="L322" s="48">
        <v>6.25</v>
      </c>
      <c r="M322" s="47"/>
      <c r="N322" s="47"/>
      <c r="O322" s="47"/>
      <c r="P322" s="47">
        <f t="shared" si="8"/>
        <v>1.7607627681953933E-6</v>
      </c>
      <c r="Q322" s="48">
        <f t="shared" si="9"/>
        <v>0.99999905718881987</v>
      </c>
      <c r="R322" s="47"/>
    </row>
    <row r="323" spans="4:18" s="1" customFormat="1">
      <c r="D323" s="5"/>
      <c r="E323" s="5"/>
      <c r="F323" s="5"/>
      <c r="G323" s="5"/>
      <c r="H323" s="5"/>
      <c r="K323" s="3"/>
      <c r="L323" s="47">
        <v>6.27</v>
      </c>
      <c r="M323" s="47"/>
      <c r="N323" s="47"/>
      <c r="O323" s="47"/>
      <c r="P323" s="47">
        <f t="shared" si="8"/>
        <v>1.6925408320698768E-6</v>
      </c>
      <c r="Q323" s="48">
        <f t="shared" si="9"/>
        <v>0.99999909171711465</v>
      </c>
      <c r="R323" s="47"/>
    </row>
    <row r="324" spans="4:18" s="1" customFormat="1">
      <c r="D324" s="5"/>
      <c r="E324" s="5"/>
      <c r="F324" s="5"/>
      <c r="G324" s="5"/>
      <c r="H324" s="5"/>
      <c r="K324" s="3"/>
      <c r="L324" s="48">
        <v>6.29</v>
      </c>
      <c r="M324" s="47"/>
      <c r="N324" s="47"/>
      <c r="O324" s="47"/>
      <c r="P324" s="47">
        <f t="shared" si="8"/>
        <v>1.6271022988511096E-6</v>
      </c>
      <c r="Q324" s="48">
        <f t="shared" si="9"/>
        <v>0.999999124909008</v>
      </c>
      <c r="R324" s="47"/>
    </row>
    <row r="325" spans="4:18" s="1" customFormat="1">
      <c r="D325" s="5"/>
      <c r="E325" s="5"/>
      <c r="F325" s="5"/>
      <c r="G325" s="5"/>
      <c r="H325" s="5"/>
      <c r="K325" s="3"/>
      <c r="L325" s="47">
        <v>6.31</v>
      </c>
      <c r="M325" s="47"/>
      <c r="N325" s="47"/>
      <c r="O325" s="47"/>
      <c r="P325" s="47">
        <f t="shared" si="8"/>
        <v>1.5643279799389995E-6</v>
      </c>
      <c r="Q325" s="48">
        <f t="shared" si="9"/>
        <v>0.99999915681896689</v>
      </c>
      <c r="R325" s="47"/>
    </row>
    <row r="326" spans="4:18" s="1" customFormat="1">
      <c r="D326" s="5"/>
      <c r="E326" s="5"/>
      <c r="F326" s="5"/>
      <c r="G326" s="5"/>
      <c r="H326" s="5"/>
      <c r="K326" s="3"/>
      <c r="L326" s="48">
        <v>6.33</v>
      </c>
      <c r="M326" s="47"/>
      <c r="N326" s="47"/>
      <c r="O326" s="47"/>
      <c r="P326" s="47">
        <f t="shared" si="8"/>
        <v>1.50410402752525E-6</v>
      </c>
      <c r="Q326" s="48">
        <f t="shared" si="9"/>
        <v>0.99999918749912842</v>
      </c>
      <c r="R326" s="47"/>
    </row>
    <row r="327" spans="4:18" s="1" customFormat="1">
      <c r="D327" s="5"/>
      <c r="E327" s="5"/>
      <c r="F327" s="5"/>
      <c r="G327" s="5"/>
      <c r="H327" s="5"/>
      <c r="K327" s="3"/>
      <c r="L327" s="47">
        <v>6.35</v>
      </c>
      <c r="M327" s="47"/>
      <c r="N327" s="47"/>
      <c r="O327" s="47"/>
      <c r="P327" s="47">
        <f t="shared" si="8"/>
        <v>1.4463216848462347E-6</v>
      </c>
      <c r="Q327" s="48">
        <f t="shared" si="9"/>
        <v>0.99999921699940431</v>
      </c>
      <c r="R327" s="47"/>
    </row>
    <row r="328" spans="4:18" s="1" customFormat="1">
      <c r="D328" s="5"/>
      <c r="E328" s="5"/>
      <c r="F328" s="5"/>
      <c r="G328" s="5"/>
      <c r="H328" s="5"/>
      <c r="K328" s="3"/>
      <c r="L328" s="48">
        <v>6.37</v>
      </c>
      <c r="M328" s="47"/>
      <c r="N328" s="47"/>
      <c r="O328" s="47"/>
      <c r="P328" s="47">
        <f t="shared" si="8"/>
        <v>1.3908770485925775E-6</v>
      </c>
      <c r="Q328" s="48">
        <f t="shared" si="9"/>
        <v>0.99999924536757956</v>
      </c>
      <c r="R328" s="47"/>
    </row>
    <row r="329" spans="4:18" s="1" customFormat="1">
      <c r="D329" s="5"/>
      <c r="E329" s="5"/>
      <c r="F329" s="5"/>
      <c r="G329" s="5"/>
      <c r="H329" s="5"/>
      <c r="K329" s="3"/>
      <c r="L329" s="47">
        <v>6.39</v>
      </c>
      <c r="M329" s="47"/>
      <c r="N329" s="47"/>
      <c r="O329" s="47"/>
      <c r="P329" s="47">
        <f t="shared" si="8"/>
        <v>1.3376708428611244E-6</v>
      </c>
      <c r="Q329" s="48">
        <f t="shared" si="9"/>
        <v>0.99999927264940813</v>
      </c>
      <c r="R329" s="47"/>
    </row>
    <row r="330" spans="4:18" s="1" customFormat="1">
      <c r="D330" s="5"/>
      <c r="E330" s="5"/>
      <c r="F330" s="5"/>
      <c r="G330" s="5"/>
      <c r="H330" s="5"/>
      <c r="K330" s="3"/>
      <c r="L330" s="48">
        <v>6.41</v>
      </c>
      <c r="M330" s="47"/>
      <c r="N330" s="47"/>
      <c r="O330" s="47"/>
      <c r="P330" s="47">
        <f t="shared" si="8"/>
        <v>1.286608204066725E-6</v>
      </c>
      <c r="Q330" s="48">
        <f t="shared" si="9"/>
        <v>0.99999929888870276</v>
      </c>
      <c r="R330" s="47"/>
    </row>
    <row r="331" spans="4:18" s="1" customFormat="1">
      <c r="D331" s="5"/>
      <c r="E331" s="5"/>
      <c r="F331" s="5"/>
      <c r="G331" s="5"/>
      <c r="H331" s="5"/>
      <c r="K331" s="3"/>
      <c r="L331" s="47">
        <v>6.43</v>
      </c>
      <c r="M331" s="47"/>
      <c r="N331" s="47"/>
      <c r="O331" s="47"/>
      <c r="P331" s="47">
        <f t="shared" ref="P331:P394" si="10">($O$10/($M$10*$N$10))*(($B$4/$B$5)^($B$4/2))*(L331^(($B$4/2)-1))*((1+($B$4/$B$5)*L331)^(-($B$4+$B$5)/2))</f>
        <v>1.2375984762621673E-6</v>
      </c>
      <c r="Q331" s="48">
        <f t="shared" ref="Q331:Q394" si="11">1-FDIST(L331,$B$4,$B$5)</f>
        <v>0.99999932412742143</v>
      </c>
      <c r="R331" s="47"/>
    </row>
    <row r="332" spans="4:18" s="1" customFormat="1">
      <c r="D332" s="5"/>
      <c r="E332" s="5"/>
      <c r="F332" s="5"/>
      <c r="G332" s="5"/>
      <c r="H332" s="5"/>
      <c r="K332" s="3"/>
      <c r="L332" s="48">
        <v>6.45</v>
      </c>
      <c r="M332" s="47"/>
      <c r="N332" s="47"/>
      <c r="O332" s="47"/>
      <c r="P332" s="47">
        <f t="shared" si="10"/>
        <v>1.1905550163430142E-6</v>
      </c>
      <c r="Q332" s="48">
        <f t="shared" si="11"/>
        <v>0.99999934840574944</v>
      </c>
      <c r="R332" s="47"/>
    </row>
    <row r="333" spans="4:18" s="1" customFormat="1">
      <c r="D333" s="5"/>
      <c r="E333" s="5"/>
      <c r="F333" s="5"/>
      <c r="G333" s="5"/>
      <c r="H333" s="5"/>
      <c r="K333" s="3"/>
      <c r="L333" s="47">
        <v>6.47</v>
      </c>
      <c r="M333" s="47"/>
      <c r="N333" s="47"/>
      <c r="O333" s="47"/>
      <c r="P333" s="47">
        <f t="shared" si="10"/>
        <v>1.1453950086416236E-6</v>
      </c>
      <c r="Q333" s="48">
        <f t="shared" si="11"/>
        <v>0.99999937176217768</v>
      </c>
      <c r="R333" s="47"/>
    </row>
    <row r="334" spans="4:18" s="1" customFormat="1">
      <c r="D334" s="5"/>
      <c r="E334" s="5"/>
      <c r="F334" s="5"/>
      <c r="G334" s="5"/>
      <c r="H334" s="5"/>
      <c r="K334" s="3"/>
      <c r="L334" s="48">
        <v>6.49</v>
      </c>
      <c r="M334" s="47"/>
      <c r="N334" s="47"/>
      <c r="O334" s="47"/>
      <c r="P334" s="47">
        <f t="shared" si="10"/>
        <v>1.1020392884401994E-6</v>
      </c>
      <c r="Q334" s="48">
        <f t="shared" si="11"/>
        <v>0.99999939423357753</v>
      </c>
      <c r="R334" s="47"/>
    </row>
    <row r="335" spans="4:18" s="1" customFormat="1">
      <c r="D335" s="5"/>
      <c r="E335" s="5"/>
      <c r="F335" s="5"/>
      <c r="G335" s="5"/>
      <c r="H335" s="5"/>
      <c r="K335" s="3"/>
      <c r="L335" s="47">
        <v>6.51</v>
      </c>
      <c r="M335" s="47"/>
      <c r="N335" s="47"/>
      <c r="O335" s="47"/>
      <c r="P335" s="47">
        <f t="shared" si="10"/>
        <v>1.0604121739572345E-6</v>
      </c>
      <c r="Q335" s="48">
        <f t="shared" si="11"/>
        <v>0.99999941585527252</v>
      </c>
      <c r="R335" s="47"/>
    </row>
    <row r="336" spans="4:18" s="1" customFormat="1">
      <c r="D336" s="5"/>
      <c r="E336" s="5"/>
      <c r="F336" s="5"/>
      <c r="G336" s="5"/>
      <c r="H336" s="5"/>
      <c r="K336" s="3"/>
      <c r="L336" s="48">
        <v>6.53</v>
      </c>
      <c r="M336" s="47"/>
      <c r="N336" s="47"/>
      <c r="O336" s="47"/>
      <c r="P336" s="47">
        <f t="shared" si="10"/>
        <v>1.0204413063847551E-6</v>
      </c>
      <c r="Q336" s="48">
        <f t="shared" si="11"/>
        <v>0.99999943666110547</v>
      </c>
      <c r="R336" s="47"/>
    </row>
    <row r="337" spans="4:18" s="1" customFormat="1">
      <c r="D337" s="5"/>
      <c r="E337" s="5"/>
      <c r="F337" s="5"/>
      <c r="G337" s="5"/>
      <c r="H337" s="5"/>
      <c r="K337" s="3"/>
      <c r="L337" s="47">
        <v>6.55</v>
      </c>
      <c r="M337" s="47"/>
      <c r="N337" s="47"/>
      <c r="O337" s="47"/>
      <c r="P337" s="47">
        <f t="shared" si="10"/>
        <v>9.8205749757558384E-7</v>
      </c>
      <c r="Q337" s="48">
        <f t="shared" si="11"/>
        <v>0.99999945668350443</v>
      </c>
      <c r="R337" s="47"/>
    </row>
    <row r="338" spans="4:18" s="1" customFormat="1">
      <c r="D338" s="5"/>
      <c r="E338" s="5"/>
      <c r="F338" s="5"/>
      <c r="G338" s="5"/>
      <c r="H338" s="5"/>
      <c r="K338" s="3"/>
      <c r="L338" s="48">
        <v>6.57</v>
      </c>
      <c r="M338" s="47"/>
      <c r="N338" s="47"/>
      <c r="O338" s="47"/>
      <c r="P338" s="47">
        <f t="shared" si="10"/>
        <v>9.451945850006229E-7</v>
      </c>
      <c r="Q338" s="48">
        <f t="shared" si="11"/>
        <v>0.99999947595354399</v>
      </c>
      <c r="R338" s="47"/>
    </row>
    <row r="339" spans="4:18" s="1" customFormat="1">
      <c r="D339" s="5"/>
      <c r="E339" s="5"/>
      <c r="F339" s="5"/>
      <c r="G339" s="5"/>
      <c r="H339" s="5"/>
      <c r="K339" s="3"/>
      <c r="L339" s="47">
        <v>6.59</v>
      </c>
      <c r="M339" s="47"/>
      <c r="N339" s="47"/>
      <c r="O339" s="47"/>
      <c r="P339" s="47">
        <f t="shared" si="10"/>
        <v>9.0978929361554464E-7</v>
      </c>
      <c r="Q339" s="48">
        <f t="shared" si="11"/>
        <v>0.99999949450100467</v>
      </c>
      <c r="R339" s="47"/>
    </row>
    <row r="340" spans="4:18" s="1" customFormat="1">
      <c r="D340" s="5"/>
      <c r="E340" s="5"/>
      <c r="F340" s="5"/>
      <c r="G340" s="5"/>
      <c r="H340" s="5"/>
      <c r="K340" s="3"/>
      <c r="L340" s="48">
        <v>6.61</v>
      </c>
      <c r="M340" s="47"/>
      <c r="N340" s="47"/>
      <c r="O340" s="47"/>
      <c r="P340" s="47">
        <f t="shared" si="10"/>
        <v>8.7578110429502486E-7</v>
      </c>
      <c r="Q340" s="48">
        <f t="shared" si="11"/>
        <v>0.99999951235442919</v>
      </c>
      <c r="R340" s="47"/>
    </row>
    <row r="341" spans="4:18" s="1" customFormat="1">
      <c r="D341" s="5"/>
      <c r="E341" s="5"/>
      <c r="F341" s="5"/>
      <c r="G341" s="5"/>
      <c r="H341" s="5"/>
      <c r="K341" s="3"/>
      <c r="L341" s="47">
        <v>6.63</v>
      </c>
      <c r="M341" s="47"/>
      <c r="N341" s="47"/>
      <c r="O341" s="47"/>
      <c r="P341" s="47">
        <f t="shared" si="10"/>
        <v>8.4311212851008057E-7</v>
      </c>
      <c r="Q341" s="48">
        <f t="shared" si="11"/>
        <v>0.99999952954117644</v>
      </c>
      <c r="R341" s="47"/>
    </row>
    <row r="342" spans="4:18" s="1" customFormat="1">
      <c r="D342" s="5"/>
      <c r="E342" s="5"/>
      <c r="F342" s="5"/>
      <c r="G342" s="5"/>
      <c r="H342" s="5"/>
      <c r="K342" s="3"/>
      <c r="L342" s="48">
        <v>6.65</v>
      </c>
      <c r="M342" s="47"/>
      <c r="N342" s="47"/>
      <c r="O342" s="47"/>
      <c r="P342" s="47">
        <f t="shared" si="10"/>
        <v>8.1172698894060061E-7</v>
      </c>
      <c r="Q342" s="48">
        <f t="shared" si="11"/>
        <v>0.99999954608747277</v>
      </c>
      <c r="R342" s="47"/>
    </row>
    <row r="343" spans="4:18" s="1" customFormat="1">
      <c r="D343" s="5"/>
      <c r="E343" s="5"/>
      <c r="F343" s="5"/>
      <c r="G343" s="5"/>
      <c r="H343" s="5"/>
      <c r="K343" s="3"/>
      <c r="L343" s="47">
        <v>6.67</v>
      </c>
      <c r="M343" s="47"/>
      <c r="N343" s="47"/>
      <c r="O343" s="47"/>
      <c r="P343" s="47">
        <f t="shared" si="10"/>
        <v>7.8157270573117943E-7</v>
      </c>
      <c r="Q343" s="48">
        <f t="shared" si="11"/>
        <v>0.99999956201846119</v>
      </c>
      <c r="R343" s="47"/>
    </row>
    <row r="344" spans="4:18" s="1" customFormat="1">
      <c r="D344" s="5"/>
      <c r="E344" s="5"/>
      <c r="F344" s="5"/>
      <c r="G344" s="5"/>
      <c r="H344" s="5"/>
      <c r="K344" s="3"/>
      <c r="L344" s="48">
        <v>6.69</v>
      </c>
      <c r="M344" s="47"/>
      <c r="N344" s="47"/>
      <c r="O344" s="47"/>
      <c r="P344" s="47">
        <f t="shared" si="10"/>
        <v>7.525985881128851E-7</v>
      </c>
      <c r="Q344" s="48">
        <f t="shared" si="11"/>
        <v>0.99999957735824829</v>
      </c>
      <c r="R344" s="47"/>
    </row>
    <row r="345" spans="4:18" s="1" customFormat="1">
      <c r="D345" s="5"/>
      <c r="E345" s="5"/>
      <c r="F345" s="5"/>
      <c r="G345" s="5"/>
      <c r="H345" s="5"/>
      <c r="K345" s="3"/>
      <c r="L345" s="47">
        <v>6.71</v>
      </c>
      <c r="M345" s="47"/>
      <c r="N345" s="47"/>
      <c r="O345" s="47"/>
      <c r="P345" s="47">
        <f t="shared" si="10"/>
        <v>7.2475613112806898E-7</v>
      </c>
      <c r="Q345" s="48">
        <f t="shared" si="11"/>
        <v>0.9999995921299486</v>
      </c>
      <c r="R345" s="47"/>
    </row>
    <row r="346" spans="4:18" s="1" customFormat="1">
      <c r="D346" s="5"/>
      <c r="E346" s="5"/>
      <c r="F346" s="5"/>
      <c r="G346" s="5"/>
      <c r="H346" s="5"/>
      <c r="K346" s="3"/>
      <c r="L346" s="48">
        <v>6.73</v>
      </c>
      <c r="M346" s="47"/>
      <c r="N346" s="47"/>
      <c r="O346" s="47"/>
      <c r="P346" s="47">
        <f t="shared" si="10"/>
        <v>6.9799891720841184E-7</v>
      </c>
      <c r="Q346" s="48">
        <f t="shared" si="11"/>
        <v>0.99999960635572804</v>
      </c>
      <c r="R346" s="47"/>
    </row>
    <row r="347" spans="4:18" s="1" customFormat="1">
      <c r="D347" s="5"/>
      <c r="E347" s="5"/>
      <c r="F347" s="5"/>
      <c r="G347" s="5"/>
      <c r="H347" s="5"/>
      <c r="K347" s="3"/>
      <c r="L347" s="47">
        <v>6.75</v>
      </c>
      <c r="M347" s="47"/>
      <c r="N347" s="47"/>
      <c r="O347" s="47"/>
      <c r="P347" s="47">
        <f t="shared" si="10"/>
        <v>6.7228252236926446E-7</v>
      </c>
      <c r="Q347" s="48">
        <f t="shared" si="11"/>
        <v>0.99999962005684373</v>
      </c>
      <c r="R347" s="47"/>
    </row>
    <row r="348" spans="4:18" s="1" customFormat="1">
      <c r="D348" s="5"/>
      <c r="E348" s="5"/>
      <c r="F348" s="5"/>
      <c r="G348" s="5"/>
      <c r="H348" s="5"/>
      <c r="K348" s="3"/>
      <c r="L348" s="48">
        <v>6.77</v>
      </c>
      <c r="M348" s="47"/>
      <c r="N348" s="47"/>
      <c r="O348" s="47"/>
      <c r="P348" s="47">
        <f t="shared" si="10"/>
        <v>6.4756442679523685E-7</v>
      </c>
      <c r="Q348" s="48">
        <f t="shared" si="11"/>
        <v>0.9999996332536838</v>
      </c>
      <c r="R348" s="47"/>
    </row>
    <row r="349" spans="4:18" s="1" customFormat="1">
      <c r="D349" s="5"/>
      <c r="E349" s="5"/>
      <c r="F349" s="5"/>
      <c r="G349" s="5"/>
      <c r="H349" s="5"/>
      <c r="K349" s="3"/>
      <c r="L349" s="47">
        <v>6.79</v>
      </c>
      <c r="M349" s="47"/>
      <c r="N349" s="47"/>
      <c r="O349" s="47"/>
      <c r="P349" s="47">
        <f t="shared" si="10"/>
        <v>6.2380392960339295E-7</v>
      </c>
      <c r="Q349" s="48">
        <f t="shared" si="11"/>
        <v>0.99999964596580437</v>
      </c>
      <c r="R349" s="47"/>
    </row>
    <row r="350" spans="4:18" s="1" customFormat="1">
      <c r="D350" s="5"/>
      <c r="E350" s="5"/>
      <c r="F350" s="5"/>
      <c r="G350" s="5"/>
      <c r="H350" s="5"/>
      <c r="K350" s="3"/>
      <c r="L350" s="48">
        <v>6.81</v>
      </c>
      <c r="M350" s="47"/>
      <c r="N350" s="47"/>
      <c r="O350" s="47"/>
      <c r="P350" s="47">
        <f t="shared" si="10"/>
        <v>6.0096206758120075E-7</v>
      </c>
      <c r="Q350" s="48">
        <f t="shared" si="11"/>
        <v>0.9999996582119649</v>
      </c>
      <c r="R350" s="47"/>
    </row>
    <row r="351" spans="4:18" s="1" customFormat="1">
      <c r="D351" s="5"/>
      <c r="E351" s="5"/>
      <c r="F351" s="5"/>
      <c r="G351" s="5"/>
      <c r="H351" s="5"/>
      <c r="K351" s="3"/>
      <c r="L351" s="47">
        <v>6.83</v>
      </c>
      <c r="M351" s="47"/>
      <c r="N351" s="47"/>
      <c r="O351" s="47"/>
      <c r="P351" s="47">
        <f t="shared" si="10"/>
        <v>5.7900153770658678E-7</v>
      </c>
      <c r="Q351" s="48">
        <f t="shared" si="11"/>
        <v>0.99999967001016232</v>
      </c>
      <c r="R351" s="47"/>
    </row>
    <row r="352" spans="4:18" s="1" customFormat="1">
      <c r="D352" s="5"/>
      <c r="E352" s="5"/>
      <c r="F352" s="5"/>
      <c r="G352" s="5"/>
      <c r="H352" s="5"/>
      <c r="K352" s="3"/>
      <c r="L352" s="48">
        <v>6.85</v>
      </c>
      <c r="M352" s="47"/>
      <c r="N352" s="47"/>
      <c r="O352" s="47"/>
      <c r="P352" s="47">
        <f t="shared" si="10"/>
        <v>5.5788662326715425E-7</v>
      </c>
      <c r="Q352" s="48">
        <f t="shared" si="11"/>
        <v>0.99999968137766349</v>
      </c>
      <c r="R352" s="47"/>
    </row>
    <row r="353" spans="4:18" s="1" customFormat="1">
      <c r="D353" s="5"/>
      <c r="E353" s="5"/>
      <c r="F353" s="5"/>
      <c r="G353" s="5"/>
      <c r="H353" s="5"/>
      <c r="K353" s="3"/>
      <c r="L353" s="47">
        <v>6.87</v>
      </c>
      <c r="M353" s="47"/>
      <c r="N353" s="47"/>
      <c r="O353" s="47"/>
      <c r="P353" s="47">
        <f t="shared" si="10"/>
        <v>5.3758312340472253E-7</v>
      </c>
      <c r="Q353" s="48">
        <f t="shared" si="11"/>
        <v>0.99999969233103636</v>
      </c>
      <c r="R353" s="47"/>
    </row>
    <row r="354" spans="4:18" s="1" customFormat="1">
      <c r="D354" s="5"/>
      <c r="E354" s="5"/>
      <c r="F354" s="5"/>
      <c r="G354" s="5"/>
      <c r="H354" s="5"/>
      <c r="K354" s="3"/>
      <c r="L354" s="48">
        <v>6.89</v>
      </c>
      <c r="M354" s="47"/>
      <c r="N354" s="47"/>
      <c r="O354" s="47"/>
      <c r="P354" s="47">
        <f t="shared" si="10"/>
        <v>5.1805828592020224E-7</v>
      </c>
      <c r="Q354" s="48">
        <f t="shared" si="11"/>
        <v>0.99999970288617923</v>
      </c>
      <c r="R354" s="47"/>
    </row>
    <row r="355" spans="4:18" s="1" customFormat="1">
      <c r="D355" s="5"/>
      <c r="E355" s="5"/>
      <c r="F355" s="5"/>
      <c r="G355" s="5"/>
      <c r="H355" s="5"/>
      <c r="K355" s="3"/>
      <c r="L355" s="47">
        <v>6.91</v>
      </c>
      <c r="M355" s="47"/>
      <c r="N355" s="47"/>
      <c r="O355" s="47"/>
      <c r="P355" s="47">
        <f t="shared" si="10"/>
        <v>4.9928074318187296E-7</v>
      </c>
      <c r="Q355" s="48">
        <f t="shared" si="11"/>
        <v>0.99999971305834945</v>
      </c>
      <c r="R355" s="47"/>
    </row>
    <row r="356" spans="4:18" s="1" customFormat="1">
      <c r="D356" s="5"/>
      <c r="E356" s="5"/>
      <c r="F356" s="5"/>
      <c r="G356" s="5"/>
      <c r="H356" s="5"/>
      <c r="K356" s="3"/>
      <c r="L356" s="48">
        <v>6.93</v>
      </c>
      <c r="M356" s="47"/>
      <c r="N356" s="47"/>
      <c r="O356" s="47"/>
      <c r="P356" s="47">
        <f t="shared" si="10"/>
        <v>4.8122045098818041E-7</v>
      </c>
      <c r="Q356" s="48">
        <f t="shared" si="11"/>
        <v>0.9999997228621903</v>
      </c>
      <c r="R356" s="47"/>
    </row>
    <row r="357" spans="4:18" s="1" customFormat="1">
      <c r="D357" s="5"/>
      <c r="E357" s="5"/>
      <c r="F357" s="5"/>
      <c r="G357" s="5"/>
      <c r="H357" s="5"/>
      <c r="K357" s="3"/>
      <c r="L357" s="47">
        <v>6.95</v>
      </c>
      <c r="M357" s="47"/>
      <c r="N357" s="47"/>
      <c r="O357" s="47"/>
      <c r="P357" s="47">
        <f t="shared" si="10"/>
        <v>4.6384863024334136E-7</v>
      </c>
      <c r="Q357" s="48">
        <f t="shared" si="11"/>
        <v>0.99999973231175698</v>
      </c>
      <c r="R357" s="47"/>
    </row>
    <row r="358" spans="4:18" s="1" customFormat="1">
      <c r="D358" s="5"/>
      <c r="E358" s="5"/>
      <c r="F358" s="5"/>
      <c r="G358" s="5"/>
      <c r="H358" s="5"/>
      <c r="K358" s="3"/>
      <c r="L358" s="48">
        <v>6.97</v>
      </c>
      <c r="M358" s="47"/>
      <c r="N358" s="47"/>
      <c r="O358" s="47"/>
      <c r="P358" s="47">
        <f t="shared" si="10"/>
        <v>4.4713771131133461E-7</v>
      </c>
      <c r="Q358" s="48">
        <f t="shared" si="11"/>
        <v>0.99999974142054127</v>
      </c>
      <c r="R358" s="47"/>
    </row>
    <row r="359" spans="4:18" s="1" customFormat="1">
      <c r="D359" s="5"/>
      <c r="E359" s="5"/>
      <c r="F359" s="5"/>
      <c r="G359" s="5"/>
      <c r="H359" s="5"/>
      <c r="K359" s="3"/>
      <c r="L359" s="47">
        <v>6.99</v>
      </c>
      <c r="M359" s="47"/>
      <c r="N359" s="47"/>
      <c r="O359" s="47"/>
      <c r="P359" s="47">
        <f t="shared" si="10"/>
        <v>4.3106128092032833E-7</v>
      </c>
      <c r="Q359" s="48">
        <f t="shared" si="11"/>
        <v>0.99999975020149512</v>
      </c>
      <c r="R359" s="47"/>
    </row>
    <row r="360" spans="4:18" s="1" customFormat="1">
      <c r="D360" s="5"/>
      <c r="E360" s="5"/>
      <c r="F360" s="5"/>
      <c r="G360" s="5"/>
      <c r="H360" s="5"/>
      <c r="K360" s="3"/>
      <c r="L360" s="48">
        <v>7.01</v>
      </c>
      <c r="M360" s="47"/>
      <c r="N360" s="47"/>
      <c r="O360" s="47"/>
      <c r="P360" s="47">
        <f t="shared" si="10"/>
        <v>4.1559403149604339E-7</v>
      </c>
      <c r="Q360" s="48">
        <f t="shared" si="11"/>
        <v>0.99999975866705348</v>
      </c>
      <c r="R360" s="47"/>
    </row>
    <row r="361" spans="4:18" s="1" customFormat="1">
      <c r="D361" s="5"/>
      <c r="E361" s="5"/>
      <c r="F361" s="5"/>
      <c r="G361" s="5"/>
      <c r="H361" s="5"/>
      <c r="K361" s="3"/>
      <c r="L361" s="47">
        <v>7.03</v>
      </c>
      <c r="M361" s="47"/>
      <c r="N361" s="47"/>
      <c r="O361" s="47"/>
      <c r="P361" s="47">
        <f t="shared" si="10"/>
        <v>4.0071171280853287E-7</v>
      </c>
      <c r="Q361" s="48">
        <f t="shared" si="11"/>
        <v>0.9999997668291557</v>
      </c>
      <c r="R361" s="47"/>
    </row>
    <row r="362" spans="4:18" s="1" customFormat="1">
      <c r="D362" s="5"/>
      <c r="E362" s="5"/>
      <c r="F362" s="5"/>
      <c r="G362" s="5"/>
      <c r="H362" s="5"/>
      <c r="K362" s="3"/>
      <c r="L362" s="48">
        <v>7.05</v>
      </c>
      <c r="M362" s="47"/>
      <c r="N362" s="47"/>
      <c r="O362" s="47"/>
      <c r="P362" s="47">
        <f t="shared" si="10"/>
        <v>3.8639108582252932E-7</v>
      </c>
      <c r="Q362" s="48">
        <f t="shared" si="11"/>
        <v>0.99999977469926637</v>
      </c>
      <c r="R362" s="47"/>
    </row>
    <row r="363" spans="4:18" s="1" customFormat="1">
      <c r="D363" s="5"/>
      <c r="E363" s="5"/>
      <c r="F363" s="5"/>
      <c r="G363" s="5"/>
      <c r="H363" s="5"/>
      <c r="K363" s="3"/>
      <c r="L363" s="47">
        <v>7.07</v>
      </c>
      <c r="M363" s="47"/>
      <c r="N363" s="47"/>
      <c r="O363" s="47"/>
      <c r="P363" s="47">
        <f t="shared" si="10"/>
        <v>3.726098786469639E-7</v>
      </c>
      <c r="Q363" s="48">
        <f t="shared" si="11"/>
        <v>0.99999978228839503</v>
      </c>
      <c r="R363" s="47"/>
    </row>
    <row r="364" spans="4:18" s="1" customFormat="1">
      <c r="D364" s="5"/>
      <c r="E364" s="5"/>
      <c r="F364" s="5"/>
      <c r="G364" s="5"/>
      <c r="H364" s="5"/>
      <c r="K364" s="3"/>
      <c r="L364" s="48">
        <v>7.09</v>
      </c>
      <c r="M364" s="47"/>
      <c r="N364" s="47"/>
      <c r="O364" s="47"/>
      <c r="P364" s="47">
        <f t="shared" si="10"/>
        <v>3.5934674448436954E-7</v>
      </c>
      <c r="Q364" s="48">
        <f t="shared" si="11"/>
        <v>0.99999978960711511</v>
      </c>
      <c r="R364" s="47"/>
    </row>
    <row r="365" spans="4:18" s="1" customFormat="1">
      <c r="D365" s="5"/>
      <c r="E365" s="5"/>
      <c r="F365" s="5"/>
      <c r="G365" s="5"/>
      <c r="H365" s="5"/>
      <c r="K365" s="3"/>
      <c r="L365" s="47">
        <v>7.11</v>
      </c>
      <c r="M365" s="47"/>
      <c r="N365" s="47"/>
      <c r="O365" s="47"/>
      <c r="P365" s="47">
        <f t="shared" si="10"/>
        <v>3.4658122148575323E-7</v>
      </c>
      <c r="Q365" s="48">
        <f t="shared" si="11"/>
        <v>0.99999979666558203</v>
      </c>
      <c r="R365" s="47"/>
    </row>
    <row r="366" spans="4:18" s="1" customFormat="1">
      <c r="D366" s="5"/>
      <c r="E366" s="5"/>
      <c r="F366" s="5"/>
      <c r="G366" s="5"/>
      <c r="H366" s="5"/>
      <c r="K366" s="3"/>
      <c r="L366" s="48">
        <v>7.13</v>
      </c>
      <c r="M366" s="47"/>
      <c r="N366" s="47"/>
      <c r="O366" s="47"/>
      <c r="P366" s="47">
        <f t="shared" si="10"/>
        <v>3.3429369442116894E-7</v>
      </c>
      <c r="Q366" s="48">
        <f t="shared" si="11"/>
        <v>0.99999980347355044</v>
      </c>
      <c r="R366" s="47"/>
    </row>
    <row r="367" spans="4:18" s="1" customFormat="1">
      <c r="D367" s="5"/>
      <c r="E367" s="5"/>
      <c r="F367" s="5"/>
      <c r="G367" s="5"/>
      <c r="H367" s="5"/>
      <c r="K367" s="3"/>
      <c r="L367" s="47">
        <v>7.15</v>
      </c>
      <c r="M367" s="47"/>
      <c r="N367" s="47"/>
      <c r="O367" s="47"/>
      <c r="P367" s="47">
        <f t="shared" si="10"/>
        <v>3.2246535808055865E-7</v>
      </c>
      <c r="Q367" s="48">
        <f t="shared" si="11"/>
        <v>0.99999981004039096</v>
      </c>
      <c r="R367" s="47"/>
    </row>
    <row r="368" spans="4:18" s="1" customFormat="1">
      <c r="D368" s="5"/>
      <c r="E368" s="5"/>
      <c r="F368" s="5"/>
      <c r="G368" s="5"/>
      <c r="H368" s="5"/>
      <c r="K368" s="3"/>
      <c r="L368" s="48">
        <v>7.17</v>
      </c>
      <c r="M368" s="47"/>
      <c r="N368" s="47"/>
      <c r="O368" s="47"/>
      <c r="P368" s="47">
        <f t="shared" si="10"/>
        <v>3.1107818232369737E-7</v>
      </c>
      <c r="Q368" s="48">
        <f t="shared" si="11"/>
        <v>0.99999981637510571</v>
      </c>
      <c r="R368" s="47"/>
    </row>
    <row r="369" spans="4:18" s="1" customFormat="1">
      <c r="D369" s="5"/>
      <c r="E369" s="5"/>
      <c r="F369" s="5"/>
      <c r="G369" s="5"/>
      <c r="H369" s="5"/>
      <c r="K369" s="3"/>
      <c r="L369" s="47">
        <v>7.19</v>
      </c>
      <c r="M369" s="47"/>
      <c r="N369" s="47"/>
      <c r="O369" s="47"/>
      <c r="P369" s="47">
        <f t="shared" si="10"/>
        <v>3.0011487870188852E-7</v>
      </c>
      <c r="Q369" s="48">
        <f t="shared" si="11"/>
        <v>0.99999982248634389</v>
      </c>
      <c r="R369" s="47"/>
    </row>
    <row r="370" spans="4:18" s="1" customFormat="1">
      <c r="D370" s="5"/>
      <c r="E370" s="5"/>
      <c r="F370" s="5"/>
      <c r="G370" s="5"/>
      <c r="H370" s="5"/>
      <c r="K370" s="3"/>
      <c r="L370" s="48">
        <v>7.21</v>
      </c>
      <c r="M370" s="47"/>
      <c r="N370" s="47"/>
      <c r="O370" s="47"/>
      <c r="P370" s="47">
        <f t="shared" si="10"/>
        <v>2.8955886857798651E-7</v>
      </c>
      <c r="Q370" s="48">
        <f t="shared" si="11"/>
        <v>0.99999982838241597</v>
      </c>
      <c r="R370" s="47"/>
    </row>
    <row r="371" spans="4:18" s="1" customFormat="1">
      <c r="D371" s="5"/>
      <c r="E371" s="5"/>
      <c r="F371" s="5"/>
      <c r="G371" s="5"/>
      <c r="H371" s="5"/>
      <c r="K371" s="3"/>
      <c r="L371" s="47">
        <v>7.23</v>
      </c>
      <c r="M371" s="47"/>
      <c r="N371" s="47"/>
      <c r="O371" s="47"/>
      <c r="P371" s="47">
        <f t="shared" si="10"/>
        <v>2.7939425267471916E-7</v>
      </c>
      <c r="Q371" s="48">
        <f t="shared" si="11"/>
        <v>0.99999983407130777</v>
      </c>
      <c r="R371" s="47"/>
    </row>
    <row r="372" spans="4:18" s="1" customFormat="1">
      <c r="D372" s="5"/>
      <c r="E372" s="5"/>
      <c r="F372" s="5"/>
      <c r="G372" s="5"/>
      <c r="H372" s="5"/>
      <c r="K372" s="3"/>
      <c r="L372" s="48">
        <v>7.25</v>
      </c>
      <c r="M372" s="47"/>
      <c r="N372" s="47"/>
      <c r="O372" s="47"/>
      <c r="P372" s="47">
        <f t="shared" si="10"/>
        <v>2.6960578198481751E-7</v>
      </c>
      <c r="Q372" s="48">
        <f t="shared" si="11"/>
        <v>0.9999998395606936</v>
      </c>
      <c r="R372" s="47"/>
    </row>
    <row r="373" spans="4:18" s="1" customFormat="1">
      <c r="D373" s="5"/>
      <c r="E373" s="5"/>
      <c r="F373" s="5"/>
      <c r="G373" s="5"/>
      <c r="H373" s="5"/>
      <c r="K373" s="3"/>
      <c r="L373" s="47">
        <v>7.27</v>
      </c>
      <c r="M373" s="47"/>
      <c r="N373" s="47"/>
      <c r="O373" s="47"/>
      <c r="P373" s="47">
        <f t="shared" si="10"/>
        <v>2.6017882997958029E-7</v>
      </c>
      <c r="Q373" s="48">
        <f t="shared" si="11"/>
        <v>0.99999984485794902</v>
      </c>
      <c r="R373" s="47"/>
    </row>
    <row r="374" spans="4:18" s="1" customFormat="1">
      <c r="D374" s="5"/>
      <c r="E374" s="5"/>
      <c r="F374" s="5"/>
      <c r="G374" s="5"/>
      <c r="H374" s="5"/>
      <c r="K374" s="3"/>
      <c r="L374" s="48">
        <v>7.29</v>
      </c>
      <c r="M374" s="47"/>
      <c r="N374" s="47"/>
      <c r="O374" s="47"/>
      <c r="P374" s="47">
        <f t="shared" si="10"/>
        <v>2.5109936605559971E-7</v>
      </c>
      <c r="Q374" s="48">
        <f t="shared" si="11"/>
        <v>0.99999984997016322</v>
      </c>
      <c r="R374" s="47"/>
    </row>
    <row r="375" spans="4:18" s="1" customFormat="1">
      <c r="D375" s="5"/>
      <c r="E375" s="5"/>
      <c r="F375" s="5"/>
      <c r="G375" s="5"/>
      <c r="H375" s="5"/>
      <c r="K375" s="3"/>
      <c r="L375" s="47">
        <v>7.31</v>
      </c>
      <c r="M375" s="47"/>
      <c r="N375" s="47"/>
      <c r="O375" s="47"/>
      <c r="P375" s="47">
        <f t="shared" si="10"/>
        <v>2.423539301622803E-7</v>
      </c>
      <c r="Q375" s="48">
        <f t="shared" si="11"/>
        <v>0.99999985490415044</v>
      </c>
      <c r="R375" s="47"/>
    </row>
    <row r="376" spans="4:18" s="1" customFormat="1">
      <c r="D376" s="5"/>
      <c r="E376" s="5"/>
      <c r="F376" s="5"/>
      <c r="G376" s="5"/>
      <c r="H376" s="5"/>
      <c r="K376" s="3"/>
      <c r="L376" s="48">
        <v>7.33</v>
      </c>
      <c r="M376" s="47"/>
      <c r="N376" s="47"/>
      <c r="O376" s="47"/>
      <c r="P376" s="47">
        <f t="shared" si="10"/>
        <v>2.3392960855553033E-7</v>
      </c>
      <c r="Q376" s="48">
        <f t="shared" si="11"/>
        <v>0.9999998596664611</v>
      </c>
      <c r="R376" s="47"/>
    </row>
    <row r="377" spans="4:18" s="1" customFormat="1">
      <c r="D377" s="5"/>
      <c r="E377" s="5"/>
      <c r="F377" s="5"/>
      <c r="G377" s="5"/>
      <c r="H377" s="5"/>
      <c r="K377" s="3"/>
      <c r="L377" s="47">
        <v>7.35</v>
      </c>
      <c r="M377" s="47"/>
      <c r="N377" s="47"/>
      <c r="O377" s="47"/>
      <c r="P377" s="47">
        <f t="shared" si="10"/>
        <v>2.2581401062563788E-7</v>
      </c>
      <c r="Q377" s="48">
        <f t="shared" si="11"/>
        <v>0.99999986426339282</v>
      </c>
      <c r="R377" s="47"/>
    </row>
    <row r="378" spans="4:18" s="1" customFormat="1">
      <c r="D378" s="5"/>
      <c r="E378" s="5"/>
      <c r="F378" s="5"/>
      <c r="G378" s="5"/>
      <c r="H378" s="5"/>
      <c r="K378" s="3"/>
      <c r="L378" s="48">
        <v>7.37</v>
      </c>
      <c r="M378" s="47"/>
      <c r="N378" s="47"/>
      <c r="O378" s="47"/>
      <c r="P378" s="47">
        <f t="shared" si="10"/>
        <v>2.1799524674981009E-7</v>
      </c>
      <c r="Q378" s="48">
        <f t="shared" si="11"/>
        <v>0.99999986870100033</v>
      </c>
      <c r="R378" s="47"/>
    </row>
    <row r="379" spans="4:18" s="1" customFormat="1">
      <c r="D379" s="5"/>
      <c r="E379" s="5"/>
      <c r="F379" s="5"/>
      <c r="G379" s="5"/>
      <c r="H379" s="5"/>
      <c r="K379" s="3"/>
      <c r="L379" s="47">
        <v>7.39</v>
      </c>
      <c r="M379" s="47"/>
      <c r="N379" s="47"/>
      <c r="O379" s="47"/>
      <c r="P379" s="47">
        <f t="shared" si="10"/>
        <v>2.1046190712227882E-7</v>
      </c>
      <c r="Q379" s="48">
        <f t="shared" si="11"/>
        <v>0.9999998729851054</v>
      </c>
      <c r="R379" s="47"/>
    </row>
    <row r="380" spans="4:18" s="1" customFormat="1">
      <c r="D380" s="5"/>
      <c r="E380" s="5"/>
      <c r="F380" s="5"/>
      <c r="G380" s="5"/>
      <c r="H380" s="5"/>
      <c r="K380" s="3"/>
      <c r="L380" s="48">
        <v>7.41</v>
      </c>
      <c r="M380" s="47"/>
      <c r="N380" s="47"/>
      <c r="O380" s="47"/>
      <c r="P380" s="47">
        <f t="shared" si="10"/>
        <v>2.0320304151704211E-7</v>
      </c>
      <c r="Q380" s="48">
        <f t="shared" si="11"/>
        <v>0.99999987712130634</v>
      </c>
      <c r="R380" s="47"/>
    </row>
    <row r="381" spans="4:18" s="1" customFormat="1">
      <c r="D381" s="5"/>
      <c r="E381" s="5"/>
      <c r="F381" s="5"/>
      <c r="G381" s="5"/>
      <c r="H381" s="5"/>
      <c r="K381" s="3"/>
      <c r="L381" s="47">
        <v>7.43</v>
      </c>
      <c r="M381" s="47"/>
      <c r="N381" s="47"/>
      <c r="O381" s="47"/>
      <c r="P381" s="47">
        <f t="shared" si="10"/>
        <v>1.9620813994054661E-7</v>
      </c>
      <c r="Q381" s="48">
        <f t="shared" si="11"/>
        <v>0.99999988111498672</v>
      </c>
      <c r="R381" s="47"/>
    </row>
    <row r="382" spans="4:18" s="1" customFormat="1">
      <c r="D382" s="5"/>
      <c r="E382" s="5"/>
      <c r="F382" s="5"/>
      <c r="G382" s="5"/>
      <c r="H382" s="5"/>
      <c r="K382" s="3"/>
      <c r="L382" s="48">
        <v>7.45</v>
      </c>
      <c r="M382" s="47"/>
      <c r="N382" s="47"/>
      <c r="O382" s="47"/>
      <c r="P382" s="47">
        <f t="shared" si="10"/>
        <v>1.8946711413355465E-7</v>
      </c>
      <c r="Q382" s="48">
        <f t="shared" si="11"/>
        <v>0.9999998849713243</v>
      </c>
      <c r="R382" s="47"/>
    </row>
    <row r="383" spans="4:18" s="1" customFormat="1">
      <c r="D383" s="5"/>
      <c r="E383" s="5"/>
      <c r="F383" s="5"/>
      <c r="G383" s="5"/>
      <c r="H383" s="5"/>
      <c r="K383" s="3"/>
      <c r="L383" s="47">
        <v>7.47</v>
      </c>
      <c r="M383" s="47"/>
      <c r="N383" s="47"/>
      <c r="O383" s="47"/>
      <c r="P383" s="47">
        <f t="shared" si="10"/>
        <v>1.8297027988345895E-7</v>
      </c>
      <c r="Q383" s="48">
        <f t="shared" si="11"/>
        <v>0.99999988869529921</v>
      </c>
      <c r="R383" s="47"/>
    </row>
    <row r="384" spans="4:18" s="1" customFormat="1">
      <c r="D384" s="5"/>
      <c r="E384" s="5"/>
      <c r="F384" s="5"/>
      <c r="G384" s="5"/>
      <c r="H384" s="5"/>
      <c r="K384" s="3"/>
      <c r="L384" s="48">
        <v>7.49</v>
      </c>
      <c r="M384" s="47"/>
      <c r="N384" s="47"/>
      <c r="O384" s="47"/>
      <c r="P384" s="47">
        <f t="shared" si="10"/>
        <v>1.7670834011007552E-7</v>
      </c>
      <c r="Q384" s="48">
        <f t="shared" si="11"/>
        <v>0.99999989229170139</v>
      </c>
      <c r="R384" s="47"/>
    </row>
    <row r="385" spans="4:18" s="1" customFormat="1">
      <c r="D385" s="5"/>
      <c r="E385" s="5"/>
      <c r="F385" s="5"/>
      <c r="G385" s="5"/>
      <c r="H385" s="5"/>
      <c r="K385" s="3"/>
      <c r="L385" s="47">
        <v>7.51</v>
      </c>
      <c r="M385" s="47"/>
      <c r="N385" s="47"/>
      <c r="O385" s="47"/>
      <c r="P385" s="47">
        <f t="shared" si="10"/>
        <v>1.7067236868974382E-7</v>
      </c>
      <c r="Q385" s="48">
        <f t="shared" si="11"/>
        <v>0.99999989576513915</v>
      </c>
      <c r="R385" s="47"/>
    </row>
    <row r="386" spans="4:18" s="1" customFormat="1">
      <c r="D386" s="5"/>
      <c r="E386" s="5"/>
      <c r="F386" s="5"/>
      <c r="G386" s="5"/>
      <c r="H386" s="5"/>
      <c r="K386" s="3"/>
      <c r="L386" s="48">
        <v>7.53</v>
      </c>
      <c r="M386" s="47"/>
      <c r="N386" s="47"/>
      <c r="O386" s="47"/>
      <c r="P386" s="47">
        <f t="shared" si="10"/>
        <v>1.6485379498419664E-7</v>
      </c>
      <c r="Q386" s="48">
        <f t="shared" si="11"/>
        <v>0.99999989912004539</v>
      </c>
      <c r="R386" s="47"/>
    </row>
    <row r="387" spans="4:18" s="1" customFormat="1">
      <c r="D387" s="5"/>
      <c r="E387" s="5"/>
      <c r="F387" s="5"/>
      <c r="G387" s="5"/>
      <c r="H387" s="5"/>
      <c r="K387" s="3"/>
      <c r="L387" s="47">
        <v>7.55</v>
      </c>
      <c r="M387" s="47"/>
      <c r="N387" s="47"/>
      <c r="O387" s="47"/>
      <c r="P387" s="47">
        <f t="shared" si="10"/>
        <v>1.5924438904225035E-7</v>
      </c>
      <c r="Q387" s="48">
        <f t="shared" si="11"/>
        <v>0.99999990236068537</v>
      </c>
      <c r="R387" s="47"/>
    </row>
    <row r="388" spans="4:18" s="1" customFormat="1">
      <c r="D388" s="5"/>
      <c r="E388" s="5"/>
      <c r="F388" s="5"/>
      <c r="G388" s="5"/>
      <c r="H388" s="5"/>
      <c r="K388" s="3"/>
      <c r="L388" s="48">
        <v>7.57</v>
      </c>
      <c r="M388" s="47"/>
      <c r="N388" s="47"/>
      <c r="O388" s="47"/>
      <c r="P388" s="47">
        <f t="shared" si="10"/>
        <v>1.5383624744388404E-7</v>
      </c>
      <c r="Q388" s="48">
        <f t="shared" si="11"/>
        <v>0.99999990549116269</v>
      </c>
      <c r="R388" s="47"/>
    </row>
    <row r="389" spans="4:18" s="1" customFormat="1">
      <c r="D389" s="5"/>
      <c r="E389" s="5"/>
      <c r="F389" s="5"/>
      <c r="G389" s="5"/>
      <c r="H389" s="5"/>
      <c r="K389" s="3"/>
      <c r="L389" s="47">
        <v>7.59</v>
      </c>
      <c r="M389" s="47"/>
      <c r="N389" s="47"/>
      <c r="O389" s="47"/>
      <c r="P389" s="47">
        <f t="shared" si="10"/>
        <v>1.4862177975767614E-7</v>
      </c>
      <c r="Q389" s="48">
        <f t="shared" si="11"/>
        <v>0.99999990851542631</v>
      </c>
      <c r="R389" s="47"/>
    </row>
    <row r="390" spans="4:18" s="1" customFormat="1">
      <c r="D390" s="5"/>
      <c r="E390" s="5"/>
      <c r="F390" s="5"/>
      <c r="G390" s="5"/>
      <c r="H390" s="5"/>
      <c r="K390" s="3"/>
      <c r="L390" s="48">
        <v>7.61</v>
      </c>
      <c r="M390" s="47"/>
      <c r="N390" s="47"/>
      <c r="O390" s="47"/>
      <c r="P390" s="47">
        <f t="shared" si="10"/>
        <v>1.4359369558395782E-7</v>
      </c>
      <c r="Q390" s="48">
        <f t="shared" si="11"/>
        <v>0.9999999114372764</v>
      </c>
      <c r="R390" s="47"/>
    </row>
    <row r="391" spans="4:18" s="1" customFormat="1">
      <c r="D391" s="5"/>
      <c r="E391" s="5"/>
      <c r="F391" s="5"/>
      <c r="G391" s="5"/>
      <c r="H391" s="5"/>
      <c r="K391" s="3"/>
      <c r="L391" s="47">
        <v>7.63</v>
      </c>
      <c r="M391" s="47"/>
      <c r="N391" s="47"/>
      <c r="O391" s="47"/>
      <c r="P391" s="47">
        <f t="shared" si="10"/>
        <v>1.3874499215732696E-7</v>
      </c>
      <c r="Q391" s="48">
        <f t="shared" si="11"/>
        <v>0.99999991426036994</v>
      </c>
      <c r="R391" s="47"/>
    </row>
    <row r="392" spans="4:18" s="1" customFormat="1">
      <c r="D392" s="5"/>
      <c r="E392" s="5"/>
      <c r="F392" s="5"/>
      <c r="G392" s="5"/>
      <c r="H392" s="5"/>
      <c r="K392" s="3"/>
      <c r="L392" s="48">
        <v>7.65</v>
      </c>
      <c r="M392" s="47"/>
      <c r="N392" s="47"/>
      <c r="O392" s="47"/>
      <c r="P392" s="47">
        <f t="shared" si="10"/>
        <v>1.3406894248337884E-7</v>
      </c>
      <c r="Q392" s="48">
        <f t="shared" si="11"/>
        <v>0.99999991698822699</v>
      </c>
      <c r="R392" s="47"/>
    </row>
    <row r="393" spans="4:18" s="1" customFormat="1">
      <c r="D393" s="5"/>
      <c r="E393" s="5"/>
      <c r="F393" s="5"/>
      <c r="G393" s="5"/>
      <c r="H393" s="5"/>
      <c r="K393" s="3"/>
      <c r="L393" s="47">
        <v>7.67</v>
      </c>
      <c r="M393" s="47"/>
      <c r="N393" s="47"/>
      <c r="O393" s="47"/>
      <c r="P393" s="47">
        <f t="shared" si="10"/>
        <v>1.295590839857246E-7</v>
      </c>
      <c r="Q393" s="48">
        <f t="shared" si="11"/>
        <v>0.99999991962423551</v>
      </c>
      <c r="R393" s="47"/>
    </row>
    <row r="394" spans="4:18" s="1" customFormat="1">
      <c r="D394" s="5"/>
      <c r="E394" s="5"/>
      <c r="F394" s="5"/>
      <c r="G394" s="5"/>
      <c r="H394" s="5"/>
      <c r="K394" s="3"/>
      <c r="L394" s="48">
        <v>7.69</v>
      </c>
      <c r="M394" s="47"/>
      <c r="N394" s="47"/>
      <c r="O394" s="47"/>
      <c r="P394" s="47">
        <f t="shared" si="10"/>
        <v>1.2520920764043034E-7</v>
      </c>
      <c r="Q394" s="48">
        <f t="shared" si="11"/>
        <v>0.9999999221716569</v>
      </c>
      <c r="R394" s="47"/>
    </row>
    <row r="395" spans="4:18" s="1" customFormat="1">
      <c r="D395" s="5"/>
      <c r="E395" s="5"/>
      <c r="F395" s="5"/>
      <c r="G395" s="5"/>
      <c r="H395" s="5"/>
      <c r="K395" s="3"/>
      <c r="L395" s="47">
        <v>7.71</v>
      </c>
      <c r="M395" s="47"/>
      <c r="N395" s="47"/>
      <c r="O395" s="47"/>
      <c r="P395" s="47">
        <f t="shared" ref="P395:P409" si="12">($O$10/($M$10*$N$10))*(($B$4/$B$5)^($B$4/2))*(L395^(($B$4/2)-1))*((1+($B$4/$B$5)*L395)^(-($B$4+$B$5)/2))</f>
        <v>1.2101334757612639E-7</v>
      </c>
      <c r="Q395" s="48">
        <f t="shared" ref="Q395:Q409" si="13">1-FDIST(L395,$B$4,$B$5)</f>
        <v>0.99999992463363052</v>
      </c>
      <c r="R395" s="47"/>
    </row>
    <row r="396" spans="4:18" s="1" customFormat="1">
      <c r="D396" s="5"/>
      <c r="E396" s="5"/>
      <c r="F396" s="5"/>
      <c r="G396" s="5"/>
      <c r="H396" s="5"/>
      <c r="K396" s="3"/>
      <c r="L396" s="48">
        <v>7.73</v>
      </c>
      <c r="M396" s="47"/>
      <c r="N396" s="47"/>
      <c r="O396" s="47"/>
      <c r="P396" s="47">
        <f t="shared" si="12"/>
        <v>1.1696577111899411E-7</v>
      </c>
      <c r="Q396" s="48">
        <f t="shared" si="13"/>
        <v>0.9999999270131793</v>
      </c>
      <c r="R396" s="47"/>
    </row>
    <row r="397" spans="4:18" s="1" customFormat="1">
      <c r="D397" s="5"/>
      <c r="E397" s="5"/>
      <c r="F397" s="5"/>
      <c r="G397" s="5"/>
      <c r="H397" s="5"/>
      <c r="K397" s="3"/>
      <c r="L397" s="47">
        <v>7.75</v>
      </c>
      <c r="M397" s="47"/>
      <c r="N397" s="47"/>
      <c r="O397" s="47"/>
      <c r="P397" s="47">
        <f t="shared" si="12"/>
        <v>1.1306096926284671E-7</v>
      </c>
      <c r="Q397" s="48">
        <f t="shared" si="13"/>
        <v>0.99999992931321313</v>
      </c>
      <c r="R397" s="47"/>
    </row>
    <row r="398" spans="4:18" s="1" customFormat="1">
      <c r="D398" s="5"/>
      <c r="E398" s="5"/>
      <c r="F398" s="5"/>
      <c r="G398" s="5"/>
      <c r="H398" s="5"/>
      <c r="K398" s="3"/>
      <c r="L398" s="48">
        <v>7.77</v>
      </c>
      <c r="M398" s="47"/>
      <c r="N398" s="47"/>
      <c r="O398" s="47"/>
      <c r="P398" s="47">
        <f t="shared" si="12"/>
        <v>1.0929364754539958E-7</v>
      </c>
      <c r="Q398" s="48">
        <f t="shared" si="13"/>
        <v>0.99999993153653455</v>
      </c>
      <c r="R398" s="47"/>
    </row>
    <row r="399" spans="4:18" s="1" customFormat="1">
      <c r="D399" s="5"/>
      <c r="E399" s="5"/>
      <c r="F399" s="5"/>
      <c r="G399" s="5"/>
      <c r="H399" s="5"/>
      <c r="K399" s="3"/>
      <c r="L399" s="47">
        <v>7.79</v>
      </c>
      <c r="M399" s="47"/>
      <c r="N399" s="47"/>
      <c r="O399" s="47"/>
      <c r="P399" s="47">
        <f t="shared" si="12"/>
        <v>1.0565871731271822E-7</v>
      </c>
      <c r="Q399" s="48">
        <f t="shared" si="13"/>
        <v>0.99999993368584161</v>
      </c>
      <c r="R399" s="47"/>
    </row>
    <row r="400" spans="4:18" s="1" customFormat="1">
      <c r="D400" s="5"/>
      <c r="E400" s="5"/>
      <c r="F400" s="5"/>
      <c r="G400" s="5"/>
      <c r="H400" s="5"/>
      <c r="K400" s="3"/>
      <c r="L400" s="48">
        <v>7.81</v>
      </c>
      <c r="M400" s="47"/>
      <c r="N400" s="47"/>
      <c r="O400" s="47"/>
      <c r="P400" s="47">
        <f t="shared" si="12"/>
        <v>1.0215128735465591E-7</v>
      </c>
      <c r="Q400" s="48">
        <f t="shared" si="13"/>
        <v>0.99999993576373314</v>
      </c>
      <c r="R400" s="47"/>
    </row>
    <row r="401" spans="4:18" s="1" customFormat="1">
      <c r="D401" s="5"/>
      <c r="E401" s="5"/>
      <c r="F401" s="5"/>
      <c r="G401" s="5"/>
      <c r="H401" s="5"/>
      <c r="K401" s="3"/>
      <c r="L401" s="47">
        <v>7.83</v>
      </c>
      <c r="M401" s="47"/>
      <c r="N401" s="47"/>
      <c r="O401" s="47"/>
      <c r="P401" s="47">
        <f t="shared" si="12"/>
        <v>9.8766655894880945E-8</v>
      </c>
      <c r="Q401" s="48">
        <f t="shared" si="13"/>
        <v>0.99999993777271179</v>
      </c>
      <c r="R401" s="47"/>
    </row>
    <row r="402" spans="4:18" s="1" customFormat="1">
      <c r="D402" s="5"/>
      <c r="E402" s="5"/>
      <c r="F402" s="5"/>
      <c r="G402" s="5"/>
      <c r="H402" s="5"/>
      <c r="K402" s="3"/>
      <c r="L402" s="48">
        <v>7.85</v>
      </c>
      <c r="M402" s="47"/>
      <c r="N402" s="47"/>
      <c r="O402" s="47"/>
      <c r="P402" s="47">
        <f t="shared" si="12"/>
        <v>9.5500302919854698E-8</v>
      </c>
      <c r="Q402" s="48">
        <f t="shared" si="13"/>
        <v>0.99999993971518786</v>
      </c>
      <c r="R402" s="47"/>
    </row>
    <row r="403" spans="4:18" s="1" customFormat="1">
      <c r="D403" s="5"/>
      <c r="E403" s="5"/>
      <c r="F403" s="5"/>
      <c r="G403" s="5"/>
      <c r="H403" s="5"/>
      <c r="K403" s="3"/>
      <c r="L403" s="47">
        <v>7.87</v>
      </c>
      <c r="M403" s="47"/>
      <c r="N403" s="47"/>
      <c r="O403" s="47"/>
      <c r="P403" s="47">
        <f t="shared" si="12"/>
        <v>9.2347882831822204E-8</v>
      </c>
      <c r="Q403" s="48">
        <f t="shared" si="13"/>
        <v>0.99999994159348338</v>
      </c>
      <c r="R403" s="47"/>
    </row>
    <row r="404" spans="4:18">
      <c r="L404" s="48">
        <v>7.89</v>
      </c>
      <c r="M404" s="47"/>
      <c r="N404" s="47"/>
      <c r="O404" s="47"/>
      <c r="P404" s="47">
        <f t="shared" si="12"/>
        <v>8.9305217411585125E-8</v>
      </c>
      <c r="Q404" s="48">
        <f t="shared" si="13"/>
        <v>0.99999994340983489</v>
      </c>
      <c r="R404" s="56"/>
    </row>
    <row r="405" spans="4:18">
      <c r="L405" s="47">
        <v>7.91</v>
      </c>
      <c r="M405" s="47"/>
      <c r="N405" s="47"/>
      <c r="O405" s="47"/>
      <c r="P405" s="47">
        <f t="shared" si="12"/>
        <v>8.6368289077445704E-8</v>
      </c>
      <c r="Q405" s="48">
        <f t="shared" si="13"/>
        <v>0.99999994516639701</v>
      </c>
      <c r="R405" s="56"/>
    </row>
    <row r="406" spans="4:18">
      <c r="L406" s="48">
        <v>7.93</v>
      </c>
      <c r="M406" s="47"/>
      <c r="N406" s="47"/>
      <c r="O406" s="47"/>
      <c r="P406" s="47">
        <f t="shared" si="12"/>
        <v>8.3533234427364107E-8</v>
      </c>
      <c r="Q406" s="48">
        <f t="shared" si="13"/>
        <v>0.99999994686524551</v>
      </c>
      <c r="R406" s="56"/>
    </row>
    <row r="407" spans="4:18">
      <c r="L407" s="47">
        <v>7.95</v>
      </c>
      <c r="M407" s="47"/>
      <c r="N407" s="47"/>
      <c r="O407" s="47"/>
      <c r="P407" s="47">
        <f t="shared" si="12"/>
        <v>8.0796338051929366E-8</v>
      </c>
      <c r="Q407" s="48">
        <f t="shared" si="13"/>
        <v>0.9999999485083807</v>
      </c>
      <c r="R407" s="56"/>
    </row>
    <row r="408" spans="4:18">
      <c r="L408" s="48">
        <v>7.97</v>
      </c>
      <c r="M408" s="47"/>
      <c r="N408" s="47"/>
      <c r="O408" s="47"/>
      <c r="P408" s="47">
        <f t="shared" si="12"/>
        <v>7.8154026606335421E-8</v>
      </c>
      <c r="Q408" s="48">
        <f t="shared" si="13"/>
        <v>0.99999995009772957</v>
      </c>
      <c r="R408" s="56"/>
    </row>
    <row r="409" spans="4:18">
      <c r="L409" s="47">
        <v>7.99</v>
      </c>
      <c r="M409" s="47"/>
      <c r="N409" s="47"/>
      <c r="O409" s="47"/>
      <c r="P409" s="47">
        <f t="shared" si="12"/>
        <v>7.5602863130066658E-8</v>
      </c>
      <c r="Q409" s="48">
        <f t="shared" si="13"/>
        <v>0.99999995163514943</v>
      </c>
      <c r="R409" s="56"/>
    </row>
    <row r="410" spans="4:18">
      <c r="Q410" s="56"/>
      <c r="R410" s="56"/>
    </row>
  </sheetData>
  <sheetProtection password="C6E8" sheet="1" objects="1" scenarios="1" selectLockedCells="1" selectUnlockedCells="1"/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controls>
    <mc:AlternateContent xmlns:mc="http://schemas.openxmlformats.org/markup-compatibility/2006">
      <mc:Choice Requires="x14">
        <control shapeId="9217" r:id="rId4" name="ScrollBar1">
          <controlPr defaultSize="0" autoLine="0" linkedCell="B4" r:id="rId5">
            <anchor moveWithCells="1">
              <from>
                <xdr:col>3</xdr:col>
                <xdr:colOff>30480</xdr:colOff>
                <xdr:row>3</xdr:row>
                <xdr:rowOff>0</xdr:rowOff>
              </from>
              <to>
                <xdr:col>7</xdr:col>
                <xdr:colOff>510540</xdr:colOff>
                <xdr:row>3</xdr:row>
                <xdr:rowOff>152400</xdr:rowOff>
              </to>
            </anchor>
          </controlPr>
        </control>
      </mc:Choice>
      <mc:Fallback>
        <control shapeId="9217" r:id="rId4" name="ScrollBar1"/>
      </mc:Fallback>
    </mc:AlternateContent>
    <mc:AlternateContent xmlns:mc="http://schemas.openxmlformats.org/markup-compatibility/2006">
      <mc:Choice Requires="x14">
        <control shapeId="9218" r:id="rId6" name="ScrollBar2">
          <controlPr defaultSize="0" autoLine="0" linkedCell="B5" r:id="rId7">
            <anchor moveWithCells="1">
              <from>
                <xdr:col>3</xdr:col>
                <xdr:colOff>30480</xdr:colOff>
                <xdr:row>4</xdr:row>
                <xdr:rowOff>0</xdr:rowOff>
              </from>
              <to>
                <xdr:col>7</xdr:col>
                <xdr:colOff>510540</xdr:colOff>
                <xdr:row>4</xdr:row>
                <xdr:rowOff>152400</xdr:rowOff>
              </to>
            </anchor>
          </controlPr>
        </control>
      </mc:Choice>
      <mc:Fallback>
        <control shapeId="9218" r:id="rId6" name="ScrollBar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</vt:i4>
      </vt:variant>
    </vt:vector>
  </HeadingPairs>
  <TitlesOfParts>
    <vt:vector size="11" baseType="lpstr">
      <vt:lpstr>O projektu</vt:lpstr>
      <vt:lpstr>Normal</vt:lpstr>
      <vt:lpstr>Exponential</vt:lpstr>
      <vt:lpstr>Weibull</vt:lpstr>
      <vt:lpstr>Uniform</vt:lpstr>
      <vt:lpstr>Erlang</vt:lpstr>
      <vt:lpstr>Student</vt:lpstr>
      <vt:lpstr>Chi-square</vt:lpstr>
      <vt:lpstr>Fisher-Snedecor</vt:lpstr>
      <vt:lpstr>MI</vt:lpstr>
      <vt:lpstr>SIGMA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Martina L.</cp:lastModifiedBy>
  <dcterms:created xsi:type="dcterms:W3CDTF">2011-03-21T15:37:52Z</dcterms:created>
  <dcterms:modified xsi:type="dcterms:W3CDTF">2018-05-30T05:41:26Z</dcterms:modified>
</cp:coreProperties>
</file>